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chartsheets/sheet1.xml" ContentType="application/vnd.openxmlformats-officedocument.spreadsheetml.chart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activeX/activeX15.xml" ContentType="application/vnd.ms-office.activeX+xml"/>
  <Override PartName="/xl/activeX/activeX15.bin" ContentType="application/vnd.ms-office.activeX"/>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activeX/activeX16.xml" ContentType="application/vnd.ms-office.activeX+xml"/>
  <Override PartName="/xl/activeX/activeX16.bin" ContentType="application/vnd.ms-office.activeX"/>
  <Override PartName="/xl/drawings/drawing25.xml" ContentType="application/vnd.openxmlformats-officedocument.drawing+xml"/>
  <Override PartName="/xl/activeX/activeX17.xml" ContentType="application/vnd.ms-office.activeX+xml"/>
  <Override PartName="/xl/activeX/activeX17.bin" ContentType="application/vnd.ms-office.activeX"/>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6.xml" ContentType="application/vnd.openxmlformats-officedocument.drawing+xml"/>
  <Override PartName="/xl/charts/chart13.xml" ContentType="application/vnd.openxmlformats-officedocument.drawingml.chart+xml"/>
  <Override PartName="/xl/drawings/drawing27.xml" ContentType="application/vnd.openxmlformats-officedocument.drawing+xml"/>
  <Override PartName="/xl/activeX/activeX18.xml" ContentType="application/vnd.ms-office.activeX+xml"/>
  <Override PartName="/xl/activeX/activeX18.bin" ContentType="application/vnd.ms-office.activeX"/>
  <Override PartName="/xl/drawings/drawing28.xml" ContentType="application/vnd.openxmlformats-officedocument.drawing+xml"/>
  <Override PartName="/xl/activeX/activeX19.xml" ContentType="application/vnd.ms-office.activeX+xml"/>
  <Override PartName="/xl/activeX/activeX19.bin" ContentType="application/vnd.ms-office.activeX"/>
  <Override PartName="/xl/calcChain.xml" ContentType="application/vnd.openxmlformats-officedocument.spreadsheetml.calcChain+xml"/>
  <Override PartName="/xl/vbaProject.bin" ContentType="application/vnd.ms-office.vbaProject"/>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codeName="{657A6CF4-780A-29F0-665F-34B82A1D2417}"/>
  <workbookPr codeName="ThisWorkbook" defaultThemeVersion="124226"/>
  <mc:AlternateContent xmlns:mc="http://schemas.openxmlformats.org/markup-compatibility/2006">
    <mc:Choice Requires="x15">
      <x15ac:absPath xmlns:x15ac="http://schemas.microsoft.com/office/spreadsheetml/2010/11/ac" url="https://worldhealthorg-my.sharepoint.com/personal/wangokimbir_who_int/Documents/PREPAREDNESS PROJECTS/IHR National Action Plans/NAPHS_Second Generation/Guides and Tools/NAPHS Orientation Package_FRE/"/>
    </mc:Choice>
  </mc:AlternateContent>
  <xr:revisionPtr revIDLastSave="9" documentId="8_{649F4D75-2638-4C7D-9F42-E88E700E485D}" xr6:coauthVersionLast="47" xr6:coauthVersionMax="47" xr10:uidLastSave="{19B2F9DE-2DC9-4DAD-84BF-057472FF7702}"/>
  <bookViews>
    <workbookView xWindow="-120" yWindow="-120" windowWidth="38640" windowHeight="15720" activeTab="7" xr2:uid="{00000000-000D-0000-FFFF-FFFF00000000}"/>
  </bookViews>
  <sheets>
    <sheet name="Outils de navigation" sheetId="40" r:id="rId1"/>
    <sheet name="Basic Inputs" sheetId="4" state="hidden" r:id="rId2"/>
    <sheet name="Informations de base" sheetId="12" r:id="rId3"/>
    <sheet name="Internal data" sheetId="5" r:id="rId4"/>
    <sheet name="P1. Instruments juridiques" sheetId="14" r:id="rId5"/>
    <sheet name="P2. Financement" sheetId="15" r:id="rId6"/>
    <sheet name="P3. Coordination du RSI" sheetId="18" r:id="rId7"/>
    <sheet name="P4. RAM" sheetId="16" r:id="rId8"/>
    <sheet name="P5. Zoonoses" sheetId="17" r:id="rId9"/>
    <sheet name="P.6. SSA" sheetId="28" r:id="rId10"/>
    <sheet name="P.7. Sécurité et sûreté bio" sheetId="19" r:id="rId11"/>
    <sheet name="P8. Vaccination" sheetId="20" r:id="rId12"/>
    <sheet name="D.1. Système national de labo" sheetId="21" r:id="rId13"/>
    <sheet name="D2. Surveillance" sheetId="22" r:id="rId14"/>
    <sheet name="D3. Ressources humaines" sheetId="24" r:id="rId15"/>
    <sheet name="R.1. Gestion des urgences san." sheetId="23" r:id="rId16"/>
    <sheet name="R2. Lien Santé publique et séc" sheetId="26" r:id="rId17"/>
    <sheet name="R.3. Prestation de services" sheetId="25" r:id="rId18"/>
    <sheet name="R.4. PCI" sheetId="41" r:id="rId19"/>
    <sheet name="R5. CREC" sheetId="29" r:id="rId20"/>
    <sheet name="PoEs. Points d’entrée" sheetId="30" r:id="rId21"/>
    <sheet name="C.E. Événements chimiques" sheetId="31" r:id="rId22"/>
    <sheet name="R.E. Sit. urgence radiologique" sheetId="32" r:id="rId23"/>
    <sheet name="Autre domaine technique" sheetId="42" r:id="rId24"/>
    <sheet name="Tableaux récapitulatifs" sheetId="33" r:id="rId25"/>
    <sheet name="Graphiques" sheetId="34" r:id="rId26"/>
    <sheet name="Camembert" sheetId="35" r:id="rId27"/>
    <sheet name="Liste en attente" sheetId="9" r:id="rId28"/>
    <sheet name="Liste approvisionnement" sheetId="13" r:id="rId29"/>
  </sheets>
  <definedNames>
    <definedName name="_xlnm._FilterDatabase" localSheetId="12" hidden="1">'D.1. Système national de labo'!$A$6:$XFC$106</definedName>
    <definedName name="_xlnm._FilterDatabase" localSheetId="17" hidden="1">'R.3. Prestation de services'!$G$126:$G$165</definedName>
    <definedName name="Admin1">'Basic Inputs'!$B$35</definedName>
    <definedName name="Admin2">'Basic Inputs'!$B$36</definedName>
    <definedName name="Admin3">'Basic Inputs'!$B$37</definedName>
    <definedName name="Admin4">'Basic Inputs'!$B$38</definedName>
    <definedName name="CarCost">'Basic Inputs'!$B$44</definedName>
    <definedName name="CarCostFar">'Basic Inputs'!$B$124</definedName>
    <definedName name="CDCCat">'Internal data'!$D$14:$D$16</definedName>
    <definedName name="Cdiem">'Basic Inputs'!$B$67</definedName>
    <definedName name="CDiemL">'Basic Inputs'!$C$67</definedName>
    <definedName name="Clunch">'Basic Inputs'!$B$71</definedName>
    <definedName name="ColumnShifting">'Basic Inputs'!$A$115</definedName>
    <definedName name="ConsRateNat">'Basic Inputs'!$B$61</definedName>
    <definedName name="ConsTravelNat">'Basic Inputs'!$B$62</definedName>
    <definedName name="CostCat">'Internal data'!$D$34:$D$48</definedName>
    <definedName name="CountriesCodes">'Internal data'!$N$4:$O$219</definedName>
    <definedName name="Country">'Basic Inputs'!$B$4</definedName>
    <definedName name="CountryName">'Informations de base'!$C$6</definedName>
    <definedName name="Crent">'Basic Inputs'!$B$68</definedName>
    <definedName name="Ctrainer">'Basic Inputs'!$B$69</definedName>
    <definedName name="Donor1">'Basic Inputs'!$A$13</definedName>
    <definedName name="Donor2">'Basic Inputs'!$A$14</definedName>
    <definedName name="Donor3">'Basic Inputs'!$A$15</definedName>
    <definedName name="Donor4">'Basic Inputs'!$A$16</definedName>
    <definedName name="Donor5">'Basic Inputs'!$A$17</definedName>
    <definedName name="Donor6">'Basic Inputs'!$A$18</definedName>
    <definedName name="Donor7">'Basic Inputs'!$A$19</definedName>
    <definedName name="Donor8">'Basic Inputs'!$A$20</definedName>
    <definedName name="Donor9">'Basic Inputs'!$A$21</definedName>
    <definedName name="DriverPD">'Basic Inputs'!$B$52</definedName>
    <definedName name="Exchange_rate_local_currency_USD">'Informations de base'!$C$9</definedName>
    <definedName name="ExtraDaysFar">'Basic Inputs'!$D$67</definedName>
    <definedName name="FirstYear">'Basic Inputs'!$B$6</definedName>
    <definedName name="FuelFV">'Basic Inputs'!$B$51</definedName>
    <definedName name="Gov">'Basic Inputs'!$A$12</definedName>
    <definedName name="HRFTE">'Internal data'!$A$47</definedName>
    <definedName name="HRlist">'Basic Inputs'!$A$79:$A$102</definedName>
    <definedName name="HRsalaries">'Basic Inputs'!$A$79:$B$102</definedName>
    <definedName name="IntFlight">'Basic Inputs'!$B$58</definedName>
    <definedName name="ListGeo">'Basic Inputs'!$A$35:$A$38</definedName>
    <definedName name="ListUnit">'Internal data'!$A$3:$A$12</definedName>
    <definedName name="ListUnits">'Internal data'!$A$3:$B$12</definedName>
    <definedName name="Other1">'Basic Inputs'!$A$22</definedName>
    <definedName name="Other2">'Basic Inputs'!$A$23</definedName>
    <definedName name="PComp">'Basic Inputs'!$B$74</definedName>
    <definedName name="PerDiemCons">'Basic Inputs'!$B$56</definedName>
    <definedName name="PerDiemConsInt">'Basic Inputs'!$B$56</definedName>
    <definedName name="PerDiemConsNat">'Basic Inputs'!$B$60</definedName>
    <definedName name="POther1">'Basic Inputs'!$B$75</definedName>
    <definedName name="POther2">'Basic Inputs'!$B$76</definedName>
    <definedName name="PPhone">'Basic Inputs'!#REF!</definedName>
    <definedName name="PPrinter">'Basic Inputs'!#REF!</definedName>
    <definedName name="PrintPP">'Basic Inputs'!$H$67</definedName>
    <definedName name="ProcurementList">'Informations de base'!$F$65:$F$72</definedName>
    <definedName name="PTablet">'Basic Inputs'!#REF!</definedName>
    <definedName name="RateCons">'Basic Inputs'!$B$61</definedName>
    <definedName name="RateConsInt">'Basic Inputs'!$B$57</definedName>
    <definedName name="RateConsNat">'Basic Inputs'!$B$61</definedName>
    <definedName name="Report">'Internal data'!$D$2:$D$8</definedName>
    <definedName name="Results">Graphiques!$C$2:$D$20</definedName>
    <definedName name="ResultsRank">Graphiques!$B$2:$D$20</definedName>
    <definedName name="Stationary">'Basic Inputs'!$D$70</definedName>
    <definedName name="SupervDiem">'Basic Inputs'!$E$67</definedName>
    <definedName name="Teabreak">'Basic Inputs'!$D$72</definedName>
    <definedName name="Total">'Tableaux récapitulatifs'!$B$4:$J$25</definedName>
    <definedName name="TravelFar">'Basic Inputs'!$B$123</definedName>
    <definedName name="TrDiem">'Basic Inputs'!$B$70</definedName>
    <definedName name="Vehicles">'Basic Inputs'!$A$43:$B$49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2" i="33" l="1"/>
  <c r="I102" i="33"/>
  <c r="I103" i="33"/>
  <c r="E102" i="33"/>
  <c r="F102" i="33"/>
  <c r="F104" i="33" s="1"/>
  <c r="G102" i="33"/>
  <c r="H102" i="33"/>
  <c r="E103" i="33"/>
  <c r="F103" i="33"/>
  <c r="G103" i="33"/>
  <c r="H103" i="33"/>
  <c r="H104" i="33" s="1"/>
  <c r="D103" i="33"/>
  <c r="D104" i="33" s="1"/>
  <c r="D102" i="33"/>
  <c r="H101" i="33"/>
  <c r="G101" i="33"/>
  <c r="F101" i="33"/>
  <c r="E101" i="33"/>
  <c r="D101" i="33"/>
  <c r="J103" i="33"/>
  <c r="K103" i="33" s="1"/>
  <c r="G104" i="33"/>
  <c r="E104" i="33"/>
  <c r="Y184" i="32" a="1"/>
  <c r="Y184" i="32" s="1"/>
  <c r="X184" i="32" a="1"/>
  <c r="X184" i="32" s="1"/>
  <c r="W184" i="32" a="1"/>
  <c r="W184" i="32" s="1"/>
  <c r="V184" i="32" a="1"/>
  <c r="V184" i="32" s="1"/>
  <c r="U184" i="32" a="1"/>
  <c r="U184" i="32" s="1"/>
  <c r="T184" i="32" a="1"/>
  <c r="T184" i="32" s="1"/>
  <c r="Y183" i="32" a="1"/>
  <c r="Y183" i="32" s="1"/>
  <c r="X183" i="32" a="1"/>
  <c r="X183" i="32" s="1"/>
  <c r="W183" i="32" a="1"/>
  <c r="W183" i="32" s="1"/>
  <c r="V183" i="32" a="1"/>
  <c r="V183" i="32" s="1"/>
  <c r="U183" i="32" a="1"/>
  <c r="U183" i="32" s="1"/>
  <c r="T183" i="32" a="1"/>
  <c r="T183" i="32" s="1"/>
  <c r="Y182" i="32"/>
  <c r="X182" i="32"/>
  <c r="W182" i="32"/>
  <c r="V182" i="32"/>
  <c r="U182" i="32"/>
  <c r="T182" i="32"/>
  <c r="Y184" i="31" a="1"/>
  <c r="Y184" i="31" s="1"/>
  <c r="X184" i="31" a="1"/>
  <c r="X184" i="31" s="1"/>
  <c r="W184" i="31" a="1"/>
  <c r="W184" i="31" s="1"/>
  <c r="V184" i="31" a="1"/>
  <c r="V184" i="31" s="1"/>
  <c r="U184" i="31" a="1"/>
  <c r="U184" i="31" s="1"/>
  <c r="T184" i="31" a="1"/>
  <c r="T184" i="31" s="1"/>
  <c r="Y183" i="31" a="1"/>
  <c r="Y183" i="31" s="1"/>
  <c r="X183" i="31" a="1"/>
  <c r="X183" i="31" s="1"/>
  <c r="W183" i="31" a="1"/>
  <c r="W183" i="31" s="1"/>
  <c r="V183" i="31" a="1"/>
  <c r="V183" i="31" s="1"/>
  <c r="U183" i="31" a="1"/>
  <c r="U183" i="31" s="1"/>
  <c r="T183" i="31" a="1"/>
  <c r="T183" i="31" s="1"/>
  <c r="Y182" i="31"/>
  <c r="X182" i="31"/>
  <c r="W182" i="31"/>
  <c r="V182" i="31"/>
  <c r="U182" i="31"/>
  <c r="T182" i="31"/>
  <c r="Y184" i="30"/>
  <c r="Y184" i="30" a="1"/>
  <c r="X184" i="30" a="1"/>
  <c r="X184" i="30" s="1"/>
  <c r="W184" i="30" a="1"/>
  <c r="W184" i="30" s="1"/>
  <c r="V184" i="30" a="1"/>
  <c r="V184" i="30" s="1"/>
  <c r="U184" i="30" a="1"/>
  <c r="U184" i="30" s="1"/>
  <c r="T184" i="30" a="1"/>
  <c r="T184" i="30" s="1"/>
  <c r="Y183" i="30" a="1"/>
  <c r="Y183" i="30" s="1"/>
  <c r="Z182" i="30" s="1"/>
  <c r="X183" i="30" a="1"/>
  <c r="X183" i="30" s="1"/>
  <c r="W183" i="30" a="1"/>
  <c r="W183" i="30" s="1"/>
  <c r="V183" i="30" a="1"/>
  <c r="V183" i="30" s="1"/>
  <c r="U183" i="30" a="1"/>
  <c r="U183" i="30" s="1"/>
  <c r="T183" i="30" a="1"/>
  <c r="T183" i="30" s="1"/>
  <c r="Y182" i="30"/>
  <c r="X182" i="30"/>
  <c r="W182" i="30"/>
  <c r="V182" i="30"/>
  <c r="U182" i="30"/>
  <c r="T182" i="30"/>
  <c r="Y184" i="29" a="1"/>
  <c r="Y184" i="29" s="1"/>
  <c r="X184" i="29" a="1"/>
  <c r="X184" i="29" s="1"/>
  <c r="W184" i="29" a="1"/>
  <c r="W184" i="29" s="1"/>
  <c r="V184" i="29" a="1"/>
  <c r="V184" i="29" s="1"/>
  <c r="U184" i="29" a="1"/>
  <c r="U184" i="29" s="1"/>
  <c r="T184" i="29" a="1"/>
  <c r="T184" i="29" s="1"/>
  <c r="Y183" i="29" a="1"/>
  <c r="Y183" i="29" s="1"/>
  <c r="X183" i="29" a="1"/>
  <c r="X183" i="29" s="1"/>
  <c r="W183" i="29" a="1"/>
  <c r="W183" i="29" s="1"/>
  <c r="V183" i="29" a="1"/>
  <c r="V183" i="29" s="1"/>
  <c r="U183" i="29" a="1"/>
  <c r="U183" i="29" s="1"/>
  <c r="T183" i="29" a="1"/>
  <c r="T183" i="29" s="1"/>
  <c r="Y182" i="29"/>
  <c r="X182" i="29"/>
  <c r="W182" i="29"/>
  <c r="V182" i="29"/>
  <c r="U182" i="29"/>
  <c r="T182" i="29"/>
  <c r="Y184" i="41" a="1"/>
  <c r="Y184" i="41" s="1"/>
  <c r="X184" i="41" a="1"/>
  <c r="X184" i="41" s="1"/>
  <c r="W184" i="41" a="1"/>
  <c r="W184" i="41" s="1"/>
  <c r="V184" i="41" a="1"/>
  <c r="V184" i="41" s="1"/>
  <c r="U184" i="41" a="1"/>
  <c r="U184" i="41" s="1"/>
  <c r="T184" i="41" a="1"/>
  <c r="T184" i="41" s="1"/>
  <c r="Y183" i="41" a="1"/>
  <c r="Y183" i="41" s="1"/>
  <c r="X183" i="41" a="1"/>
  <c r="X183" i="41" s="1"/>
  <c r="W183" i="41" a="1"/>
  <c r="W183" i="41" s="1"/>
  <c r="V183" i="41" a="1"/>
  <c r="V183" i="41" s="1"/>
  <c r="U183" i="41" a="1"/>
  <c r="U183" i="41" s="1"/>
  <c r="T183" i="41" a="1"/>
  <c r="T183" i="41" s="1"/>
  <c r="Y182" i="41"/>
  <c r="X182" i="41"/>
  <c r="W182" i="41"/>
  <c r="V182" i="41"/>
  <c r="U182" i="41"/>
  <c r="T182" i="41"/>
  <c r="Y184" i="25" a="1"/>
  <c r="Y184" i="25" s="1"/>
  <c r="X184" i="25" a="1"/>
  <c r="X184" i="25" s="1"/>
  <c r="W184" i="25" a="1"/>
  <c r="W184" i="25" s="1"/>
  <c r="V184" i="25" a="1"/>
  <c r="V184" i="25" s="1"/>
  <c r="U184" i="25" a="1"/>
  <c r="U184" i="25" s="1"/>
  <c r="T184" i="25" a="1"/>
  <c r="T184" i="25" s="1"/>
  <c r="Y183" i="25" a="1"/>
  <c r="Y183" i="25" s="1"/>
  <c r="Z182" i="25" s="1"/>
  <c r="X183" i="25" a="1"/>
  <c r="X183" i="25" s="1"/>
  <c r="W183" i="25" a="1"/>
  <c r="W183" i="25" s="1"/>
  <c r="V183" i="25" a="1"/>
  <c r="V183" i="25" s="1"/>
  <c r="U183" i="25" a="1"/>
  <c r="U183" i="25" s="1"/>
  <c r="T183" i="25" a="1"/>
  <c r="T183" i="25" s="1"/>
  <c r="Y182" i="25"/>
  <c r="X182" i="25"/>
  <c r="W182" i="25"/>
  <c r="V182" i="25"/>
  <c r="U182" i="25"/>
  <c r="T182" i="25"/>
  <c r="Y184" i="26" a="1"/>
  <c r="Y184" i="26" s="1"/>
  <c r="X184" i="26" a="1"/>
  <c r="X184" i="26" s="1"/>
  <c r="W184" i="26" a="1"/>
  <c r="W184" i="26" s="1"/>
  <c r="V184" i="26" a="1"/>
  <c r="V184" i="26" s="1"/>
  <c r="U184" i="26" a="1"/>
  <c r="U184" i="26" s="1"/>
  <c r="T184" i="26" a="1"/>
  <c r="T184" i="26" s="1"/>
  <c r="Y183" i="26" a="1"/>
  <c r="Y183" i="26" s="1"/>
  <c r="Z182" i="26" s="1"/>
  <c r="X183" i="26" a="1"/>
  <c r="X183" i="26" s="1"/>
  <c r="W183" i="26" a="1"/>
  <c r="W183" i="26" s="1"/>
  <c r="V183" i="26" a="1"/>
  <c r="V183" i="26" s="1"/>
  <c r="U183" i="26" a="1"/>
  <c r="U183" i="26" s="1"/>
  <c r="T183" i="26" a="1"/>
  <c r="T183" i="26" s="1"/>
  <c r="Y182" i="26"/>
  <c r="X182" i="26"/>
  <c r="W182" i="26"/>
  <c r="V182" i="26"/>
  <c r="U182" i="26"/>
  <c r="T182" i="26"/>
  <c r="Y184" i="23" a="1"/>
  <c r="Y184" i="23" s="1"/>
  <c r="X184" i="23" a="1"/>
  <c r="X184" i="23" s="1"/>
  <c r="W184" i="23" a="1"/>
  <c r="W184" i="23" s="1"/>
  <c r="V184" i="23" a="1"/>
  <c r="V184" i="23" s="1"/>
  <c r="U184" i="23" a="1"/>
  <c r="U184" i="23" s="1"/>
  <c r="T184" i="23" a="1"/>
  <c r="T184" i="23" s="1"/>
  <c r="Y183" i="23" a="1"/>
  <c r="Y183" i="23" s="1"/>
  <c r="X183" i="23" a="1"/>
  <c r="X183" i="23" s="1"/>
  <c r="W183" i="23" a="1"/>
  <c r="W183" i="23" s="1"/>
  <c r="V183" i="23" a="1"/>
  <c r="V183" i="23" s="1"/>
  <c r="U183" i="23" a="1"/>
  <c r="U183" i="23" s="1"/>
  <c r="T183" i="23" a="1"/>
  <c r="T183" i="23" s="1"/>
  <c r="Y182" i="23"/>
  <c r="X182" i="23"/>
  <c r="W182" i="23"/>
  <c r="V182" i="23"/>
  <c r="U182" i="23"/>
  <c r="T182" i="23"/>
  <c r="Y184" i="24" a="1"/>
  <c r="Y184" i="24" s="1"/>
  <c r="X184" i="24" a="1"/>
  <c r="X184" i="24" s="1"/>
  <c r="W184" i="24" a="1"/>
  <c r="W184" i="24" s="1"/>
  <c r="V184" i="24" a="1"/>
  <c r="V184" i="24" s="1"/>
  <c r="U184" i="24" a="1"/>
  <c r="U184" i="24" s="1"/>
  <c r="T184" i="24" a="1"/>
  <c r="T184" i="24" s="1"/>
  <c r="Y183" i="24" a="1"/>
  <c r="Y183" i="24" s="1"/>
  <c r="X183" i="24" a="1"/>
  <c r="X183" i="24" s="1"/>
  <c r="W183" i="24" a="1"/>
  <c r="W183" i="24" s="1"/>
  <c r="V183" i="24" a="1"/>
  <c r="V183" i="24" s="1"/>
  <c r="U183" i="24" a="1"/>
  <c r="U183" i="24" s="1"/>
  <c r="T183" i="24" a="1"/>
  <c r="T183" i="24" s="1"/>
  <c r="Y182" i="24"/>
  <c r="X182" i="24"/>
  <c r="W182" i="24"/>
  <c r="V182" i="24"/>
  <c r="U182" i="24"/>
  <c r="T182" i="24"/>
  <c r="Y184" i="22" a="1"/>
  <c r="Y184" i="22" s="1"/>
  <c r="X184" i="22" a="1"/>
  <c r="X184" i="22" s="1"/>
  <c r="W184" i="22" a="1"/>
  <c r="W184" i="22" s="1"/>
  <c r="V184" i="22" a="1"/>
  <c r="V184" i="22" s="1"/>
  <c r="U184" i="22" a="1"/>
  <c r="U184" i="22" s="1"/>
  <c r="T184" i="22" a="1"/>
  <c r="T184" i="22" s="1"/>
  <c r="Y183" i="22" a="1"/>
  <c r="Y183" i="22" s="1"/>
  <c r="X183" i="22" a="1"/>
  <c r="X183" i="22" s="1"/>
  <c r="W183" i="22" a="1"/>
  <c r="W183" i="22" s="1"/>
  <c r="V183" i="22" a="1"/>
  <c r="V183" i="22" s="1"/>
  <c r="U183" i="22" a="1"/>
  <c r="U183" i="22" s="1"/>
  <c r="T183" i="22" a="1"/>
  <c r="T183" i="22" s="1"/>
  <c r="Y182" i="22"/>
  <c r="X182" i="22"/>
  <c r="W182" i="22"/>
  <c r="V182" i="22"/>
  <c r="U182" i="22"/>
  <c r="T182" i="22"/>
  <c r="Y184" i="21" a="1"/>
  <c r="Y184" i="21" s="1"/>
  <c r="X184" i="21" a="1"/>
  <c r="X184" i="21" s="1"/>
  <c r="W184" i="21" a="1"/>
  <c r="W184" i="21" s="1"/>
  <c r="V184" i="21" a="1"/>
  <c r="V184" i="21" s="1"/>
  <c r="U184" i="21" a="1"/>
  <c r="U184" i="21" s="1"/>
  <c r="T184" i="21" a="1"/>
  <c r="T184" i="21" s="1"/>
  <c r="Y183" i="21" a="1"/>
  <c r="Y183" i="21" s="1"/>
  <c r="X183" i="21" a="1"/>
  <c r="X183" i="21" s="1"/>
  <c r="W183" i="21" a="1"/>
  <c r="W183" i="21" s="1"/>
  <c r="V183" i="21" a="1"/>
  <c r="V183" i="21" s="1"/>
  <c r="U183" i="21" a="1"/>
  <c r="U183" i="21" s="1"/>
  <c r="T183" i="21" a="1"/>
  <c r="T183" i="21" s="1"/>
  <c r="Y182" i="21"/>
  <c r="X182" i="21"/>
  <c r="W182" i="21"/>
  <c r="V182" i="21"/>
  <c r="U182" i="21"/>
  <c r="T182" i="21"/>
  <c r="Y184" i="20" a="1"/>
  <c r="Y184" i="20" s="1"/>
  <c r="X184" i="20" a="1"/>
  <c r="X184" i="20" s="1"/>
  <c r="W184" i="20" a="1"/>
  <c r="W184" i="20" s="1"/>
  <c r="V184" i="20" a="1"/>
  <c r="V184" i="20" s="1"/>
  <c r="U184" i="20" a="1"/>
  <c r="U184" i="20" s="1"/>
  <c r="T184" i="20" a="1"/>
  <c r="T184" i="20" s="1"/>
  <c r="Y183" i="20" a="1"/>
  <c r="Y183" i="20" s="1"/>
  <c r="X183" i="20" a="1"/>
  <c r="X183" i="20" s="1"/>
  <c r="W183" i="20" a="1"/>
  <c r="W183" i="20" s="1"/>
  <c r="V183" i="20" a="1"/>
  <c r="V183" i="20" s="1"/>
  <c r="U183" i="20" a="1"/>
  <c r="U183" i="20" s="1"/>
  <c r="T183" i="20" a="1"/>
  <c r="T183" i="20" s="1"/>
  <c r="Y182" i="20"/>
  <c r="X182" i="20"/>
  <c r="W182" i="20"/>
  <c r="V182" i="20"/>
  <c r="U182" i="20"/>
  <c r="T182" i="20"/>
  <c r="Y184" i="19" a="1"/>
  <c r="Y184" i="19" s="1"/>
  <c r="X184" i="19" a="1"/>
  <c r="X184" i="19" s="1"/>
  <c r="W184" i="19" a="1"/>
  <c r="W184" i="19" s="1"/>
  <c r="V184" i="19" a="1"/>
  <c r="V184" i="19" s="1"/>
  <c r="U184" i="19" a="1"/>
  <c r="U184" i="19" s="1"/>
  <c r="T184" i="19" a="1"/>
  <c r="T184" i="19" s="1"/>
  <c r="Y183" i="19" a="1"/>
  <c r="Y183" i="19" s="1"/>
  <c r="X183" i="19" a="1"/>
  <c r="X183" i="19" s="1"/>
  <c r="W183" i="19" a="1"/>
  <c r="W183" i="19" s="1"/>
  <c r="V183" i="19" a="1"/>
  <c r="V183" i="19" s="1"/>
  <c r="U183" i="19" a="1"/>
  <c r="U183" i="19" s="1"/>
  <c r="T183" i="19" a="1"/>
  <c r="T183" i="19" s="1"/>
  <c r="Y182" i="19"/>
  <c r="X182" i="19"/>
  <c r="W182" i="19"/>
  <c r="V182" i="19"/>
  <c r="U182" i="19"/>
  <c r="T182" i="19"/>
  <c r="Y184" i="28" a="1"/>
  <c r="Y184" i="28" s="1"/>
  <c r="X184" i="28" a="1"/>
  <c r="X184" i="28" s="1"/>
  <c r="W184" i="28" a="1"/>
  <c r="W184" i="28" s="1"/>
  <c r="V184" i="28" a="1"/>
  <c r="V184" i="28" s="1"/>
  <c r="U184" i="28" a="1"/>
  <c r="U184" i="28" s="1"/>
  <c r="T184" i="28" a="1"/>
  <c r="T184" i="28" s="1"/>
  <c r="Y183" i="28" a="1"/>
  <c r="Y183" i="28" s="1"/>
  <c r="X183" i="28" a="1"/>
  <c r="X183" i="28" s="1"/>
  <c r="W183" i="28" a="1"/>
  <c r="W183" i="28" s="1"/>
  <c r="V183" i="28" a="1"/>
  <c r="V183" i="28" s="1"/>
  <c r="U183" i="28" a="1"/>
  <c r="U183" i="28" s="1"/>
  <c r="T183" i="28" a="1"/>
  <c r="T183" i="28" s="1"/>
  <c r="Y182" i="28"/>
  <c r="X182" i="28"/>
  <c r="W182" i="28"/>
  <c r="V182" i="28"/>
  <c r="U182" i="28"/>
  <c r="T182" i="28"/>
  <c r="Y184" i="17"/>
  <c r="Y184" i="17" a="1"/>
  <c r="X184" i="17" a="1"/>
  <c r="X184" i="17" s="1"/>
  <c r="W184" i="17"/>
  <c r="W184" i="17" a="1"/>
  <c r="V184" i="17" a="1"/>
  <c r="V184" i="17" s="1"/>
  <c r="U184" i="17"/>
  <c r="U184" i="17" a="1"/>
  <c r="T184" i="17" a="1"/>
  <c r="T184" i="17" s="1"/>
  <c r="Y183" i="17"/>
  <c r="Y183" i="17" a="1"/>
  <c r="X183" i="17" a="1"/>
  <c r="X183" i="17" s="1"/>
  <c r="W183" i="17"/>
  <c r="W183" i="17" a="1"/>
  <c r="V183" i="17" a="1"/>
  <c r="V183" i="17" s="1"/>
  <c r="U183" i="17"/>
  <c r="U183" i="17" a="1"/>
  <c r="T183" i="17" a="1"/>
  <c r="T183" i="17" s="1"/>
  <c r="Z182" i="17"/>
  <c r="Y182" i="17"/>
  <c r="X182" i="17"/>
  <c r="W182" i="17"/>
  <c r="V182" i="17"/>
  <c r="U182" i="17"/>
  <c r="T182" i="17"/>
  <c r="Y184" i="16" a="1"/>
  <c r="Y184" i="16" s="1"/>
  <c r="X184" i="16" a="1"/>
  <c r="X184" i="16" s="1"/>
  <c r="W184" i="16" a="1"/>
  <c r="W184" i="16" s="1"/>
  <c r="V184" i="16" a="1"/>
  <c r="V184" i="16" s="1"/>
  <c r="U184" i="16" a="1"/>
  <c r="U184" i="16" s="1"/>
  <c r="T184" i="16" a="1"/>
  <c r="T184" i="16" s="1"/>
  <c r="Y183" i="16" a="1"/>
  <c r="Y183" i="16" s="1"/>
  <c r="X183" i="16" a="1"/>
  <c r="X183" i="16" s="1"/>
  <c r="W183" i="16" a="1"/>
  <c r="W183" i="16" s="1"/>
  <c r="V183" i="16" a="1"/>
  <c r="V183" i="16" s="1"/>
  <c r="U183" i="16" a="1"/>
  <c r="U183" i="16" s="1"/>
  <c r="T183" i="16" a="1"/>
  <c r="T183" i="16" s="1"/>
  <c r="Y182" i="16"/>
  <c r="X182" i="16"/>
  <c r="W182" i="16"/>
  <c r="V182" i="16"/>
  <c r="U182" i="16"/>
  <c r="T182" i="16"/>
  <c r="Y184" i="18"/>
  <c r="Y184" i="18" a="1"/>
  <c r="X184" i="18" a="1"/>
  <c r="X184" i="18" s="1"/>
  <c r="W184" i="18" a="1"/>
  <c r="W184" i="18" s="1"/>
  <c r="V184" i="18" a="1"/>
  <c r="V184" i="18" s="1"/>
  <c r="U184" i="18" a="1"/>
  <c r="U184" i="18" s="1"/>
  <c r="T184" i="18" a="1"/>
  <c r="T184" i="18" s="1"/>
  <c r="Y183" i="18" a="1"/>
  <c r="Y183" i="18" s="1"/>
  <c r="Z182" i="18" s="1"/>
  <c r="X183" i="18" a="1"/>
  <c r="X183" i="18" s="1"/>
  <c r="W183" i="18" a="1"/>
  <c r="W183" i="18" s="1"/>
  <c r="V183" i="18" a="1"/>
  <c r="V183" i="18" s="1"/>
  <c r="U183" i="18" a="1"/>
  <c r="U183" i="18" s="1"/>
  <c r="T183" i="18" a="1"/>
  <c r="T183" i="18" s="1"/>
  <c r="Y182" i="18"/>
  <c r="X182" i="18"/>
  <c r="W182" i="18"/>
  <c r="V182" i="18"/>
  <c r="U182" i="18"/>
  <c r="T182" i="18"/>
  <c r="Y184" i="15" a="1"/>
  <c r="Y184" i="15" s="1"/>
  <c r="X184" i="15" a="1"/>
  <c r="X184" i="15" s="1"/>
  <c r="W184" i="15" a="1"/>
  <c r="W184" i="15" s="1"/>
  <c r="V184" i="15" a="1"/>
  <c r="V184" i="15" s="1"/>
  <c r="U184" i="15" a="1"/>
  <c r="U184" i="15" s="1"/>
  <c r="T184" i="15" a="1"/>
  <c r="T184" i="15" s="1"/>
  <c r="Y183" i="15" a="1"/>
  <c r="Y183" i="15" s="1"/>
  <c r="X183" i="15" a="1"/>
  <c r="X183" i="15" s="1"/>
  <c r="W183" i="15" a="1"/>
  <c r="W183" i="15" s="1"/>
  <c r="V183" i="15" a="1"/>
  <c r="V183" i="15" s="1"/>
  <c r="U183" i="15" a="1"/>
  <c r="U183" i="15" s="1"/>
  <c r="T183" i="15" a="1"/>
  <c r="T183" i="15" s="1"/>
  <c r="Y182" i="15"/>
  <c r="X182" i="15"/>
  <c r="W182" i="15"/>
  <c r="V182" i="15"/>
  <c r="U182" i="15"/>
  <c r="T182" i="15"/>
  <c r="Y183" i="14" a="1"/>
  <c r="Y183" i="14" s="1"/>
  <c r="Y184" i="14" a="1"/>
  <c r="Y184" i="14" s="1"/>
  <c r="U183" i="14" a="1"/>
  <c r="U183" i="14" s="1"/>
  <c r="V183" i="14" a="1"/>
  <c r="V183" i="14" s="1"/>
  <c r="W183" i="14" a="1"/>
  <c r="W183" i="14" s="1"/>
  <c r="X183" i="14" a="1"/>
  <c r="X183" i="14"/>
  <c r="U184" i="14" a="1"/>
  <c r="U184" i="14" s="1"/>
  <c r="V184" i="14" a="1"/>
  <c r="V184" i="14" s="1"/>
  <c r="W184" i="14" a="1"/>
  <c r="W184" i="14" s="1"/>
  <c r="X184" i="14" a="1"/>
  <c r="X184" i="14"/>
  <c r="T184" i="14" a="1"/>
  <c r="T184" i="14" s="1"/>
  <c r="T183" i="14" a="1"/>
  <c r="T183" i="14" s="1"/>
  <c r="Y182" i="14"/>
  <c r="X182" i="14"/>
  <c r="W182" i="14"/>
  <c r="V182" i="14"/>
  <c r="U182" i="14"/>
  <c r="T182" i="14"/>
  <c r="T8" i="15"/>
  <c r="U8" i="15"/>
  <c r="V8" i="15"/>
  <c r="W8" i="15"/>
  <c r="X8" i="15"/>
  <c r="Y8" i="15"/>
  <c r="X7" i="15"/>
  <c r="W7" i="15"/>
  <c r="V7" i="15"/>
  <c r="U7" i="15"/>
  <c r="T7" i="15"/>
  <c r="V39" i="16"/>
  <c r="U38" i="16"/>
  <c r="U30" i="16"/>
  <c r="U24" i="16"/>
  <c r="V21" i="16"/>
  <c r="V20" i="16"/>
  <c r="U20" i="16"/>
  <c r="X20" i="16"/>
  <c r="T8" i="16"/>
  <c r="U8" i="16"/>
  <c r="V8" i="16"/>
  <c r="W8" i="16"/>
  <c r="X8" i="16"/>
  <c r="T10" i="16"/>
  <c r="U10" i="16"/>
  <c r="V10" i="16"/>
  <c r="W10" i="16"/>
  <c r="X10" i="16"/>
  <c r="T12" i="16"/>
  <c r="U12" i="16"/>
  <c r="V12" i="16"/>
  <c r="W12" i="16"/>
  <c r="X12" i="16"/>
  <c r="T15" i="16"/>
  <c r="U15" i="16"/>
  <c r="V15" i="16"/>
  <c r="W15" i="16"/>
  <c r="X15" i="16"/>
  <c r="T16" i="16"/>
  <c r="U16" i="16"/>
  <c r="V16" i="16"/>
  <c r="W16" i="16"/>
  <c r="X16" i="16"/>
  <c r="T28" i="16"/>
  <c r="U28" i="16"/>
  <c r="V28" i="16"/>
  <c r="W28" i="16"/>
  <c r="X28" i="16"/>
  <c r="T35" i="16"/>
  <c r="U35" i="16"/>
  <c r="V35" i="16"/>
  <c r="W35" i="16"/>
  <c r="X35" i="16"/>
  <c r="T38" i="16"/>
  <c r="X38" i="16"/>
  <c r="T42" i="16"/>
  <c r="U42" i="16"/>
  <c r="V42" i="16"/>
  <c r="W42" i="16"/>
  <c r="X42" i="16"/>
  <c r="T43" i="16"/>
  <c r="U43" i="16"/>
  <c r="V43" i="16"/>
  <c r="W43" i="16"/>
  <c r="X43" i="16"/>
  <c r="T44" i="16"/>
  <c r="U44" i="16"/>
  <c r="V44" i="16"/>
  <c r="W44" i="16"/>
  <c r="X44" i="16"/>
  <c r="T45" i="16"/>
  <c r="U45" i="16"/>
  <c r="V45" i="16"/>
  <c r="W45" i="16"/>
  <c r="X45" i="16"/>
  <c r="T46" i="16"/>
  <c r="U46" i="16"/>
  <c r="V46" i="16"/>
  <c r="W46" i="16"/>
  <c r="X46" i="16"/>
  <c r="T47" i="16"/>
  <c r="U47" i="16"/>
  <c r="V47" i="16"/>
  <c r="W47" i="16"/>
  <c r="X47" i="16"/>
  <c r="T48" i="16"/>
  <c r="U48" i="16"/>
  <c r="V48" i="16"/>
  <c r="W48" i="16"/>
  <c r="X48" i="16"/>
  <c r="T49" i="16"/>
  <c r="U49" i="16"/>
  <c r="V49" i="16"/>
  <c r="W49" i="16"/>
  <c r="X49" i="16"/>
  <c r="T50" i="16"/>
  <c r="U50" i="16"/>
  <c r="V50" i="16"/>
  <c r="W50" i="16"/>
  <c r="X50" i="16"/>
  <c r="T51" i="16"/>
  <c r="U51" i="16"/>
  <c r="V51" i="16"/>
  <c r="W51" i="16"/>
  <c r="X51" i="16"/>
  <c r="T52" i="16"/>
  <c r="U52" i="16"/>
  <c r="V52" i="16"/>
  <c r="W52" i="16"/>
  <c r="X52" i="16"/>
  <c r="T53" i="16"/>
  <c r="U53" i="16"/>
  <c r="V53" i="16"/>
  <c r="W53" i="16"/>
  <c r="X53" i="16"/>
  <c r="T54" i="16"/>
  <c r="U54" i="16"/>
  <c r="V54" i="16"/>
  <c r="W54" i="16"/>
  <c r="X54" i="16"/>
  <c r="T55" i="16"/>
  <c r="U55" i="16"/>
  <c r="V55" i="16"/>
  <c r="W55" i="16"/>
  <c r="X55" i="16"/>
  <c r="T56" i="16"/>
  <c r="U56" i="16"/>
  <c r="V56" i="16"/>
  <c r="W56" i="16"/>
  <c r="X56" i="16"/>
  <c r="T57" i="16"/>
  <c r="U57" i="16"/>
  <c r="V57" i="16"/>
  <c r="W57" i="16"/>
  <c r="X57" i="16"/>
  <c r="T58" i="16"/>
  <c r="U58" i="16"/>
  <c r="V58" i="16"/>
  <c r="W58" i="16"/>
  <c r="X58" i="16"/>
  <c r="T59" i="16"/>
  <c r="U59" i="16"/>
  <c r="V59" i="16"/>
  <c r="W59" i="16"/>
  <c r="X59" i="16"/>
  <c r="T60" i="16"/>
  <c r="U60" i="16"/>
  <c r="V60" i="16"/>
  <c r="W60" i="16"/>
  <c r="X60" i="16"/>
  <c r="T61" i="16"/>
  <c r="U61" i="16"/>
  <c r="V61" i="16"/>
  <c r="W61" i="16"/>
  <c r="X61" i="16"/>
  <c r="T62" i="16"/>
  <c r="U62" i="16"/>
  <c r="V62" i="16"/>
  <c r="W62" i="16"/>
  <c r="X62" i="16"/>
  <c r="T63" i="16"/>
  <c r="U63" i="16"/>
  <c r="V63" i="16"/>
  <c r="W63" i="16"/>
  <c r="X63" i="16"/>
  <c r="T64" i="16"/>
  <c r="U64" i="16"/>
  <c r="V64" i="16"/>
  <c r="W64" i="16"/>
  <c r="X64" i="16"/>
  <c r="T65" i="16"/>
  <c r="U65" i="16"/>
  <c r="V65" i="16"/>
  <c r="W65" i="16"/>
  <c r="X65" i="16"/>
  <c r="T66" i="16"/>
  <c r="U66" i="16"/>
  <c r="V66" i="16"/>
  <c r="W66" i="16"/>
  <c r="X66" i="16"/>
  <c r="T67" i="16"/>
  <c r="U67" i="16"/>
  <c r="V67" i="16"/>
  <c r="W67" i="16"/>
  <c r="X67" i="16"/>
  <c r="T68" i="16"/>
  <c r="U68" i="16"/>
  <c r="V68" i="16"/>
  <c r="W68" i="16"/>
  <c r="X68" i="16"/>
  <c r="T69" i="16"/>
  <c r="U69" i="16"/>
  <c r="V69" i="16"/>
  <c r="W69" i="16"/>
  <c r="X69" i="16"/>
  <c r="T70" i="16"/>
  <c r="U70" i="16"/>
  <c r="V70" i="16"/>
  <c r="W70" i="16"/>
  <c r="X70" i="16"/>
  <c r="T71" i="16"/>
  <c r="U71" i="16"/>
  <c r="V71" i="16"/>
  <c r="W71" i="16"/>
  <c r="X71" i="16"/>
  <c r="T72" i="16"/>
  <c r="U72" i="16"/>
  <c r="V72" i="16"/>
  <c r="W72" i="16"/>
  <c r="X72" i="16"/>
  <c r="T73" i="16"/>
  <c r="U73" i="16"/>
  <c r="V73" i="16"/>
  <c r="W73" i="16"/>
  <c r="X73" i="16"/>
  <c r="T74" i="16"/>
  <c r="U74" i="16"/>
  <c r="V74" i="16"/>
  <c r="W74" i="16"/>
  <c r="X74" i="16"/>
  <c r="T75" i="16"/>
  <c r="U75" i="16"/>
  <c r="V75" i="16"/>
  <c r="W75" i="16"/>
  <c r="X75" i="16"/>
  <c r="T76" i="16"/>
  <c r="U76" i="16"/>
  <c r="V76" i="16"/>
  <c r="W76" i="16"/>
  <c r="X76" i="16"/>
  <c r="T77" i="16"/>
  <c r="U77" i="16"/>
  <c r="V77" i="16"/>
  <c r="W77" i="16"/>
  <c r="X77" i="16"/>
  <c r="T78" i="16"/>
  <c r="U78" i="16"/>
  <c r="V78" i="16"/>
  <c r="W78" i="16"/>
  <c r="X78" i="16"/>
  <c r="T79" i="16"/>
  <c r="U79" i="16"/>
  <c r="V79" i="16"/>
  <c r="W79" i="16"/>
  <c r="X79" i="16"/>
  <c r="T80" i="16"/>
  <c r="U80" i="16"/>
  <c r="V80" i="16"/>
  <c r="W80" i="16"/>
  <c r="X80" i="16"/>
  <c r="T81" i="16"/>
  <c r="U81" i="16"/>
  <c r="V81" i="16"/>
  <c r="W81" i="16"/>
  <c r="X81" i="16"/>
  <c r="T82" i="16"/>
  <c r="U82" i="16"/>
  <c r="V82" i="16"/>
  <c r="W82" i="16"/>
  <c r="X82" i="16"/>
  <c r="T83" i="16"/>
  <c r="U83" i="16"/>
  <c r="V83" i="16"/>
  <c r="W83" i="16"/>
  <c r="X83" i="16"/>
  <c r="T84" i="16"/>
  <c r="U84" i="16"/>
  <c r="V84" i="16"/>
  <c r="W84" i="16"/>
  <c r="X84" i="16"/>
  <c r="T85" i="16"/>
  <c r="U85" i="16"/>
  <c r="V85" i="16"/>
  <c r="W85" i="16"/>
  <c r="X85" i="16"/>
  <c r="T86" i="16"/>
  <c r="U86" i="16"/>
  <c r="V86" i="16"/>
  <c r="W86" i="16"/>
  <c r="X86" i="16"/>
  <c r="T87" i="16"/>
  <c r="U87" i="16"/>
  <c r="V87" i="16"/>
  <c r="W87" i="16"/>
  <c r="X87" i="16"/>
  <c r="T88" i="16"/>
  <c r="U88" i="16"/>
  <c r="V88" i="16"/>
  <c r="W88" i="16"/>
  <c r="X88" i="16"/>
  <c r="T89" i="16"/>
  <c r="U89" i="16"/>
  <c r="V89" i="16"/>
  <c r="W89" i="16"/>
  <c r="X89" i="16"/>
  <c r="T90" i="16"/>
  <c r="U90" i="16"/>
  <c r="V90" i="16"/>
  <c r="W90" i="16"/>
  <c r="X90" i="16"/>
  <c r="T91" i="16"/>
  <c r="U91" i="16"/>
  <c r="V91" i="16"/>
  <c r="W91" i="16"/>
  <c r="X91" i="16"/>
  <c r="T92" i="16"/>
  <c r="U92" i="16"/>
  <c r="V92" i="16"/>
  <c r="W92" i="16"/>
  <c r="X92" i="16"/>
  <c r="T93" i="16"/>
  <c r="U93" i="16"/>
  <c r="V93" i="16"/>
  <c r="W93" i="16"/>
  <c r="X93" i="16"/>
  <c r="T94" i="16"/>
  <c r="U94" i="16"/>
  <c r="V94" i="16"/>
  <c r="W94" i="16"/>
  <c r="X94" i="16"/>
  <c r="T95" i="16"/>
  <c r="U95" i="16"/>
  <c r="V95" i="16"/>
  <c r="W95" i="16"/>
  <c r="X95" i="16"/>
  <c r="T96" i="16"/>
  <c r="U96" i="16"/>
  <c r="V96" i="16"/>
  <c r="W96" i="16"/>
  <c r="X96" i="16"/>
  <c r="T97" i="16"/>
  <c r="U97" i="16"/>
  <c r="V97" i="16"/>
  <c r="W97" i="16"/>
  <c r="X97" i="16"/>
  <c r="T98" i="16"/>
  <c r="U98" i="16"/>
  <c r="V98" i="16"/>
  <c r="W98" i="16"/>
  <c r="X98" i="16"/>
  <c r="T99" i="16"/>
  <c r="U99" i="16"/>
  <c r="V99" i="16"/>
  <c r="W99" i="16"/>
  <c r="X99" i="16"/>
  <c r="T100" i="16"/>
  <c r="U100" i="16"/>
  <c r="V100" i="16"/>
  <c r="W100" i="16"/>
  <c r="X100" i="16"/>
  <c r="T101" i="16"/>
  <c r="U101" i="16"/>
  <c r="V101" i="16"/>
  <c r="W101" i="16"/>
  <c r="X101" i="16"/>
  <c r="T102" i="16"/>
  <c r="U102" i="16"/>
  <c r="V102" i="16"/>
  <c r="W102" i="16"/>
  <c r="X102" i="16"/>
  <c r="T103" i="16"/>
  <c r="U103" i="16"/>
  <c r="V103" i="16"/>
  <c r="W103" i="16"/>
  <c r="X103" i="16"/>
  <c r="T104" i="16"/>
  <c r="U104" i="16"/>
  <c r="V104" i="16"/>
  <c r="W104" i="16"/>
  <c r="X104" i="16"/>
  <c r="T105" i="16"/>
  <c r="U105" i="16"/>
  <c r="V105" i="16"/>
  <c r="W105" i="16"/>
  <c r="X105" i="16"/>
  <c r="T106" i="16"/>
  <c r="U106" i="16"/>
  <c r="V106" i="16"/>
  <c r="W106" i="16"/>
  <c r="X106" i="16"/>
  <c r="T107" i="16"/>
  <c r="U107" i="16"/>
  <c r="V107" i="16"/>
  <c r="W107" i="16"/>
  <c r="X107" i="16"/>
  <c r="T108" i="16"/>
  <c r="U108" i="16"/>
  <c r="V108" i="16"/>
  <c r="W108" i="16"/>
  <c r="X108" i="16"/>
  <c r="T109" i="16"/>
  <c r="U109" i="16"/>
  <c r="V109" i="16"/>
  <c r="W109" i="16"/>
  <c r="X109" i="16"/>
  <c r="K102" i="33" l="1"/>
  <c r="J104" i="33"/>
  <c r="K104" i="33" s="1"/>
  <c r="I104" i="33"/>
  <c r="Z182" i="32"/>
  <c r="Z182" i="31"/>
  <c r="Z182" i="29"/>
  <c r="Z182" i="41"/>
  <c r="Z182" i="23"/>
  <c r="Z182" i="24"/>
  <c r="Z182" i="22"/>
  <c r="Z182" i="21"/>
  <c r="Z182" i="20"/>
  <c r="Z182" i="19"/>
  <c r="Z182" i="28"/>
  <c r="Z182" i="16"/>
  <c r="Z182" i="15"/>
  <c r="Z182" i="14"/>
  <c r="Y7" i="15"/>
  <c r="Y97" i="16"/>
  <c r="Y87" i="16"/>
  <c r="Y107" i="16"/>
  <c r="Y75" i="16"/>
  <c r="U39" i="16"/>
  <c r="T39" i="16"/>
  <c r="X39" i="16"/>
  <c r="W39" i="16"/>
  <c r="W38" i="16"/>
  <c r="V38" i="16"/>
  <c r="Y98" i="16"/>
  <c r="Y89" i="16"/>
  <c r="Y103" i="16"/>
  <c r="Y93" i="16"/>
  <c r="Y81" i="16"/>
  <c r="Y77" i="16"/>
  <c r="Y71" i="16"/>
  <c r="Y55" i="16"/>
  <c r="Y47" i="16"/>
  <c r="Y99" i="16"/>
  <c r="Y105" i="16"/>
  <c r="Y104" i="16"/>
  <c r="Y95" i="16"/>
  <c r="Y85" i="16"/>
  <c r="Y84" i="16"/>
  <c r="Y73" i="16"/>
  <c r="Y72" i="16"/>
  <c r="T30" i="16"/>
  <c r="W30" i="16"/>
  <c r="X30" i="16"/>
  <c r="V30" i="16"/>
  <c r="T24" i="16"/>
  <c r="X24" i="16"/>
  <c r="W24" i="16"/>
  <c r="V24" i="16"/>
  <c r="W21" i="16"/>
  <c r="T21" i="16"/>
  <c r="U21" i="16"/>
  <c r="X21" i="16"/>
  <c r="W20" i="16"/>
  <c r="T20" i="16"/>
  <c r="Y106" i="16"/>
  <c r="Y101" i="16"/>
  <c r="Y100" i="16"/>
  <c r="Y92" i="16"/>
  <c r="Y86" i="16"/>
  <c r="Y80" i="16"/>
  <c r="Y74" i="16"/>
  <c r="Y109" i="16"/>
  <c r="Y108" i="16"/>
  <c r="Y94" i="16"/>
  <c r="Y88" i="16"/>
  <c r="Y83" i="16"/>
  <c r="Y82" i="16"/>
  <c r="Y76" i="16"/>
  <c r="Y63" i="16"/>
  <c r="Y61" i="16"/>
  <c r="Y59" i="16"/>
  <c r="Y102" i="16"/>
  <c r="Y96" i="16"/>
  <c r="Y91" i="16"/>
  <c r="Y90" i="16"/>
  <c r="Y79" i="16"/>
  <c r="Y78" i="16"/>
  <c r="Y70" i="16"/>
  <c r="Y28" i="16"/>
  <c r="Y65" i="16"/>
  <c r="Y62" i="16"/>
  <c r="Y53" i="16"/>
  <c r="Y51" i="16"/>
  <c r="Y57" i="16"/>
  <c r="Y54" i="16"/>
  <c r="Y45" i="16"/>
  <c r="Y43" i="16"/>
  <c r="Y8" i="16"/>
  <c r="Y69" i="16"/>
  <c r="Y67" i="16"/>
  <c r="Y49" i="16"/>
  <c r="Y46" i="16"/>
  <c r="Y16" i="16"/>
  <c r="Y66" i="16"/>
  <c r="Y58" i="16"/>
  <c r="Y50" i="16"/>
  <c r="Y42" i="16"/>
  <c r="Y35" i="16"/>
  <c r="Y12" i="16"/>
  <c r="Y64" i="16"/>
  <c r="Y56" i="16"/>
  <c r="Y48" i="16"/>
  <c r="Y10" i="16"/>
  <c r="Y68" i="16"/>
  <c r="Y60" i="16"/>
  <c r="Y52" i="16"/>
  <c r="Y44" i="16"/>
  <c r="Y15" i="16"/>
  <c r="Y38" i="16" l="1"/>
  <c r="Y39" i="16"/>
  <c r="Y30" i="16"/>
  <c r="Y24" i="16"/>
  <c r="Y21" i="16"/>
  <c r="Y20" i="16"/>
  <c r="AC6" i="15" l="1"/>
  <c r="AB6" i="15"/>
  <c r="O6" i="15"/>
  <c r="T7" i="41" l="1"/>
  <c r="U7" i="41"/>
  <c r="V7" i="41"/>
  <c r="W7" i="41"/>
  <c r="X7" i="41"/>
  <c r="T8" i="41"/>
  <c r="U8" i="41"/>
  <c r="V8" i="41"/>
  <c r="Y8" i="41" s="1"/>
  <c r="W8" i="41"/>
  <c r="X8" i="41"/>
  <c r="T9" i="41"/>
  <c r="U9" i="41"/>
  <c r="V9" i="41"/>
  <c r="W9" i="41"/>
  <c r="X9" i="41"/>
  <c r="T10" i="41"/>
  <c r="U10" i="41"/>
  <c r="V10" i="41"/>
  <c r="W10" i="41"/>
  <c r="X10" i="41"/>
  <c r="T11" i="41"/>
  <c r="U11" i="41"/>
  <c r="V11" i="41"/>
  <c r="W11" i="41"/>
  <c r="X11" i="41"/>
  <c r="T12" i="41"/>
  <c r="U12" i="41"/>
  <c r="V12" i="41"/>
  <c r="W12" i="41"/>
  <c r="X12" i="41"/>
  <c r="T13" i="41"/>
  <c r="U13" i="41"/>
  <c r="V13" i="41"/>
  <c r="W13" i="41"/>
  <c r="X13" i="41"/>
  <c r="T14" i="41"/>
  <c r="U14" i="41"/>
  <c r="V14" i="41"/>
  <c r="W14" i="41"/>
  <c r="X14" i="41"/>
  <c r="T15" i="41"/>
  <c r="U15" i="41"/>
  <c r="V15" i="41"/>
  <c r="W15" i="41"/>
  <c r="X15" i="41"/>
  <c r="T16" i="41"/>
  <c r="U16" i="41"/>
  <c r="V16" i="41"/>
  <c r="Y16" i="41" s="1"/>
  <c r="W16" i="41"/>
  <c r="X16" i="41"/>
  <c r="T17" i="41"/>
  <c r="U17" i="41"/>
  <c r="V17" i="41"/>
  <c r="W17" i="41"/>
  <c r="X17" i="41"/>
  <c r="T18" i="41"/>
  <c r="U18" i="41"/>
  <c r="V18" i="41"/>
  <c r="W18" i="41"/>
  <c r="X18" i="41"/>
  <c r="T7" i="18"/>
  <c r="U7" i="18"/>
  <c r="V7" i="18"/>
  <c r="W7" i="18"/>
  <c r="X7" i="18"/>
  <c r="T8" i="18"/>
  <c r="U8" i="18"/>
  <c r="V8" i="18"/>
  <c r="W8" i="18"/>
  <c r="X8" i="18"/>
  <c r="T9" i="18"/>
  <c r="U9" i="18"/>
  <c r="V9" i="18"/>
  <c r="W9" i="18"/>
  <c r="X9" i="18"/>
  <c r="T10" i="18"/>
  <c r="U10" i="18"/>
  <c r="V10" i="18"/>
  <c r="W10" i="18"/>
  <c r="X10" i="18"/>
  <c r="T11" i="18"/>
  <c r="U11" i="18"/>
  <c r="V11" i="18"/>
  <c r="W11" i="18"/>
  <c r="X11" i="18"/>
  <c r="T12" i="18"/>
  <c r="U12" i="18"/>
  <c r="V12" i="18"/>
  <c r="W12" i="18"/>
  <c r="X12" i="18"/>
  <c r="T13" i="18"/>
  <c r="U13" i="18"/>
  <c r="V13" i="18"/>
  <c r="W13" i="18"/>
  <c r="X13" i="18"/>
  <c r="T14" i="18"/>
  <c r="U14" i="18"/>
  <c r="V14" i="18"/>
  <c r="W14" i="18"/>
  <c r="X14" i="18"/>
  <c r="T15" i="18"/>
  <c r="U15" i="18"/>
  <c r="V15" i="18"/>
  <c r="W15" i="18"/>
  <c r="X15" i="18"/>
  <c r="T16" i="18"/>
  <c r="U16" i="18"/>
  <c r="V16" i="18"/>
  <c r="W16" i="18"/>
  <c r="X16" i="18"/>
  <c r="T17" i="18"/>
  <c r="U17" i="18"/>
  <c r="V17" i="18"/>
  <c r="W17" i="18"/>
  <c r="X17" i="18"/>
  <c r="T18" i="18"/>
  <c r="U18" i="18"/>
  <c r="V18" i="18"/>
  <c r="W18" i="18"/>
  <c r="X18" i="18"/>
  <c r="T19" i="18"/>
  <c r="U19" i="18"/>
  <c r="V19" i="18"/>
  <c r="W19" i="18"/>
  <c r="X19" i="18"/>
  <c r="T20" i="18"/>
  <c r="U20" i="18"/>
  <c r="V20" i="18"/>
  <c r="W20" i="18"/>
  <c r="X20" i="18"/>
  <c r="T21" i="18"/>
  <c r="U21" i="18"/>
  <c r="V21" i="18"/>
  <c r="W21" i="18"/>
  <c r="X21" i="18"/>
  <c r="T22" i="18"/>
  <c r="U22" i="18"/>
  <c r="V22" i="18"/>
  <c r="W22" i="18"/>
  <c r="X22" i="18"/>
  <c r="T23" i="18"/>
  <c r="U23" i="18"/>
  <c r="V23" i="18"/>
  <c r="W23" i="18"/>
  <c r="X23" i="18"/>
  <c r="T24" i="18"/>
  <c r="U24" i="18"/>
  <c r="V24" i="18"/>
  <c r="W24" i="18"/>
  <c r="X24" i="18"/>
  <c r="T25" i="18"/>
  <c r="U25" i="18"/>
  <c r="V25" i="18"/>
  <c r="W25" i="18"/>
  <c r="X25" i="18"/>
  <c r="T26" i="18"/>
  <c r="U26" i="18"/>
  <c r="V26" i="18"/>
  <c r="W26" i="18"/>
  <c r="X26" i="18"/>
  <c r="T27" i="18"/>
  <c r="U27" i="18"/>
  <c r="V27" i="18"/>
  <c r="W27" i="18"/>
  <c r="X27" i="18"/>
  <c r="T7" i="31"/>
  <c r="U7" i="31"/>
  <c r="V7" i="31"/>
  <c r="W7" i="31"/>
  <c r="X7" i="31"/>
  <c r="T8" i="31"/>
  <c r="U8" i="31"/>
  <c r="V8" i="31"/>
  <c r="W8" i="31"/>
  <c r="X8" i="31"/>
  <c r="T9" i="31"/>
  <c r="U9" i="31"/>
  <c r="V9" i="31"/>
  <c r="W9" i="31"/>
  <c r="X9" i="31"/>
  <c r="T10" i="31"/>
  <c r="U10" i="31"/>
  <c r="V10" i="31"/>
  <c r="W10" i="31"/>
  <c r="X10" i="31"/>
  <c r="T11" i="31"/>
  <c r="U11" i="31"/>
  <c r="V11" i="31"/>
  <c r="W11" i="31"/>
  <c r="X11" i="31"/>
  <c r="T12" i="31"/>
  <c r="U12" i="31"/>
  <c r="V12" i="31"/>
  <c r="W12" i="31"/>
  <c r="X12" i="31"/>
  <c r="T13" i="31"/>
  <c r="U13" i="31"/>
  <c r="V13" i="31"/>
  <c r="W13" i="31"/>
  <c r="X13" i="31"/>
  <c r="T14" i="31"/>
  <c r="U14" i="31"/>
  <c r="V14" i="31"/>
  <c r="W14" i="31"/>
  <c r="X14" i="31"/>
  <c r="T15" i="31"/>
  <c r="U15" i="31"/>
  <c r="V15" i="31"/>
  <c r="W15" i="31"/>
  <c r="X15" i="31"/>
  <c r="T16" i="31"/>
  <c r="U16" i="31"/>
  <c r="V16" i="31"/>
  <c r="W16" i="31"/>
  <c r="X16" i="31"/>
  <c r="T17" i="31"/>
  <c r="U17" i="31"/>
  <c r="V17" i="31"/>
  <c r="W17" i="31"/>
  <c r="X17" i="31"/>
  <c r="T18" i="31"/>
  <c r="U18" i="31"/>
  <c r="V18" i="31"/>
  <c r="W18" i="31"/>
  <c r="X18" i="31"/>
  <c r="T19" i="31"/>
  <c r="U19" i="31"/>
  <c r="V19" i="31"/>
  <c r="W19" i="31"/>
  <c r="X19" i="31"/>
  <c r="T20" i="31"/>
  <c r="U20" i="31"/>
  <c r="V20" i="31"/>
  <c r="W20" i="31"/>
  <c r="X20" i="31"/>
  <c r="T21" i="31"/>
  <c r="U21" i="31"/>
  <c r="V21" i="31"/>
  <c r="W21" i="31"/>
  <c r="X21" i="31"/>
  <c r="T22" i="31"/>
  <c r="U22" i="31"/>
  <c r="V22" i="31"/>
  <c r="W22" i="31"/>
  <c r="X22" i="31"/>
  <c r="T23" i="31"/>
  <c r="U23" i="31"/>
  <c r="V23" i="31"/>
  <c r="W23" i="31"/>
  <c r="X23" i="31"/>
  <c r="T24" i="31"/>
  <c r="U24" i="31"/>
  <c r="V24" i="31"/>
  <c r="W24" i="31"/>
  <c r="X24" i="31"/>
  <c r="T25" i="31"/>
  <c r="U25" i="31"/>
  <c r="V25" i="31"/>
  <c r="W25" i="31"/>
  <c r="X25" i="31"/>
  <c r="T26" i="31"/>
  <c r="U26" i="31"/>
  <c r="V26" i="31"/>
  <c r="W26" i="31"/>
  <c r="X26" i="31"/>
  <c r="T27" i="31"/>
  <c r="U27" i="31"/>
  <c r="V27" i="31"/>
  <c r="W27" i="31"/>
  <c r="X27" i="31"/>
  <c r="T28" i="31"/>
  <c r="U28" i="31"/>
  <c r="V28" i="31"/>
  <c r="W28" i="31"/>
  <c r="X28" i="31"/>
  <c r="T29" i="31"/>
  <c r="U29" i="31"/>
  <c r="V29" i="31"/>
  <c r="W29" i="31"/>
  <c r="X29" i="31"/>
  <c r="T30" i="31"/>
  <c r="U30" i="31"/>
  <c r="V30" i="31"/>
  <c r="W30" i="31"/>
  <c r="X30" i="31"/>
  <c r="T31" i="31"/>
  <c r="U31" i="31"/>
  <c r="V31" i="31"/>
  <c r="W31" i="31"/>
  <c r="X31" i="31"/>
  <c r="T7" i="25"/>
  <c r="U7" i="25"/>
  <c r="V7" i="25"/>
  <c r="W7" i="25"/>
  <c r="X7" i="25"/>
  <c r="T8" i="25"/>
  <c r="U8" i="25"/>
  <c r="V8" i="25"/>
  <c r="W8" i="25"/>
  <c r="X8" i="25"/>
  <c r="T9" i="25"/>
  <c r="U9" i="25"/>
  <c r="V9" i="25"/>
  <c r="W9" i="25"/>
  <c r="X9" i="25"/>
  <c r="T10" i="25"/>
  <c r="U10" i="25"/>
  <c r="V10" i="25"/>
  <c r="W10" i="25"/>
  <c r="X10" i="25"/>
  <c r="T11" i="25"/>
  <c r="U11" i="25"/>
  <c r="V11" i="25"/>
  <c r="W11" i="25"/>
  <c r="X11" i="25"/>
  <c r="T12" i="25"/>
  <c r="U12" i="25"/>
  <c r="V12" i="25"/>
  <c r="W12" i="25"/>
  <c r="X12" i="25"/>
  <c r="T13" i="25"/>
  <c r="U13" i="25"/>
  <c r="V13" i="25"/>
  <c r="Y13" i="25" s="1"/>
  <c r="W13" i="25"/>
  <c r="X13" i="25"/>
  <c r="T14" i="25"/>
  <c r="U14" i="25"/>
  <c r="V14" i="25"/>
  <c r="W14" i="25"/>
  <c r="X14" i="25"/>
  <c r="T15" i="25"/>
  <c r="U15" i="25"/>
  <c r="V15" i="25"/>
  <c r="W15" i="25"/>
  <c r="X15" i="25"/>
  <c r="T16" i="25"/>
  <c r="U16" i="25"/>
  <c r="V16" i="25"/>
  <c r="W16" i="25"/>
  <c r="X16" i="25"/>
  <c r="T17" i="25"/>
  <c r="U17" i="25"/>
  <c r="V17" i="25"/>
  <c r="W17" i="25"/>
  <c r="X17" i="25"/>
  <c r="T18" i="25"/>
  <c r="U18" i="25"/>
  <c r="V18" i="25"/>
  <c r="W18" i="25"/>
  <c r="X18" i="25"/>
  <c r="T19" i="25"/>
  <c r="U19" i="25"/>
  <c r="V19" i="25"/>
  <c r="W19" i="25"/>
  <c r="X19" i="25"/>
  <c r="T20" i="25"/>
  <c r="U20" i="25"/>
  <c r="V20" i="25"/>
  <c r="W20" i="25"/>
  <c r="X20" i="25"/>
  <c r="T21" i="25"/>
  <c r="U21" i="25"/>
  <c r="V21" i="25"/>
  <c r="Y21" i="25" s="1"/>
  <c r="W21" i="25"/>
  <c r="X21" i="25"/>
  <c r="T22" i="25"/>
  <c r="U22" i="25"/>
  <c r="V22" i="25"/>
  <c r="W22" i="25"/>
  <c r="X22" i="25"/>
  <c r="T23" i="25"/>
  <c r="U23" i="25"/>
  <c r="V23" i="25"/>
  <c r="W23" i="25"/>
  <c r="X23" i="25"/>
  <c r="T24" i="25"/>
  <c r="U24" i="25"/>
  <c r="V24" i="25"/>
  <c r="W24" i="25"/>
  <c r="X24" i="25"/>
  <c r="T25" i="25"/>
  <c r="U25" i="25"/>
  <c r="V25" i="25"/>
  <c r="W25" i="25"/>
  <c r="X25" i="25"/>
  <c r="T26" i="25"/>
  <c r="U26" i="25"/>
  <c r="V26" i="25"/>
  <c r="W26" i="25"/>
  <c r="X26" i="25"/>
  <c r="T27" i="25"/>
  <c r="U27" i="25"/>
  <c r="V27" i="25"/>
  <c r="W27" i="25"/>
  <c r="X27" i="25"/>
  <c r="T28" i="25"/>
  <c r="U28" i="25"/>
  <c r="V28" i="25"/>
  <c r="W28" i="25"/>
  <c r="X28" i="25"/>
  <c r="T29" i="25"/>
  <c r="U29" i="25"/>
  <c r="V29" i="25"/>
  <c r="Y29" i="25" s="1"/>
  <c r="W29" i="25"/>
  <c r="X29" i="25"/>
  <c r="T30" i="25"/>
  <c r="U30" i="25"/>
  <c r="V30" i="25"/>
  <c r="W30" i="25"/>
  <c r="X30" i="25"/>
  <c r="T31" i="25"/>
  <c r="U31" i="25"/>
  <c r="V31" i="25"/>
  <c r="W31" i="25"/>
  <c r="X31" i="25"/>
  <c r="T7" i="30"/>
  <c r="U7" i="30"/>
  <c r="V7" i="30"/>
  <c r="W7" i="30"/>
  <c r="X7" i="30"/>
  <c r="T8" i="30"/>
  <c r="U8" i="30"/>
  <c r="V8" i="30"/>
  <c r="W8" i="30"/>
  <c r="X8" i="30"/>
  <c r="T9" i="30"/>
  <c r="U9" i="30"/>
  <c r="V9" i="30"/>
  <c r="W9" i="30"/>
  <c r="X9" i="30"/>
  <c r="T10" i="30"/>
  <c r="U10" i="30"/>
  <c r="V10" i="30"/>
  <c r="W10" i="30"/>
  <c r="X10" i="30"/>
  <c r="T11" i="30"/>
  <c r="U11" i="30"/>
  <c r="V11" i="30"/>
  <c r="W11" i="30"/>
  <c r="X11" i="30"/>
  <c r="T12" i="30"/>
  <c r="U12" i="30"/>
  <c r="V12" i="30"/>
  <c r="Y12" i="30" s="1"/>
  <c r="W12" i="30"/>
  <c r="X12" i="30"/>
  <c r="T13" i="30"/>
  <c r="U13" i="30"/>
  <c r="V13" i="30"/>
  <c r="W13" i="30"/>
  <c r="X13" i="30"/>
  <c r="T14" i="30"/>
  <c r="U14" i="30"/>
  <c r="V14" i="30"/>
  <c r="W14" i="30"/>
  <c r="X14" i="30"/>
  <c r="T15" i="30"/>
  <c r="U15" i="30"/>
  <c r="V15" i="30"/>
  <c r="W15" i="30"/>
  <c r="X15" i="30"/>
  <c r="T16" i="30"/>
  <c r="U16" i="30"/>
  <c r="V16" i="30"/>
  <c r="W16" i="30"/>
  <c r="X16" i="30"/>
  <c r="T17" i="30"/>
  <c r="U17" i="30"/>
  <c r="V17" i="30"/>
  <c r="W17" i="30"/>
  <c r="X17" i="30"/>
  <c r="T18" i="30"/>
  <c r="U18" i="30"/>
  <c r="V18" i="30"/>
  <c r="W18" i="30"/>
  <c r="X18" i="30"/>
  <c r="T19" i="30"/>
  <c r="U19" i="30"/>
  <c r="V19" i="30"/>
  <c r="W19" i="30"/>
  <c r="X19" i="30"/>
  <c r="T20" i="30"/>
  <c r="U20" i="30"/>
  <c r="V20" i="30"/>
  <c r="Y20" i="30" s="1"/>
  <c r="W20" i="30"/>
  <c r="X20" i="30"/>
  <c r="T21" i="30"/>
  <c r="U21" i="30"/>
  <c r="V21" i="30"/>
  <c r="W21" i="30"/>
  <c r="X21" i="30"/>
  <c r="T22" i="30"/>
  <c r="U22" i="30"/>
  <c r="V22" i="30"/>
  <c r="W22" i="30"/>
  <c r="X22" i="30"/>
  <c r="T23" i="30"/>
  <c r="U23" i="30"/>
  <c r="V23" i="30"/>
  <c r="W23" i="30"/>
  <c r="X23" i="30"/>
  <c r="T24" i="30"/>
  <c r="U24" i="30"/>
  <c r="V24" i="30"/>
  <c r="W24" i="30"/>
  <c r="X24" i="30"/>
  <c r="T25" i="30"/>
  <c r="U25" i="30"/>
  <c r="V25" i="30"/>
  <c r="W25" i="30"/>
  <c r="X25" i="30"/>
  <c r="T26" i="30"/>
  <c r="U26" i="30"/>
  <c r="V26" i="30"/>
  <c r="W26" i="30"/>
  <c r="X26" i="30"/>
  <c r="T27" i="30"/>
  <c r="U27" i="30"/>
  <c r="V27" i="30"/>
  <c r="W27" i="30"/>
  <c r="X27" i="30"/>
  <c r="T28" i="30"/>
  <c r="U28" i="30"/>
  <c r="V28" i="30"/>
  <c r="Y28" i="30" s="1"/>
  <c r="W28" i="30"/>
  <c r="X28" i="30"/>
  <c r="T29" i="30"/>
  <c r="U29" i="30"/>
  <c r="V29" i="30"/>
  <c r="W29" i="30"/>
  <c r="X29" i="30"/>
  <c r="T30" i="30"/>
  <c r="U30" i="30"/>
  <c r="V30" i="30"/>
  <c r="W30" i="30"/>
  <c r="X30" i="30"/>
  <c r="T31" i="30"/>
  <c r="U31" i="30"/>
  <c r="V31" i="30"/>
  <c r="W31" i="30"/>
  <c r="X31" i="30"/>
  <c r="T32" i="30"/>
  <c r="U32" i="30"/>
  <c r="V32" i="30"/>
  <c r="W32" i="30"/>
  <c r="X32" i="30"/>
  <c r="T33" i="30"/>
  <c r="U33" i="30"/>
  <c r="V33" i="30"/>
  <c r="W33" i="30"/>
  <c r="X33" i="30"/>
  <c r="T34" i="30"/>
  <c r="U34" i="30"/>
  <c r="V34" i="30"/>
  <c r="W34" i="30"/>
  <c r="X34" i="30"/>
  <c r="T35" i="30"/>
  <c r="U35" i="30"/>
  <c r="V35" i="30"/>
  <c r="W35" i="30"/>
  <c r="X35" i="30"/>
  <c r="T36" i="30"/>
  <c r="U36" i="30"/>
  <c r="V36" i="30"/>
  <c r="Y36" i="30" s="1"/>
  <c r="W36" i="30"/>
  <c r="X36" i="30"/>
  <c r="T37" i="30"/>
  <c r="U37" i="30"/>
  <c r="V37" i="30"/>
  <c r="W37" i="30"/>
  <c r="X37" i="30"/>
  <c r="T38" i="30"/>
  <c r="U38" i="30"/>
  <c r="V38" i="30"/>
  <c r="W38" i="30"/>
  <c r="X38" i="30"/>
  <c r="T39" i="30"/>
  <c r="U39" i="30"/>
  <c r="V39" i="30"/>
  <c r="W39" i="30"/>
  <c r="X39" i="30"/>
  <c r="T7" i="22"/>
  <c r="U7" i="22"/>
  <c r="V7" i="22"/>
  <c r="W7" i="22"/>
  <c r="X7" i="22"/>
  <c r="T8" i="22"/>
  <c r="U8" i="22"/>
  <c r="V8" i="22"/>
  <c r="W8" i="22"/>
  <c r="X8" i="22"/>
  <c r="T9" i="22"/>
  <c r="U9" i="22"/>
  <c r="V9" i="22"/>
  <c r="W9" i="22"/>
  <c r="X9" i="22"/>
  <c r="T10" i="22"/>
  <c r="U10" i="22"/>
  <c r="V10" i="22"/>
  <c r="W10" i="22"/>
  <c r="X10" i="22"/>
  <c r="T11" i="22"/>
  <c r="U11" i="22"/>
  <c r="V11" i="22"/>
  <c r="W11" i="22"/>
  <c r="X11" i="22"/>
  <c r="T12" i="22"/>
  <c r="U12" i="22"/>
  <c r="V12" i="22"/>
  <c r="W12" i="22"/>
  <c r="X12" i="22"/>
  <c r="T13" i="22"/>
  <c r="U13" i="22"/>
  <c r="V13" i="22"/>
  <c r="W13" i="22"/>
  <c r="X13" i="22"/>
  <c r="T14" i="22"/>
  <c r="U14" i="22"/>
  <c r="V14" i="22"/>
  <c r="W14" i="22"/>
  <c r="X14" i="22"/>
  <c r="T15" i="22"/>
  <c r="U15" i="22"/>
  <c r="V15" i="22"/>
  <c r="W15" i="22"/>
  <c r="X15" i="22"/>
  <c r="T16" i="22"/>
  <c r="U16" i="22"/>
  <c r="V16" i="22"/>
  <c r="W16" i="22"/>
  <c r="X16" i="22"/>
  <c r="T17" i="22"/>
  <c r="U17" i="22"/>
  <c r="V17" i="22"/>
  <c r="W17" i="22"/>
  <c r="X17" i="22"/>
  <c r="T18" i="22"/>
  <c r="U18" i="22"/>
  <c r="V18" i="22"/>
  <c r="W18" i="22"/>
  <c r="X18" i="22"/>
  <c r="T19" i="22"/>
  <c r="U19" i="22"/>
  <c r="V19" i="22"/>
  <c r="W19" i="22"/>
  <c r="X19" i="22"/>
  <c r="T20" i="22"/>
  <c r="U20" i="22"/>
  <c r="V20" i="22"/>
  <c r="W20" i="22"/>
  <c r="X20" i="22"/>
  <c r="T21" i="22"/>
  <c r="U21" i="22"/>
  <c r="V21" i="22"/>
  <c r="W21" i="22"/>
  <c r="X21" i="22"/>
  <c r="T22" i="22"/>
  <c r="U22" i="22"/>
  <c r="V22" i="22"/>
  <c r="W22" i="22"/>
  <c r="X22" i="22"/>
  <c r="T23" i="22"/>
  <c r="U23" i="22"/>
  <c r="V23" i="22"/>
  <c r="W23" i="22"/>
  <c r="X23" i="22"/>
  <c r="T24" i="22"/>
  <c r="U24" i="22"/>
  <c r="V24" i="22"/>
  <c r="W24" i="22"/>
  <c r="X24" i="22"/>
  <c r="T25" i="22"/>
  <c r="U25" i="22"/>
  <c r="V25" i="22"/>
  <c r="W25" i="22"/>
  <c r="X25" i="22"/>
  <c r="T26" i="22"/>
  <c r="U26" i="22"/>
  <c r="V26" i="22"/>
  <c r="W26" i="22"/>
  <c r="X26" i="22"/>
  <c r="T27" i="22"/>
  <c r="U27" i="22"/>
  <c r="V27" i="22"/>
  <c r="Y27" i="22" s="1"/>
  <c r="W27" i="22"/>
  <c r="X27" i="22"/>
  <c r="T28" i="22"/>
  <c r="U28" i="22"/>
  <c r="V28" i="22"/>
  <c r="W28" i="22"/>
  <c r="X28" i="22"/>
  <c r="T29" i="22"/>
  <c r="U29" i="22"/>
  <c r="V29" i="22"/>
  <c r="W29" i="22"/>
  <c r="X29" i="22"/>
  <c r="T30" i="22"/>
  <c r="U30" i="22"/>
  <c r="V30" i="22"/>
  <c r="W30" i="22"/>
  <c r="X30" i="22"/>
  <c r="T31" i="22"/>
  <c r="U31" i="22"/>
  <c r="V31" i="22"/>
  <c r="W31" i="22"/>
  <c r="X31" i="22"/>
  <c r="T32" i="22"/>
  <c r="U32" i="22"/>
  <c r="V32" i="22"/>
  <c r="W32" i="22"/>
  <c r="X32" i="22"/>
  <c r="T33" i="22"/>
  <c r="U33" i="22"/>
  <c r="V33" i="22"/>
  <c r="W33" i="22"/>
  <c r="X33" i="22"/>
  <c r="T34" i="22"/>
  <c r="U34" i="22"/>
  <c r="V34" i="22"/>
  <c r="W34" i="22"/>
  <c r="X34" i="22"/>
  <c r="T35" i="22"/>
  <c r="U35" i="22"/>
  <c r="V35" i="22"/>
  <c r="W35" i="22"/>
  <c r="X35" i="22"/>
  <c r="T36" i="22"/>
  <c r="U36" i="22"/>
  <c r="V36" i="22"/>
  <c r="W36" i="22"/>
  <c r="X36" i="22"/>
  <c r="T37" i="22"/>
  <c r="U37" i="22"/>
  <c r="V37" i="22"/>
  <c r="W37" i="22"/>
  <c r="X37" i="22"/>
  <c r="T38" i="22"/>
  <c r="U38" i="22"/>
  <c r="V38" i="22"/>
  <c r="W38" i="22"/>
  <c r="X38" i="22"/>
  <c r="T39" i="22"/>
  <c r="U39" i="22"/>
  <c r="V39" i="22"/>
  <c r="W39" i="22"/>
  <c r="X39" i="22"/>
  <c r="T40" i="22"/>
  <c r="U40" i="22"/>
  <c r="V40" i="22"/>
  <c r="W40" i="22"/>
  <c r="X40" i="22"/>
  <c r="T41" i="22"/>
  <c r="U41" i="22"/>
  <c r="V41" i="22"/>
  <c r="W41" i="22"/>
  <c r="X41" i="22"/>
  <c r="T42" i="22"/>
  <c r="U42" i="22"/>
  <c r="V42" i="22"/>
  <c r="W42" i="22"/>
  <c r="X42" i="22"/>
  <c r="T43" i="22"/>
  <c r="U43" i="22"/>
  <c r="V43" i="22"/>
  <c r="W43" i="22"/>
  <c r="X43" i="22"/>
  <c r="T44" i="22"/>
  <c r="U44" i="22"/>
  <c r="V44" i="22"/>
  <c r="W44" i="22"/>
  <c r="X44" i="22"/>
  <c r="T45" i="22"/>
  <c r="U45" i="22"/>
  <c r="V45" i="22"/>
  <c r="W45" i="22"/>
  <c r="X45" i="22"/>
  <c r="T46" i="22"/>
  <c r="U46" i="22"/>
  <c r="V46" i="22"/>
  <c r="W46" i="22"/>
  <c r="X46" i="22"/>
  <c r="T47" i="22"/>
  <c r="U47" i="22"/>
  <c r="V47" i="22"/>
  <c r="W47" i="22"/>
  <c r="X47" i="22"/>
  <c r="T48" i="22"/>
  <c r="U48" i="22"/>
  <c r="V48" i="22"/>
  <c r="W48" i="22"/>
  <c r="X48" i="22"/>
  <c r="T49" i="22"/>
  <c r="U49" i="22"/>
  <c r="V49" i="22"/>
  <c r="W49" i="22"/>
  <c r="X49" i="22"/>
  <c r="T50" i="22"/>
  <c r="U50" i="22"/>
  <c r="V50" i="22"/>
  <c r="W50" i="22"/>
  <c r="X50" i="22"/>
  <c r="T51" i="22"/>
  <c r="U51" i="22"/>
  <c r="V51" i="22"/>
  <c r="W51" i="22"/>
  <c r="X51" i="22"/>
  <c r="T52" i="22"/>
  <c r="U52" i="22"/>
  <c r="V52" i="22"/>
  <c r="W52" i="22"/>
  <c r="X52" i="22"/>
  <c r="T53" i="22"/>
  <c r="U53" i="22"/>
  <c r="V53" i="22"/>
  <c r="W53" i="22"/>
  <c r="X53" i="22"/>
  <c r="T54" i="22"/>
  <c r="U54" i="22"/>
  <c r="V54" i="22"/>
  <c r="W54" i="22"/>
  <c r="X54" i="22"/>
  <c r="T55" i="22"/>
  <c r="U55" i="22"/>
  <c r="V55" i="22"/>
  <c r="W55" i="22"/>
  <c r="X55" i="22"/>
  <c r="T56" i="22"/>
  <c r="U56" i="22"/>
  <c r="V56" i="22"/>
  <c r="W56" i="22"/>
  <c r="X56" i="22"/>
  <c r="T57" i="22"/>
  <c r="U57" i="22"/>
  <c r="V57" i="22"/>
  <c r="W57" i="22"/>
  <c r="X57" i="22"/>
  <c r="T58" i="22"/>
  <c r="U58" i="22"/>
  <c r="V58" i="22"/>
  <c r="W58" i="22"/>
  <c r="X58" i="22"/>
  <c r="T59" i="22"/>
  <c r="U59" i="22"/>
  <c r="V59" i="22"/>
  <c r="W59" i="22"/>
  <c r="X59" i="22"/>
  <c r="T60" i="22"/>
  <c r="U60" i="22"/>
  <c r="V60" i="22"/>
  <c r="W60" i="22"/>
  <c r="X60" i="22"/>
  <c r="T61" i="22"/>
  <c r="U61" i="22"/>
  <c r="V61" i="22"/>
  <c r="W61" i="22"/>
  <c r="X61" i="22"/>
  <c r="T62" i="22"/>
  <c r="U62" i="22"/>
  <c r="V62" i="22"/>
  <c r="W62" i="22"/>
  <c r="X62" i="22"/>
  <c r="T63" i="22"/>
  <c r="U63" i="22"/>
  <c r="V63" i="22"/>
  <c r="Y63" i="22" s="1"/>
  <c r="W63" i="22"/>
  <c r="X63" i="22"/>
  <c r="T64" i="22"/>
  <c r="U64" i="22"/>
  <c r="V64" i="22"/>
  <c r="W64" i="22"/>
  <c r="X64" i="22"/>
  <c r="T65" i="22"/>
  <c r="U65" i="22"/>
  <c r="V65" i="22"/>
  <c r="W65" i="22"/>
  <c r="X65" i="22"/>
  <c r="T66" i="22"/>
  <c r="U66" i="22"/>
  <c r="V66" i="22"/>
  <c r="W66" i="22"/>
  <c r="X66" i="22"/>
  <c r="T7" i="28"/>
  <c r="U7" i="28"/>
  <c r="V7" i="28"/>
  <c r="W7" i="28"/>
  <c r="X7" i="28"/>
  <c r="T8" i="28"/>
  <c r="U8" i="28"/>
  <c r="V8" i="28"/>
  <c r="W8" i="28"/>
  <c r="X8" i="28"/>
  <c r="T9" i="28"/>
  <c r="U9" i="28"/>
  <c r="V9" i="28"/>
  <c r="W9" i="28"/>
  <c r="X9" i="28"/>
  <c r="T10" i="28"/>
  <c r="U10" i="28"/>
  <c r="V10" i="28"/>
  <c r="W10" i="28"/>
  <c r="X10" i="28"/>
  <c r="T11" i="28"/>
  <c r="U11" i="28"/>
  <c r="V11" i="28"/>
  <c r="W11" i="28"/>
  <c r="X11" i="28"/>
  <c r="T12" i="28"/>
  <c r="U12" i="28"/>
  <c r="V12" i="28"/>
  <c r="W12" i="28"/>
  <c r="X12" i="28"/>
  <c r="T13" i="28"/>
  <c r="U13" i="28"/>
  <c r="V13" i="28"/>
  <c r="W13" i="28"/>
  <c r="X13" i="28"/>
  <c r="T14" i="28"/>
  <c r="U14" i="28"/>
  <c r="V14" i="28"/>
  <c r="W14" i="28"/>
  <c r="X14" i="28"/>
  <c r="T15" i="28"/>
  <c r="U15" i="28"/>
  <c r="V15" i="28"/>
  <c r="W15" i="28"/>
  <c r="X15" i="28"/>
  <c r="T16" i="28"/>
  <c r="U16" i="28"/>
  <c r="V16" i="28"/>
  <c r="W16" i="28"/>
  <c r="X16" i="28"/>
  <c r="T17" i="28"/>
  <c r="U17" i="28"/>
  <c r="V17" i="28"/>
  <c r="W17" i="28"/>
  <c r="X17" i="28"/>
  <c r="T18" i="28"/>
  <c r="U18" i="28"/>
  <c r="V18" i="28"/>
  <c r="W18" i="28"/>
  <c r="X18" i="28"/>
  <c r="T19" i="28"/>
  <c r="U19" i="28"/>
  <c r="V19" i="28"/>
  <c r="W19" i="28"/>
  <c r="X19" i="28"/>
  <c r="T20" i="28"/>
  <c r="U20" i="28"/>
  <c r="V20" i="28"/>
  <c r="W20" i="28"/>
  <c r="X20" i="28"/>
  <c r="T21" i="28"/>
  <c r="U21" i="28"/>
  <c r="V21" i="28"/>
  <c r="W21" i="28"/>
  <c r="X21" i="28"/>
  <c r="T22" i="28"/>
  <c r="U22" i="28"/>
  <c r="V22" i="28"/>
  <c r="W22" i="28"/>
  <c r="X22" i="28"/>
  <c r="T23" i="28"/>
  <c r="U23" i="28"/>
  <c r="V23" i="28"/>
  <c r="W23" i="28"/>
  <c r="X23" i="28"/>
  <c r="T24" i="28"/>
  <c r="U24" i="28"/>
  <c r="V24" i="28"/>
  <c r="W24" i="28"/>
  <c r="X24" i="28"/>
  <c r="T25" i="28"/>
  <c r="U25" i="28"/>
  <c r="V25" i="28"/>
  <c r="W25" i="28"/>
  <c r="X25" i="28"/>
  <c r="T26" i="28"/>
  <c r="U26" i="28"/>
  <c r="V26" i="28"/>
  <c r="W26" i="28"/>
  <c r="X26" i="28"/>
  <c r="T27" i="28"/>
  <c r="U27" i="28"/>
  <c r="V27" i="28"/>
  <c r="W27" i="28"/>
  <c r="X27" i="28"/>
  <c r="T28" i="28"/>
  <c r="U28" i="28"/>
  <c r="V28" i="28"/>
  <c r="W28" i="28"/>
  <c r="X28" i="28"/>
  <c r="T29" i="28"/>
  <c r="U29" i="28"/>
  <c r="V29" i="28"/>
  <c r="W29" i="28"/>
  <c r="X29" i="28"/>
  <c r="T30" i="28"/>
  <c r="U30" i="28"/>
  <c r="V30" i="28"/>
  <c r="W30" i="28"/>
  <c r="X30" i="28"/>
  <c r="T31" i="28"/>
  <c r="U31" i="28"/>
  <c r="V31" i="28"/>
  <c r="W31" i="28"/>
  <c r="X31" i="28"/>
  <c r="T32" i="28"/>
  <c r="U32" i="28"/>
  <c r="V32" i="28"/>
  <c r="W32" i="28"/>
  <c r="X32" i="28"/>
  <c r="T33" i="28"/>
  <c r="U33" i="28"/>
  <c r="V33" i="28"/>
  <c r="W33" i="28"/>
  <c r="X33" i="28"/>
  <c r="T34" i="28"/>
  <c r="U34" i="28"/>
  <c r="V34" i="28"/>
  <c r="W34" i="28"/>
  <c r="X34" i="28"/>
  <c r="T35" i="28"/>
  <c r="U35" i="28"/>
  <c r="V35" i="28"/>
  <c r="W35" i="28"/>
  <c r="X35" i="28"/>
  <c r="T36" i="28"/>
  <c r="U36" i="28"/>
  <c r="V36" i="28"/>
  <c r="W36" i="28"/>
  <c r="X36" i="28"/>
  <c r="T37" i="28"/>
  <c r="U37" i="28"/>
  <c r="V37" i="28"/>
  <c r="W37" i="28"/>
  <c r="X37" i="28"/>
  <c r="T7" i="23"/>
  <c r="U7" i="23"/>
  <c r="V7" i="23"/>
  <c r="W7" i="23"/>
  <c r="X7" i="23"/>
  <c r="T8" i="23"/>
  <c r="U8" i="23"/>
  <c r="V8" i="23"/>
  <c r="W8" i="23"/>
  <c r="X8" i="23"/>
  <c r="T9" i="23"/>
  <c r="U9" i="23"/>
  <c r="V9" i="23"/>
  <c r="W9" i="23"/>
  <c r="X9" i="23"/>
  <c r="T10" i="23"/>
  <c r="U10" i="23"/>
  <c r="V10" i="23"/>
  <c r="W10" i="23"/>
  <c r="X10" i="23"/>
  <c r="T11" i="23"/>
  <c r="U11" i="23"/>
  <c r="V11" i="23"/>
  <c r="W11" i="23"/>
  <c r="X11" i="23"/>
  <c r="T12" i="23"/>
  <c r="U12" i="23"/>
  <c r="V12" i="23"/>
  <c r="W12" i="23"/>
  <c r="X12" i="23"/>
  <c r="T13" i="23"/>
  <c r="U13" i="23"/>
  <c r="V13" i="23"/>
  <c r="W13" i="23"/>
  <c r="X13" i="23"/>
  <c r="T14" i="23"/>
  <c r="U14" i="23"/>
  <c r="V14" i="23"/>
  <c r="W14" i="23"/>
  <c r="X14" i="23"/>
  <c r="T15" i="23"/>
  <c r="U15" i="23"/>
  <c r="V15" i="23"/>
  <c r="W15" i="23"/>
  <c r="Y15" i="23" s="1"/>
  <c r="X15" i="23"/>
  <c r="T16" i="23"/>
  <c r="U16" i="23"/>
  <c r="V16" i="23"/>
  <c r="W16" i="23"/>
  <c r="X16" i="23"/>
  <c r="T17" i="23"/>
  <c r="U17" i="23"/>
  <c r="V17" i="23"/>
  <c r="W17" i="23"/>
  <c r="X17" i="23"/>
  <c r="T18" i="23"/>
  <c r="U18" i="23"/>
  <c r="V18" i="23"/>
  <c r="W18" i="23"/>
  <c r="X18" i="23"/>
  <c r="T19" i="23"/>
  <c r="U19" i="23"/>
  <c r="V19" i="23"/>
  <c r="Y19" i="23" s="1"/>
  <c r="W19" i="23"/>
  <c r="X19" i="23"/>
  <c r="T20" i="23"/>
  <c r="U20" i="23"/>
  <c r="V20" i="23"/>
  <c r="W20" i="23"/>
  <c r="X20" i="23"/>
  <c r="T21" i="23"/>
  <c r="U21" i="23"/>
  <c r="V21" i="23"/>
  <c r="W21" i="23"/>
  <c r="X21" i="23"/>
  <c r="T22" i="23"/>
  <c r="U22" i="23"/>
  <c r="V22" i="23"/>
  <c r="W22" i="23"/>
  <c r="X22" i="23"/>
  <c r="T23" i="23"/>
  <c r="U23" i="23"/>
  <c r="V23" i="23"/>
  <c r="W23" i="23"/>
  <c r="X23" i="23"/>
  <c r="T24" i="23"/>
  <c r="U24" i="23"/>
  <c r="V24" i="23"/>
  <c r="W24" i="23"/>
  <c r="X24" i="23"/>
  <c r="T25" i="23"/>
  <c r="U25" i="23"/>
  <c r="V25" i="23"/>
  <c r="W25" i="23"/>
  <c r="X25" i="23"/>
  <c r="T26" i="23"/>
  <c r="U26" i="23"/>
  <c r="V26" i="23"/>
  <c r="W26" i="23"/>
  <c r="X26" i="23"/>
  <c r="T27" i="23"/>
  <c r="U27" i="23"/>
  <c r="V27" i="23"/>
  <c r="W27" i="23"/>
  <c r="X27" i="23"/>
  <c r="T28" i="23"/>
  <c r="U28" i="23"/>
  <c r="V28" i="23"/>
  <c r="W28" i="23"/>
  <c r="X28" i="23"/>
  <c r="T29" i="23"/>
  <c r="U29" i="23"/>
  <c r="V29" i="23"/>
  <c r="W29" i="23"/>
  <c r="X29" i="23"/>
  <c r="T30" i="23"/>
  <c r="U30" i="23"/>
  <c r="V30" i="23"/>
  <c r="W30" i="23"/>
  <c r="X30" i="23"/>
  <c r="T31" i="23"/>
  <c r="Y31" i="23" s="1"/>
  <c r="U31" i="23"/>
  <c r="V31" i="23"/>
  <c r="W31" i="23"/>
  <c r="X31" i="23"/>
  <c r="T7" i="14"/>
  <c r="U7" i="14"/>
  <c r="V7" i="14"/>
  <c r="W7" i="14"/>
  <c r="X7" i="14"/>
  <c r="T8" i="14"/>
  <c r="U8" i="14"/>
  <c r="V8" i="14"/>
  <c r="W8" i="14"/>
  <c r="X8" i="14"/>
  <c r="T18" i="14"/>
  <c r="U18" i="14"/>
  <c r="V18" i="14"/>
  <c r="W18" i="14"/>
  <c r="X18" i="14"/>
  <c r="T21" i="14"/>
  <c r="U21" i="14"/>
  <c r="V21" i="14"/>
  <c r="W21" i="14"/>
  <c r="X21" i="14"/>
  <c r="T23" i="14"/>
  <c r="U23" i="14"/>
  <c r="V23" i="14"/>
  <c r="W23" i="14"/>
  <c r="X23" i="14"/>
  <c r="T28" i="14"/>
  <c r="U28" i="14"/>
  <c r="V28" i="14"/>
  <c r="W28" i="14"/>
  <c r="X28" i="14"/>
  <c r="T29" i="14"/>
  <c r="U29" i="14"/>
  <c r="V29" i="14"/>
  <c r="W29" i="14"/>
  <c r="X29" i="14"/>
  <c r="T30" i="14"/>
  <c r="U30" i="14"/>
  <c r="V30" i="14"/>
  <c r="W30" i="14"/>
  <c r="X30" i="14"/>
  <c r="T31" i="14"/>
  <c r="U31" i="14"/>
  <c r="V31" i="14"/>
  <c r="W31" i="14"/>
  <c r="X31" i="14"/>
  <c r="T32" i="14"/>
  <c r="U32" i="14"/>
  <c r="V32" i="14"/>
  <c r="W32" i="14"/>
  <c r="X32" i="14"/>
  <c r="T33" i="14"/>
  <c r="U33" i="14"/>
  <c r="V33" i="14"/>
  <c r="W33" i="14"/>
  <c r="X33" i="14"/>
  <c r="T7" i="17"/>
  <c r="U7" i="17"/>
  <c r="V7" i="17"/>
  <c r="W7" i="17"/>
  <c r="X7" i="17"/>
  <c r="T8" i="17"/>
  <c r="U8" i="17"/>
  <c r="V8" i="17"/>
  <c r="W8" i="17"/>
  <c r="X8" i="17"/>
  <c r="T9" i="17"/>
  <c r="U9" i="17"/>
  <c r="V9" i="17"/>
  <c r="W9" i="17"/>
  <c r="X9" i="17"/>
  <c r="T10" i="17"/>
  <c r="U10" i="17"/>
  <c r="V10" i="17"/>
  <c r="W10" i="17"/>
  <c r="X10" i="17"/>
  <c r="T11" i="17"/>
  <c r="U11" i="17"/>
  <c r="V11" i="17"/>
  <c r="W11" i="17"/>
  <c r="X11" i="17"/>
  <c r="T12" i="17"/>
  <c r="U12" i="17"/>
  <c r="V12" i="17"/>
  <c r="W12" i="17"/>
  <c r="X12" i="17"/>
  <c r="T13" i="17"/>
  <c r="U13" i="17"/>
  <c r="V13" i="17"/>
  <c r="W13" i="17"/>
  <c r="X13" i="17"/>
  <c r="T14" i="17"/>
  <c r="U14" i="17"/>
  <c r="V14" i="17"/>
  <c r="W14" i="17"/>
  <c r="X14" i="17"/>
  <c r="T15" i="17"/>
  <c r="U15" i="17"/>
  <c r="Y15" i="17" s="1"/>
  <c r="V15" i="17"/>
  <c r="W15" i="17"/>
  <c r="X15" i="17"/>
  <c r="T16" i="17"/>
  <c r="U16" i="17"/>
  <c r="V16" i="17"/>
  <c r="W16" i="17"/>
  <c r="X16" i="17"/>
  <c r="T17" i="17"/>
  <c r="U17" i="17"/>
  <c r="V17" i="17"/>
  <c r="W17" i="17"/>
  <c r="X17" i="17"/>
  <c r="T18" i="17"/>
  <c r="U18" i="17"/>
  <c r="V18" i="17"/>
  <c r="W18" i="17"/>
  <c r="X18" i="17"/>
  <c r="T19" i="17"/>
  <c r="U19" i="17"/>
  <c r="V19" i="17"/>
  <c r="W19" i="17"/>
  <c r="X19" i="17"/>
  <c r="T20" i="17"/>
  <c r="U20" i="17"/>
  <c r="V20" i="17"/>
  <c r="W20" i="17"/>
  <c r="X20" i="17"/>
  <c r="T21" i="17"/>
  <c r="U21" i="17"/>
  <c r="V21" i="17"/>
  <c r="W21" i="17"/>
  <c r="X21" i="17"/>
  <c r="T22" i="17"/>
  <c r="U22" i="17"/>
  <c r="V22" i="17"/>
  <c r="W22" i="17"/>
  <c r="X22" i="17"/>
  <c r="T23" i="17"/>
  <c r="U23" i="17"/>
  <c r="V23" i="17"/>
  <c r="W23" i="17"/>
  <c r="X23" i="17"/>
  <c r="Y23" i="17"/>
  <c r="T24" i="17"/>
  <c r="U24" i="17"/>
  <c r="V24" i="17"/>
  <c r="W24" i="17"/>
  <c r="X24" i="17"/>
  <c r="T25" i="17"/>
  <c r="U25" i="17"/>
  <c r="V25" i="17"/>
  <c r="W25" i="17"/>
  <c r="X25" i="17"/>
  <c r="T26" i="17"/>
  <c r="U26" i="17"/>
  <c r="V26" i="17"/>
  <c r="W26" i="17"/>
  <c r="X26" i="17"/>
  <c r="T27" i="17"/>
  <c r="U27" i="17"/>
  <c r="V27" i="17"/>
  <c r="W27" i="17"/>
  <c r="X27" i="17"/>
  <c r="T28" i="17"/>
  <c r="U28" i="17"/>
  <c r="V28" i="17"/>
  <c r="W28" i="17"/>
  <c r="X28" i="17"/>
  <c r="T29" i="17"/>
  <c r="U29" i="17"/>
  <c r="V29" i="17"/>
  <c r="W29" i="17"/>
  <c r="X29" i="17"/>
  <c r="T30" i="17"/>
  <c r="U30" i="17"/>
  <c r="V30" i="17"/>
  <c r="W30" i="17"/>
  <c r="X30" i="17"/>
  <c r="T31" i="17"/>
  <c r="U31" i="17"/>
  <c r="V31" i="17"/>
  <c r="W31" i="17"/>
  <c r="X31" i="17"/>
  <c r="T32" i="17"/>
  <c r="U32" i="17"/>
  <c r="V32" i="17"/>
  <c r="W32" i="17"/>
  <c r="X32" i="17"/>
  <c r="T33" i="17"/>
  <c r="U33" i="17"/>
  <c r="V33" i="17"/>
  <c r="W33" i="17"/>
  <c r="X33" i="17"/>
  <c r="T34" i="17"/>
  <c r="U34" i="17"/>
  <c r="V34" i="17"/>
  <c r="W34" i="17"/>
  <c r="X34" i="17"/>
  <c r="T35" i="17"/>
  <c r="U35" i="17"/>
  <c r="V35" i="17"/>
  <c r="W35" i="17"/>
  <c r="X35" i="17"/>
  <c r="T36" i="17"/>
  <c r="U36" i="17"/>
  <c r="V36" i="17"/>
  <c r="W36" i="17"/>
  <c r="X36" i="17"/>
  <c r="T37" i="17"/>
  <c r="U37" i="17"/>
  <c r="V37" i="17"/>
  <c r="W37" i="17"/>
  <c r="X37" i="17"/>
  <c r="T38" i="17"/>
  <c r="U38" i="17"/>
  <c r="V38" i="17"/>
  <c r="W38" i="17"/>
  <c r="X38" i="17"/>
  <c r="T39" i="17"/>
  <c r="U39" i="17"/>
  <c r="V39" i="17"/>
  <c r="W39" i="17"/>
  <c r="X39" i="17"/>
  <c r="T40" i="17"/>
  <c r="U40" i="17"/>
  <c r="V40" i="17"/>
  <c r="W40" i="17"/>
  <c r="X40" i="17"/>
  <c r="T41" i="17"/>
  <c r="U41" i="17"/>
  <c r="V41" i="17"/>
  <c r="W41" i="17"/>
  <c r="X41" i="17"/>
  <c r="T42" i="17"/>
  <c r="U42" i="17"/>
  <c r="V42" i="17"/>
  <c r="W42" i="17"/>
  <c r="X42" i="17"/>
  <c r="T43" i="17"/>
  <c r="U43" i="17"/>
  <c r="V43" i="17"/>
  <c r="W43" i="17"/>
  <c r="X43" i="17"/>
  <c r="T44" i="17"/>
  <c r="U44" i="17"/>
  <c r="V44" i="17"/>
  <c r="W44" i="17"/>
  <c r="X44" i="17"/>
  <c r="T45" i="17"/>
  <c r="Y45" i="17" s="1"/>
  <c r="U45" i="17"/>
  <c r="V45" i="17"/>
  <c r="W45" i="17"/>
  <c r="X45" i="17"/>
  <c r="T46" i="17"/>
  <c r="U46" i="17"/>
  <c r="V46" i="17"/>
  <c r="W46" i="17"/>
  <c r="X46" i="17"/>
  <c r="T7" i="29"/>
  <c r="U7" i="29"/>
  <c r="V7" i="29"/>
  <c r="W7" i="29"/>
  <c r="X7" i="29"/>
  <c r="T8" i="29"/>
  <c r="U8" i="29"/>
  <c r="V8" i="29"/>
  <c r="W8" i="29"/>
  <c r="X8" i="29"/>
  <c r="T9" i="29"/>
  <c r="U9" i="29"/>
  <c r="V9" i="29"/>
  <c r="W9" i="29"/>
  <c r="X9" i="29"/>
  <c r="T10" i="29"/>
  <c r="U10" i="29"/>
  <c r="V10" i="29"/>
  <c r="W10" i="29"/>
  <c r="X10" i="29"/>
  <c r="T11" i="29"/>
  <c r="U11" i="29"/>
  <c r="V11" i="29"/>
  <c r="W11" i="29"/>
  <c r="X11" i="29"/>
  <c r="T12" i="29"/>
  <c r="U12" i="29"/>
  <c r="V12" i="29"/>
  <c r="W12" i="29"/>
  <c r="X12" i="29"/>
  <c r="T13" i="29"/>
  <c r="U13" i="29"/>
  <c r="V13" i="29"/>
  <c r="W13" i="29"/>
  <c r="X13" i="29"/>
  <c r="T14" i="29"/>
  <c r="U14" i="29"/>
  <c r="V14" i="29"/>
  <c r="W14" i="29"/>
  <c r="X14" i="29"/>
  <c r="T15" i="29"/>
  <c r="U15" i="29"/>
  <c r="V15" i="29"/>
  <c r="W15" i="29"/>
  <c r="X15" i="29"/>
  <c r="T16" i="29"/>
  <c r="U16" i="29"/>
  <c r="V16" i="29"/>
  <c r="W16" i="29"/>
  <c r="X16" i="29"/>
  <c r="T17" i="29"/>
  <c r="U17" i="29"/>
  <c r="V17" i="29"/>
  <c r="W17" i="29"/>
  <c r="X17" i="29"/>
  <c r="T18" i="29"/>
  <c r="U18" i="29"/>
  <c r="V18" i="29"/>
  <c r="W18" i="29"/>
  <c r="X18" i="29"/>
  <c r="T19" i="29"/>
  <c r="U19" i="29"/>
  <c r="V19" i="29"/>
  <c r="W19" i="29"/>
  <c r="X19" i="29"/>
  <c r="T20" i="29"/>
  <c r="U20" i="29"/>
  <c r="V20" i="29"/>
  <c r="W20" i="29"/>
  <c r="X20" i="29"/>
  <c r="T21" i="29"/>
  <c r="U21" i="29"/>
  <c r="V21" i="29"/>
  <c r="W21" i="29"/>
  <c r="X21" i="29"/>
  <c r="T22" i="29"/>
  <c r="U22" i="29"/>
  <c r="V22" i="29"/>
  <c r="W22" i="29"/>
  <c r="X22" i="29"/>
  <c r="T23" i="29"/>
  <c r="U23" i="29"/>
  <c r="V23" i="29"/>
  <c r="W23" i="29"/>
  <c r="X23" i="29"/>
  <c r="T24" i="29"/>
  <c r="U24" i="29"/>
  <c r="V24" i="29"/>
  <c r="W24" i="29"/>
  <c r="X24" i="29"/>
  <c r="T25" i="29"/>
  <c r="U25" i="29"/>
  <c r="V25" i="29"/>
  <c r="W25" i="29"/>
  <c r="X25" i="29"/>
  <c r="T26" i="29"/>
  <c r="U26" i="29"/>
  <c r="V26" i="29"/>
  <c r="W26" i="29"/>
  <c r="X26" i="29"/>
  <c r="T27" i="29"/>
  <c r="U27" i="29"/>
  <c r="V27" i="29"/>
  <c r="W27" i="29"/>
  <c r="X27" i="29"/>
  <c r="T28" i="29"/>
  <c r="U28" i="29"/>
  <c r="V28" i="29"/>
  <c r="W28" i="29"/>
  <c r="X28" i="29"/>
  <c r="T29" i="29"/>
  <c r="U29" i="29"/>
  <c r="V29" i="29"/>
  <c r="W29" i="29"/>
  <c r="X29" i="29"/>
  <c r="T30" i="29"/>
  <c r="U30" i="29"/>
  <c r="V30" i="29"/>
  <c r="W30" i="29"/>
  <c r="X30" i="29"/>
  <c r="T31" i="29"/>
  <c r="U31" i="29"/>
  <c r="V31" i="29"/>
  <c r="W31" i="29"/>
  <c r="X31" i="29"/>
  <c r="T32" i="29"/>
  <c r="U32" i="29"/>
  <c r="V32" i="29"/>
  <c r="W32" i="29"/>
  <c r="X32" i="29"/>
  <c r="T33" i="29"/>
  <c r="U33" i="29"/>
  <c r="V33" i="29"/>
  <c r="W33" i="29"/>
  <c r="X33" i="29"/>
  <c r="T34" i="29"/>
  <c r="U34" i="29"/>
  <c r="V34" i="29"/>
  <c r="W34" i="29"/>
  <c r="X34" i="29"/>
  <c r="T35" i="29"/>
  <c r="U35" i="29"/>
  <c r="V35" i="29"/>
  <c r="W35" i="29"/>
  <c r="X35" i="29"/>
  <c r="T36" i="29"/>
  <c r="U36" i="29"/>
  <c r="V36" i="29"/>
  <c r="W36" i="29"/>
  <c r="X36" i="29"/>
  <c r="T37" i="29"/>
  <c r="U37" i="29"/>
  <c r="V37" i="29"/>
  <c r="W37" i="29"/>
  <c r="X37" i="29"/>
  <c r="T38" i="29"/>
  <c r="U38" i="29"/>
  <c r="V38" i="29"/>
  <c r="W38" i="29"/>
  <c r="X38" i="29"/>
  <c r="T39" i="29"/>
  <c r="U39" i="29"/>
  <c r="V39" i="29"/>
  <c r="W39" i="29"/>
  <c r="X39" i="29"/>
  <c r="T40" i="29"/>
  <c r="U40" i="29"/>
  <c r="V40" i="29"/>
  <c r="W40" i="29"/>
  <c r="X40" i="29"/>
  <c r="T41" i="29"/>
  <c r="U41" i="29"/>
  <c r="V41" i="29"/>
  <c r="W41" i="29"/>
  <c r="X41" i="29"/>
  <c r="T42" i="29"/>
  <c r="U42" i="29"/>
  <c r="V42" i="29"/>
  <c r="W42" i="29"/>
  <c r="X42" i="29"/>
  <c r="T43" i="29"/>
  <c r="U43" i="29"/>
  <c r="V43" i="29"/>
  <c r="W43" i="29"/>
  <c r="X43" i="29"/>
  <c r="T44" i="29"/>
  <c r="U44" i="29"/>
  <c r="V44" i="29"/>
  <c r="W44" i="29"/>
  <c r="X44" i="29"/>
  <c r="T45" i="29"/>
  <c r="U45" i="29"/>
  <c r="V45" i="29"/>
  <c r="W45" i="29"/>
  <c r="X45" i="29"/>
  <c r="T46" i="29"/>
  <c r="U46" i="29"/>
  <c r="V46" i="29"/>
  <c r="W46" i="29"/>
  <c r="X46" i="29"/>
  <c r="T47" i="29"/>
  <c r="U47" i="29"/>
  <c r="V47" i="29"/>
  <c r="W47" i="29"/>
  <c r="X47" i="29"/>
  <c r="T48" i="29"/>
  <c r="U48" i="29"/>
  <c r="V48" i="29"/>
  <c r="W48" i="29"/>
  <c r="X48" i="29"/>
  <c r="T49" i="29"/>
  <c r="U49" i="29"/>
  <c r="V49" i="29"/>
  <c r="W49" i="29"/>
  <c r="X49" i="29"/>
  <c r="T50" i="29"/>
  <c r="U50" i="29"/>
  <c r="V50" i="29"/>
  <c r="W50" i="29"/>
  <c r="X50" i="29"/>
  <c r="T51" i="29"/>
  <c r="U51" i="29"/>
  <c r="V51" i="29"/>
  <c r="W51" i="29"/>
  <c r="X51" i="29"/>
  <c r="T52" i="29"/>
  <c r="U52" i="29"/>
  <c r="V52" i="29"/>
  <c r="W52" i="29"/>
  <c r="X52" i="29"/>
  <c r="T53" i="29"/>
  <c r="U53" i="29"/>
  <c r="V53" i="29"/>
  <c r="W53" i="29"/>
  <c r="X53" i="29"/>
  <c r="T54" i="29"/>
  <c r="U54" i="29"/>
  <c r="V54" i="29"/>
  <c r="W54" i="29"/>
  <c r="X54" i="29"/>
  <c r="T55" i="29"/>
  <c r="U55" i="29"/>
  <c r="V55" i="29"/>
  <c r="W55" i="29"/>
  <c r="X55" i="29"/>
  <c r="T56" i="29"/>
  <c r="U56" i="29"/>
  <c r="V56" i="29"/>
  <c r="W56" i="29"/>
  <c r="X56" i="29"/>
  <c r="T57" i="29"/>
  <c r="U57" i="29"/>
  <c r="V57" i="29"/>
  <c r="W57" i="29"/>
  <c r="X57" i="29"/>
  <c r="T58" i="29"/>
  <c r="U58" i="29"/>
  <c r="V58" i="29"/>
  <c r="W58" i="29"/>
  <c r="X58" i="29"/>
  <c r="T59" i="29"/>
  <c r="U59" i="29"/>
  <c r="V59" i="29"/>
  <c r="W59" i="29"/>
  <c r="X59" i="29"/>
  <c r="T60" i="29"/>
  <c r="U60" i="29"/>
  <c r="V60" i="29"/>
  <c r="W60" i="29"/>
  <c r="X60" i="29"/>
  <c r="T61" i="29"/>
  <c r="U61" i="29"/>
  <c r="V61" i="29"/>
  <c r="W61" i="29"/>
  <c r="X61" i="29"/>
  <c r="T62" i="29"/>
  <c r="U62" i="29"/>
  <c r="V62" i="29"/>
  <c r="W62" i="29"/>
  <c r="X62" i="29"/>
  <c r="T63" i="29"/>
  <c r="U63" i="29"/>
  <c r="V63" i="29"/>
  <c r="W63" i="29"/>
  <c r="X63" i="29"/>
  <c r="T64" i="29"/>
  <c r="U64" i="29"/>
  <c r="V64" i="29"/>
  <c r="W64" i="29"/>
  <c r="X64" i="29"/>
  <c r="T65" i="29"/>
  <c r="U65" i="29"/>
  <c r="V65" i="29"/>
  <c r="W65" i="29"/>
  <c r="X65" i="29"/>
  <c r="T66" i="29"/>
  <c r="U66" i="29"/>
  <c r="V66" i="29"/>
  <c r="W66" i="29"/>
  <c r="X66" i="29"/>
  <c r="T67" i="29"/>
  <c r="U67" i="29"/>
  <c r="V67" i="29"/>
  <c r="W67" i="29"/>
  <c r="X67" i="29"/>
  <c r="T68" i="29"/>
  <c r="U68" i="29"/>
  <c r="V68" i="29"/>
  <c r="W68" i="29"/>
  <c r="X68" i="29"/>
  <c r="T69" i="29"/>
  <c r="U69" i="29"/>
  <c r="V69" i="29"/>
  <c r="W69" i="29"/>
  <c r="X69" i="29"/>
  <c r="T70" i="29"/>
  <c r="U70" i="29"/>
  <c r="V70" i="29"/>
  <c r="W70" i="29"/>
  <c r="X70" i="29"/>
  <c r="T71" i="29"/>
  <c r="U71" i="29"/>
  <c r="V71" i="29"/>
  <c r="W71" i="29"/>
  <c r="X71" i="29"/>
  <c r="T72" i="29"/>
  <c r="U72" i="29"/>
  <c r="V72" i="29"/>
  <c r="W72" i="29"/>
  <c r="X72" i="29"/>
  <c r="T7" i="20"/>
  <c r="U7" i="20"/>
  <c r="V7" i="20"/>
  <c r="W7" i="20"/>
  <c r="X7" i="20"/>
  <c r="T8" i="20"/>
  <c r="U8" i="20"/>
  <c r="V8" i="20"/>
  <c r="W8" i="20"/>
  <c r="X8" i="20"/>
  <c r="T9" i="20"/>
  <c r="U9" i="20"/>
  <c r="V9" i="20"/>
  <c r="W9" i="20"/>
  <c r="X9" i="20"/>
  <c r="T10" i="20"/>
  <c r="U10" i="20"/>
  <c r="V10" i="20"/>
  <c r="W10" i="20"/>
  <c r="X10" i="20"/>
  <c r="T11" i="20"/>
  <c r="U11" i="20"/>
  <c r="V11" i="20"/>
  <c r="W11" i="20"/>
  <c r="X11" i="20"/>
  <c r="T12" i="20"/>
  <c r="U12" i="20"/>
  <c r="V12" i="20"/>
  <c r="W12" i="20"/>
  <c r="X12" i="20"/>
  <c r="T13" i="20"/>
  <c r="U13" i="20"/>
  <c r="V13" i="20"/>
  <c r="W13" i="20"/>
  <c r="X13" i="20"/>
  <c r="T14" i="20"/>
  <c r="U14" i="20"/>
  <c r="V14" i="20"/>
  <c r="W14" i="20"/>
  <c r="X14" i="20"/>
  <c r="T15" i="20"/>
  <c r="U15" i="20"/>
  <c r="V15" i="20"/>
  <c r="W15" i="20"/>
  <c r="X15" i="20"/>
  <c r="T16" i="20"/>
  <c r="U16" i="20"/>
  <c r="V16" i="20"/>
  <c r="W16" i="20"/>
  <c r="X16" i="20"/>
  <c r="T17" i="20"/>
  <c r="U17" i="20"/>
  <c r="V17" i="20"/>
  <c r="W17" i="20"/>
  <c r="X17" i="20"/>
  <c r="T18" i="20"/>
  <c r="U18" i="20"/>
  <c r="V18" i="20"/>
  <c r="W18" i="20"/>
  <c r="X18" i="20"/>
  <c r="T19" i="20"/>
  <c r="U19" i="20"/>
  <c r="V19" i="20"/>
  <c r="W19" i="20"/>
  <c r="X19" i="20"/>
  <c r="T20" i="20"/>
  <c r="U20" i="20"/>
  <c r="V20" i="20"/>
  <c r="W20" i="20"/>
  <c r="X20" i="20"/>
  <c r="T21" i="20"/>
  <c r="U21" i="20"/>
  <c r="V21" i="20"/>
  <c r="W21" i="20"/>
  <c r="X21" i="20"/>
  <c r="T22" i="20"/>
  <c r="U22" i="20"/>
  <c r="V22" i="20"/>
  <c r="W22" i="20"/>
  <c r="X22" i="20"/>
  <c r="T23" i="20"/>
  <c r="U23" i="20"/>
  <c r="V23" i="20"/>
  <c r="W23" i="20"/>
  <c r="X23" i="20"/>
  <c r="T24" i="20"/>
  <c r="U24" i="20"/>
  <c r="V24" i="20"/>
  <c r="W24" i="20"/>
  <c r="X24" i="20"/>
  <c r="T25" i="20"/>
  <c r="U25" i="20"/>
  <c r="V25" i="20"/>
  <c r="W25" i="20"/>
  <c r="X25" i="20"/>
  <c r="T26" i="20"/>
  <c r="U26" i="20"/>
  <c r="V26" i="20"/>
  <c r="W26" i="20"/>
  <c r="X26" i="20"/>
  <c r="T27" i="20"/>
  <c r="U27" i="20"/>
  <c r="V27" i="20"/>
  <c r="W27" i="20"/>
  <c r="X27" i="20"/>
  <c r="T28" i="20"/>
  <c r="U28" i="20"/>
  <c r="V28" i="20"/>
  <c r="W28" i="20"/>
  <c r="X28" i="20"/>
  <c r="T29" i="20"/>
  <c r="U29" i="20"/>
  <c r="V29" i="20"/>
  <c r="W29" i="20"/>
  <c r="X29" i="20"/>
  <c r="T30" i="20"/>
  <c r="U30" i="20"/>
  <c r="V30" i="20"/>
  <c r="W30" i="20"/>
  <c r="X30" i="20"/>
  <c r="T31" i="20"/>
  <c r="U31" i="20"/>
  <c r="V31" i="20"/>
  <c r="W31" i="20"/>
  <c r="X31" i="20"/>
  <c r="T32" i="20"/>
  <c r="U32" i="20"/>
  <c r="V32" i="20"/>
  <c r="W32" i="20"/>
  <c r="X32" i="20"/>
  <c r="T33" i="20"/>
  <c r="U33" i="20"/>
  <c r="V33" i="20"/>
  <c r="W33" i="20"/>
  <c r="X33" i="20"/>
  <c r="T34" i="20"/>
  <c r="U34" i="20"/>
  <c r="V34" i="20"/>
  <c r="W34" i="20"/>
  <c r="X34" i="20"/>
  <c r="T35" i="20"/>
  <c r="U35" i="20"/>
  <c r="V35" i="20"/>
  <c r="W35" i="20"/>
  <c r="X35" i="20"/>
  <c r="T36" i="20"/>
  <c r="U36" i="20"/>
  <c r="V36" i="20"/>
  <c r="W36" i="20"/>
  <c r="X36" i="20"/>
  <c r="T37" i="20"/>
  <c r="U37" i="20"/>
  <c r="V37" i="20"/>
  <c r="W37" i="20"/>
  <c r="X37" i="20"/>
  <c r="T38" i="20"/>
  <c r="U38" i="20"/>
  <c r="V38" i="20"/>
  <c r="W38" i="20"/>
  <c r="X38" i="20"/>
  <c r="T39" i="20"/>
  <c r="U39" i="20"/>
  <c r="V39" i="20"/>
  <c r="W39" i="20"/>
  <c r="X39" i="20"/>
  <c r="T40" i="20"/>
  <c r="U40" i="20"/>
  <c r="V40" i="20"/>
  <c r="W40" i="20"/>
  <c r="X40" i="20"/>
  <c r="T41" i="20"/>
  <c r="U41" i="20"/>
  <c r="V41" i="20"/>
  <c r="W41" i="20"/>
  <c r="X41" i="20"/>
  <c r="T42" i="20"/>
  <c r="U42" i="20"/>
  <c r="V42" i="20"/>
  <c r="W42" i="20"/>
  <c r="X42" i="20"/>
  <c r="T43" i="20"/>
  <c r="U43" i="20"/>
  <c r="V43" i="20"/>
  <c r="W43" i="20"/>
  <c r="X43" i="20"/>
  <c r="T44" i="20"/>
  <c r="U44" i="20"/>
  <c r="V44" i="20"/>
  <c r="W44" i="20"/>
  <c r="X44" i="20"/>
  <c r="T45" i="20"/>
  <c r="U45" i="20"/>
  <c r="V45" i="20"/>
  <c r="W45" i="20"/>
  <c r="X45" i="20"/>
  <c r="T46" i="20"/>
  <c r="U46" i="20"/>
  <c r="V46" i="20"/>
  <c r="W46" i="20"/>
  <c r="X46" i="20"/>
  <c r="T47" i="20"/>
  <c r="U47" i="20"/>
  <c r="V47" i="20"/>
  <c r="W47" i="20"/>
  <c r="X47" i="20"/>
  <c r="T48" i="20"/>
  <c r="U48" i="20"/>
  <c r="V48" i="20"/>
  <c r="W48" i="20"/>
  <c r="X48" i="20"/>
  <c r="T49" i="20"/>
  <c r="U49" i="20"/>
  <c r="V49" i="20"/>
  <c r="W49" i="20"/>
  <c r="X49" i="20"/>
  <c r="T50" i="20"/>
  <c r="U50" i="20"/>
  <c r="V50" i="20"/>
  <c r="W50" i="20"/>
  <c r="X50" i="20"/>
  <c r="T51" i="20"/>
  <c r="U51" i="20"/>
  <c r="V51" i="20"/>
  <c r="W51" i="20"/>
  <c r="X51" i="20"/>
  <c r="T52" i="20"/>
  <c r="U52" i="20"/>
  <c r="V52" i="20"/>
  <c r="W52" i="20"/>
  <c r="X52" i="20"/>
  <c r="T53" i="20"/>
  <c r="U53" i="20"/>
  <c r="V53" i="20"/>
  <c r="W53" i="20"/>
  <c r="X53" i="20"/>
  <c r="T54" i="20"/>
  <c r="U54" i="20"/>
  <c r="V54" i="20"/>
  <c r="W54" i="20"/>
  <c r="X54" i="20"/>
  <c r="T55" i="20"/>
  <c r="U55" i="20"/>
  <c r="V55" i="20"/>
  <c r="W55" i="20"/>
  <c r="X55" i="20"/>
  <c r="T56" i="20"/>
  <c r="U56" i="20"/>
  <c r="V56" i="20"/>
  <c r="W56" i="20"/>
  <c r="X56" i="20"/>
  <c r="T57" i="20"/>
  <c r="U57" i="20"/>
  <c r="V57" i="20"/>
  <c r="W57" i="20"/>
  <c r="X57" i="20"/>
  <c r="T58" i="20"/>
  <c r="U58" i="20"/>
  <c r="V58" i="20"/>
  <c r="W58" i="20"/>
  <c r="X58" i="20"/>
  <c r="T59" i="20"/>
  <c r="U59" i="20"/>
  <c r="V59" i="20"/>
  <c r="W59" i="20"/>
  <c r="X59" i="20"/>
  <c r="T60" i="20"/>
  <c r="U60" i="20"/>
  <c r="V60" i="20"/>
  <c r="W60" i="20"/>
  <c r="X60" i="20"/>
  <c r="T61" i="20"/>
  <c r="U61" i="20"/>
  <c r="V61" i="20"/>
  <c r="W61" i="20"/>
  <c r="X61" i="20"/>
  <c r="T62" i="20"/>
  <c r="U62" i="20"/>
  <c r="V62" i="20"/>
  <c r="W62" i="20"/>
  <c r="X62" i="20"/>
  <c r="T63" i="20"/>
  <c r="U63" i="20"/>
  <c r="V63" i="20"/>
  <c r="W63" i="20"/>
  <c r="X63" i="20"/>
  <c r="T64" i="20"/>
  <c r="U64" i="20"/>
  <c r="V64" i="20"/>
  <c r="W64" i="20"/>
  <c r="X64" i="20"/>
  <c r="T65" i="20"/>
  <c r="U65" i="20"/>
  <c r="V65" i="20"/>
  <c r="W65" i="20"/>
  <c r="X65" i="20"/>
  <c r="T66" i="20"/>
  <c r="U66" i="20"/>
  <c r="V66" i="20"/>
  <c r="W66" i="20"/>
  <c r="X66" i="20"/>
  <c r="T67" i="20"/>
  <c r="U67" i="20"/>
  <c r="V67" i="20"/>
  <c r="W67" i="20"/>
  <c r="X67" i="20"/>
  <c r="T68" i="20"/>
  <c r="U68" i="20"/>
  <c r="V68" i="20"/>
  <c r="W68" i="20"/>
  <c r="X68" i="20"/>
  <c r="T69" i="20"/>
  <c r="U69" i="20"/>
  <c r="V69" i="20"/>
  <c r="W69" i="20"/>
  <c r="X69" i="20"/>
  <c r="T70" i="20"/>
  <c r="U70" i="20"/>
  <c r="V70" i="20"/>
  <c r="W70" i="20"/>
  <c r="X70" i="20"/>
  <c r="T71" i="20"/>
  <c r="U71" i="20"/>
  <c r="V71" i="20"/>
  <c r="W71" i="20"/>
  <c r="X71" i="20"/>
  <c r="T72" i="20"/>
  <c r="U72" i="20"/>
  <c r="V72" i="20"/>
  <c r="W72" i="20"/>
  <c r="X72" i="20"/>
  <c r="T73" i="20"/>
  <c r="U73" i="20"/>
  <c r="V73" i="20"/>
  <c r="W73" i="20"/>
  <c r="X73" i="20"/>
  <c r="T74" i="20"/>
  <c r="U74" i="20"/>
  <c r="V74" i="20"/>
  <c r="W74" i="20"/>
  <c r="X74" i="20"/>
  <c r="T75" i="20"/>
  <c r="U75" i="20"/>
  <c r="V75" i="20"/>
  <c r="W75" i="20"/>
  <c r="X75" i="20"/>
  <c r="T76" i="20"/>
  <c r="U76" i="20"/>
  <c r="V76" i="20"/>
  <c r="W76" i="20"/>
  <c r="X76" i="20"/>
  <c r="T7" i="21"/>
  <c r="U7" i="21"/>
  <c r="V7" i="21"/>
  <c r="W7" i="21"/>
  <c r="X7" i="21"/>
  <c r="T8" i="21"/>
  <c r="U8" i="21"/>
  <c r="V8" i="21"/>
  <c r="Y8" i="21" s="1"/>
  <c r="W8" i="21"/>
  <c r="X8" i="21"/>
  <c r="T9" i="21"/>
  <c r="U9" i="21"/>
  <c r="V9" i="21"/>
  <c r="W9" i="21"/>
  <c r="X9" i="21"/>
  <c r="T10" i="21"/>
  <c r="U10" i="21"/>
  <c r="V10" i="21"/>
  <c r="W10" i="21"/>
  <c r="X10" i="21"/>
  <c r="T11" i="21"/>
  <c r="U11" i="21"/>
  <c r="V11" i="21"/>
  <c r="W11" i="21"/>
  <c r="X11" i="21"/>
  <c r="T12" i="21"/>
  <c r="U12" i="21"/>
  <c r="V12" i="21"/>
  <c r="W12" i="21"/>
  <c r="X12" i="21"/>
  <c r="T13" i="21"/>
  <c r="U13" i="21"/>
  <c r="V13" i="21"/>
  <c r="W13" i="21"/>
  <c r="X13" i="21"/>
  <c r="T14" i="21"/>
  <c r="U14" i="21"/>
  <c r="V14" i="21"/>
  <c r="W14" i="21"/>
  <c r="X14" i="21"/>
  <c r="T15" i="21"/>
  <c r="U15" i="21"/>
  <c r="V15" i="21"/>
  <c r="W15" i="21"/>
  <c r="X15" i="21"/>
  <c r="T16" i="21"/>
  <c r="U16" i="21"/>
  <c r="V16" i="21"/>
  <c r="Y16" i="21" s="1"/>
  <c r="W16" i="21"/>
  <c r="X16" i="21"/>
  <c r="T17" i="21"/>
  <c r="U17" i="21"/>
  <c r="V17" i="21"/>
  <c r="W17" i="21"/>
  <c r="X17" i="21"/>
  <c r="T18" i="21"/>
  <c r="U18" i="21"/>
  <c r="V18" i="21"/>
  <c r="W18" i="21"/>
  <c r="X18" i="21"/>
  <c r="T19" i="21"/>
  <c r="U19" i="21"/>
  <c r="V19" i="21"/>
  <c r="W19" i="21"/>
  <c r="X19" i="21"/>
  <c r="T20" i="21"/>
  <c r="U20" i="21"/>
  <c r="V20" i="21"/>
  <c r="W20" i="21"/>
  <c r="X20" i="21"/>
  <c r="T21" i="21"/>
  <c r="U21" i="21"/>
  <c r="V21" i="21"/>
  <c r="W21" i="21"/>
  <c r="X21" i="21"/>
  <c r="T22" i="21"/>
  <c r="U22" i="21"/>
  <c r="V22" i="21"/>
  <c r="W22" i="21"/>
  <c r="X22" i="21"/>
  <c r="T23" i="21"/>
  <c r="U23" i="21"/>
  <c r="V23" i="21"/>
  <c r="W23" i="21"/>
  <c r="X23" i="21"/>
  <c r="T24" i="21"/>
  <c r="U24" i="21"/>
  <c r="V24" i="21"/>
  <c r="Y24" i="21" s="1"/>
  <c r="W24" i="21"/>
  <c r="X24" i="21"/>
  <c r="T25" i="21"/>
  <c r="U25" i="21"/>
  <c r="V25" i="21"/>
  <c r="W25" i="21"/>
  <c r="X25" i="21"/>
  <c r="T26" i="21"/>
  <c r="U26" i="21"/>
  <c r="V26" i="21"/>
  <c r="W26" i="21"/>
  <c r="X26" i="21"/>
  <c r="T27" i="21"/>
  <c r="U27" i="21"/>
  <c r="V27" i="21"/>
  <c r="W27" i="21"/>
  <c r="X27" i="21"/>
  <c r="T28" i="21"/>
  <c r="U28" i="21"/>
  <c r="V28" i="21"/>
  <c r="W28" i="21"/>
  <c r="X28" i="21"/>
  <c r="T29" i="21"/>
  <c r="U29" i="21"/>
  <c r="V29" i="21"/>
  <c r="W29" i="21"/>
  <c r="X29" i="21"/>
  <c r="T30" i="21"/>
  <c r="U30" i="21"/>
  <c r="V30" i="21"/>
  <c r="W30" i="21"/>
  <c r="X30" i="21"/>
  <c r="T31" i="21"/>
  <c r="U31" i="21"/>
  <c r="V31" i="21"/>
  <c r="W31" i="21"/>
  <c r="X31" i="21"/>
  <c r="T32" i="21"/>
  <c r="U32" i="21"/>
  <c r="V32" i="21"/>
  <c r="Y32" i="21" s="1"/>
  <c r="W32" i="21"/>
  <c r="X32" i="21"/>
  <c r="T33" i="21"/>
  <c r="U33" i="21"/>
  <c r="V33" i="21"/>
  <c r="W33" i="21"/>
  <c r="X33" i="21"/>
  <c r="T34" i="21"/>
  <c r="U34" i="21"/>
  <c r="V34" i="21"/>
  <c r="W34" i="21"/>
  <c r="X34" i="21"/>
  <c r="T35" i="21"/>
  <c r="U35" i="21"/>
  <c r="V35" i="21"/>
  <c r="W35" i="21"/>
  <c r="X35" i="21"/>
  <c r="T36" i="21"/>
  <c r="U36" i="21"/>
  <c r="V36" i="21"/>
  <c r="W36" i="21"/>
  <c r="X36" i="21"/>
  <c r="T37" i="21"/>
  <c r="U37" i="21"/>
  <c r="V37" i="21"/>
  <c r="W37" i="21"/>
  <c r="X37" i="21"/>
  <c r="T38" i="21"/>
  <c r="U38" i="21"/>
  <c r="V38" i="21"/>
  <c r="W38" i="21"/>
  <c r="X38" i="21"/>
  <c r="T39" i="21"/>
  <c r="U39" i="21"/>
  <c r="V39" i="21"/>
  <c r="W39" i="21"/>
  <c r="X39" i="21"/>
  <c r="T40" i="21"/>
  <c r="U40" i="21"/>
  <c r="V40" i="21"/>
  <c r="Y40" i="21" s="1"/>
  <c r="W40" i="21"/>
  <c r="X40" i="21"/>
  <c r="T41" i="21"/>
  <c r="U41" i="21"/>
  <c r="V41" i="21"/>
  <c r="W41" i="21"/>
  <c r="X41" i="21"/>
  <c r="T42" i="21"/>
  <c r="U42" i="21"/>
  <c r="V42" i="21"/>
  <c r="W42" i="21"/>
  <c r="X42" i="21"/>
  <c r="T43" i="21"/>
  <c r="U43" i="21"/>
  <c r="V43" i="21"/>
  <c r="W43" i="21"/>
  <c r="X43" i="21"/>
  <c r="T44" i="21"/>
  <c r="U44" i="21"/>
  <c r="V44" i="21"/>
  <c r="W44" i="21"/>
  <c r="X44" i="21"/>
  <c r="T45" i="21"/>
  <c r="U45" i="21"/>
  <c r="V45" i="21"/>
  <c r="W45" i="21"/>
  <c r="X45" i="21"/>
  <c r="T46" i="21"/>
  <c r="U46" i="21"/>
  <c r="V46" i="21"/>
  <c r="W46" i="21"/>
  <c r="X46" i="21"/>
  <c r="T47" i="21"/>
  <c r="U47" i="21"/>
  <c r="V47" i="21"/>
  <c r="W47" i="21"/>
  <c r="X47" i="21"/>
  <c r="T48" i="21"/>
  <c r="U48" i="21"/>
  <c r="V48" i="21"/>
  <c r="Y48" i="21" s="1"/>
  <c r="W48" i="21"/>
  <c r="X48" i="21"/>
  <c r="T49" i="21"/>
  <c r="U49" i="21"/>
  <c r="V49" i="21"/>
  <c r="W49" i="21"/>
  <c r="X49" i="21"/>
  <c r="T50" i="21"/>
  <c r="U50" i="21"/>
  <c r="V50" i="21"/>
  <c r="W50" i="21"/>
  <c r="X50" i="21"/>
  <c r="T51" i="21"/>
  <c r="U51" i="21"/>
  <c r="V51" i="21"/>
  <c r="W51" i="21"/>
  <c r="X51" i="21"/>
  <c r="T52" i="21"/>
  <c r="U52" i="21"/>
  <c r="V52" i="21"/>
  <c r="W52" i="21"/>
  <c r="X52" i="21"/>
  <c r="T53" i="21"/>
  <c r="U53" i="21"/>
  <c r="V53" i="21"/>
  <c r="W53" i="21"/>
  <c r="X53" i="21"/>
  <c r="T54" i="21"/>
  <c r="U54" i="21"/>
  <c r="V54" i="21"/>
  <c r="W54" i="21"/>
  <c r="X54" i="21"/>
  <c r="T55" i="21"/>
  <c r="U55" i="21"/>
  <c r="V55" i="21"/>
  <c r="W55" i="21"/>
  <c r="X55" i="21"/>
  <c r="T56" i="21"/>
  <c r="U56" i="21"/>
  <c r="V56" i="21"/>
  <c r="Y56" i="21" s="1"/>
  <c r="W56" i="21"/>
  <c r="X56" i="21"/>
  <c r="T57" i="21"/>
  <c r="U57" i="21"/>
  <c r="V57" i="21"/>
  <c r="W57" i="21"/>
  <c r="X57" i="21"/>
  <c r="T58" i="21"/>
  <c r="U58" i="21"/>
  <c r="V58" i="21"/>
  <c r="W58" i="21"/>
  <c r="X58" i="21"/>
  <c r="T59" i="21"/>
  <c r="U59" i="21"/>
  <c r="V59" i="21"/>
  <c r="W59" i="21"/>
  <c r="X59" i="21"/>
  <c r="T60" i="21"/>
  <c r="U60" i="21"/>
  <c r="V60" i="21"/>
  <c r="W60" i="21"/>
  <c r="X60" i="21"/>
  <c r="T61" i="21"/>
  <c r="U61" i="21"/>
  <c r="V61" i="21"/>
  <c r="W61" i="21"/>
  <c r="X61" i="21"/>
  <c r="T62" i="21"/>
  <c r="U62" i="21"/>
  <c r="V62" i="21"/>
  <c r="W62" i="21"/>
  <c r="X62" i="21"/>
  <c r="T63" i="21"/>
  <c r="U63" i="21"/>
  <c r="V63" i="21"/>
  <c r="W63" i="21"/>
  <c r="X63" i="21"/>
  <c r="T64" i="21"/>
  <c r="U64" i="21"/>
  <c r="V64" i="21"/>
  <c r="Y64" i="21" s="1"/>
  <c r="W64" i="21"/>
  <c r="X64" i="21"/>
  <c r="T65" i="21"/>
  <c r="U65" i="21"/>
  <c r="V65" i="21"/>
  <c r="W65" i="21"/>
  <c r="X65" i="21"/>
  <c r="T66" i="21"/>
  <c r="U66" i="21"/>
  <c r="V66" i="21"/>
  <c r="W66" i="21"/>
  <c r="X66" i="21"/>
  <c r="T67" i="21"/>
  <c r="U67" i="21"/>
  <c r="V67" i="21"/>
  <c r="W67" i="21"/>
  <c r="X67" i="21"/>
  <c r="T68" i="21"/>
  <c r="U68" i="21"/>
  <c r="V68" i="21"/>
  <c r="W68" i="21"/>
  <c r="X68" i="21"/>
  <c r="T69" i="21"/>
  <c r="U69" i="21"/>
  <c r="V69" i="21"/>
  <c r="W69" i="21"/>
  <c r="X69" i="21"/>
  <c r="T70" i="21"/>
  <c r="U70" i="21"/>
  <c r="V70" i="21"/>
  <c r="W70" i="21"/>
  <c r="X70" i="21"/>
  <c r="T71" i="21"/>
  <c r="U71" i="21"/>
  <c r="V71" i="21"/>
  <c r="W71" i="21"/>
  <c r="X71" i="21"/>
  <c r="T72" i="21"/>
  <c r="U72" i="21"/>
  <c r="V72" i="21"/>
  <c r="W72" i="21"/>
  <c r="X72" i="21"/>
  <c r="T73" i="21"/>
  <c r="U73" i="21"/>
  <c r="V73" i="21"/>
  <c r="W73" i="21"/>
  <c r="X73" i="21"/>
  <c r="T74" i="21"/>
  <c r="U74" i="21"/>
  <c r="V74" i="21"/>
  <c r="W74" i="21"/>
  <c r="X74" i="21"/>
  <c r="T75" i="21"/>
  <c r="U75" i="21"/>
  <c r="V75" i="21"/>
  <c r="W75" i="21"/>
  <c r="X75" i="21"/>
  <c r="T76" i="21"/>
  <c r="U76" i="21"/>
  <c r="V76" i="21"/>
  <c r="W76" i="21"/>
  <c r="X76" i="21"/>
  <c r="T77" i="21"/>
  <c r="U77" i="21"/>
  <c r="V77" i="21"/>
  <c r="W77" i="21"/>
  <c r="X77" i="21"/>
  <c r="T7" i="24"/>
  <c r="U7" i="24"/>
  <c r="V7" i="24"/>
  <c r="W7" i="24"/>
  <c r="X7" i="24"/>
  <c r="T8" i="24"/>
  <c r="U8" i="24"/>
  <c r="V8" i="24"/>
  <c r="W8" i="24"/>
  <c r="X8" i="24"/>
  <c r="T9" i="24"/>
  <c r="U9" i="24"/>
  <c r="V9" i="24"/>
  <c r="W9" i="24"/>
  <c r="X9" i="24"/>
  <c r="T10" i="24"/>
  <c r="U10" i="24"/>
  <c r="V10" i="24"/>
  <c r="W10" i="24"/>
  <c r="X10" i="24"/>
  <c r="T11" i="24"/>
  <c r="U11" i="24"/>
  <c r="V11" i="24"/>
  <c r="W11" i="24"/>
  <c r="X11" i="24"/>
  <c r="T12" i="24"/>
  <c r="U12" i="24"/>
  <c r="Y12" i="24" s="1"/>
  <c r="V12" i="24"/>
  <c r="W12" i="24"/>
  <c r="X12" i="24"/>
  <c r="T13" i="24"/>
  <c r="U13" i="24"/>
  <c r="V13" i="24"/>
  <c r="W13" i="24"/>
  <c r="X13" i="24"/>
  <c r="T14" i="24"/>
  <c r="U14" i="24"/>
  <c r="V14" i="24"/>
  <c r="W14" i="24"/>
  <c r="X14" i="24"/>
  <c r="T15" i="24"/>
  <c r="U15" i="24"/>
  <c r="V15" i="24"/>
  <c r="W15" i="24"/>
  <c r="X15" i="24"/>
  <c r="T16" i="24"/>
  <c r="U16" i="24"/>
  <c r="V16" i="24"/>
  <c r="W16" i="24"/>
  <c r="X16" i="24"/>
  <c r="T17" i="24"/>
  <c r="U17" i="24"/>
  <c r="V17" i="24"/>
  <c r="W17" i="24"/>
  <c r="X17" i="24"/>
  <c r="T18" i="24"/>
  <c r="U18" i="24"/>
  <c r="V18" i="24"/>
  <c r="W18" i="24"/>
  <c r="X18" i="24"/>
  <c r="T19" i="24"/>
  <c r="U19" i="24"/>
  <c r="V19" i="24"/>
  <c r="W19" i="24"/>
  <c r="X19" i="24"/>
  <c r="T20" i="24"/>
  <c r="U20" i="24"/>
  <c r="V20" i="24"/>
  <c r="W20" i="24"/>
  <c r="X20" i="24"/>
  <c r="X26" i="32"/>
  <c r="W26" i="32"/>
  <c r="V26" i="32"/>
  <c r="U26" i="32"/>
  <c r="T26" i="32"/>
  <c r="X25" i="32"/>
  <c r="W25" i="32"/>
  <c r="V25" i="32"/>
  <c r="U25" i="32"/>
  <c r="T25" i="32"/>
  <c r="X24" i="32"/>
  <c r="W24" i="32"/>
  <c r="V24" i="32"/>
  <c r="U24" i="32"/>
  <c r="T24" i="32"/>
  <c r="X23" i="32"/>
  <c r="W23" i="32"/>
  <c r="V23" i="32"/>
  <c r="U23" i="32"/>
  <c r="T23" i="32"/>
  <c r="X22" i="32"/>
  <c r="W22" i="32"/>
  <c r="V22" i="32"/>
  <c r="U22" i="32"/>
  <c r="T22" i="32"/>
  <c r="X21" i="32"/>
  <c r="W21" i="32"/>
  <c r="V21" i="32"/>
  <c r="U21" i="32"/>
  <c r="T21" i="32"/>
  <c r="X20" i="32"/>
  <c r="W20" i="32"/>
  <c r="V20" i="32"/>
  <c r="U20" i="32"/>
  <c r="T20" i="32"/>
  <c r="X19" i="32"/>
  <c r="W19" i="32"/>
  <c r="V19" i="32"/>
  <c r="U19" i="32"/>
  <c r="T19" i="32"/>
  <c r="X18" i="32"/>
  <c r="W18" i="32"/>
  <c r="V18" i="32"/>
  <c r="U18" i="32"/>
  <c r="T18" i="32"/>
  <c r="X17" i="32"/>
  <c r="W17" i="32"/>
  <c r="V17" i="32"/>
  <c r="U17" i="32"/>
  <c r="T17" i="32"/>
  <c r="X16" i="32"/>
  <c r="W16" i="32"/>
  <c r="V16" i="32"/>
  <c r="U16" i="32"/>
  <c r="T16" i="32"/>
  <c r="X15" i="32"/>
  <c r="W15" i="32"/>
  <c r="V15" i="32"/>
  <c r="U15" i="32"/>
  <c r="T15" i="32"/>
  <c r="X14" i="32"/>
  <c r="W14" i="32"/>
  <c r="V14" i="32"/>
  <c r="U14" i="32"/>
  <c r="T14" i="32"/>
  <c r="X13" i="32"/>
  <c r="W13" i="32"/>
  <c r="V13" i="32"/>
  <c r="U13" i="32"/>
  <c r="T13" i="32"/>
  <c r="X12" i="32"/>
  <c r="W12" i="32"/>
  <c r="V12" i="32"/>
  <c r="U12" i="32"/>
  <c r="T12" i="32"/>
  <c r="X11" i="32"/>
  <c r="W11" i="32"/>
  <c r="V11" i="32"/>
  <c r="U11" i="32"/>
  <c r="T11" i="32"/>
  <c r="X10" i="32"/>
  <c r="W10" i="32"/>
  <c r="V10" i="32"/>
  <c r="U10" i="32"/>
  <c r="T10" i="32"/>
  <c r="X9" i="32"/>
  <c r="W9" i="32"/>
  <c r="V9" i="32"/>
  <c r="U9" i="32"/>
  <c r="T9" i="32"/>
  <c r="Y9" i="32" s="1"/>
  <c r="X8" i="32"/>
  <c r="W8" i="32"/>
  <c r="V8" i="32"/>
  <c r="U8" i="32"/>
  <c r="T8" i="32"/>
  <c r="X7" i="32"/>
  <c r="W7" i="32"/>
  <c r="V7" i="32"/>
  <c r="U7" i="32"/>
  <c r="T7" i="32"/>
  <c r="Y8" i="32" l="1"/>
  <c r="Y16" i="32"/>
  <c r="Y24" i="32"/>
  <c r="Y11" i="21"/>
  <c r="Y15" i="29"/>
  <c r="Y9" i="29"/>
  <c r="Y40" i="17"/>
  <c r="Y7" i="23"/>
  <c r="Y36" i="20"/>
  <c r="Y28" i="20"/>
  <c r="Y20" i="20"/>
  <c r="Y12" i="20"/>
  <c r="Y70" i="29"/>
  <c r="Y62" i="29"/>
  <c r="Y54" i="29"/>
  <c r="Y46" i="29"/>
  <c r="Y10" i="29"/>
  <c r="Y39" i="17"/>
  <c r="Y29" i="23"/>
  <c r="Y25" i="23"/>
  <c r="Y21" i="23"/>
  <c r="Y17" i="32"/>
  <c r="Y25" i="32"/>
  <c r="Y21" i="29"/>
  <c r="Y7" i="17"/>
  <c r="Y24" i="28"/>
  <c r="Y48" i="22"/>
  <c r="Y35" i="29"/>
  <c r="Y16" i="29"/>
  <c r="Y18" i="17"/>
  <c r="Y9" i="23"/>
  <c r="Y30" i="28"/>
  <c r="Y14" i="28"/>
  <c r="Y25" i="29"/>
  <c r="Y43" i="17"/>
  <c r="Y24" i="17"/>
  <c r="Y27" i="23"/>
  <c r="Y13" i="23"/>
  <c r="Y66" i="22"/>
  <c r="Y52" i="22"/>
  <c r="Y16" i="24"/>
  <c r="Y23" i="29"/>
  <c r="Y33" i="17"/>
  <c r="Y27" i="17"/>
  <c r="Y8" i="17"/>
  <c r="Y36" i="28"/>
  <c r="Y34" i="28"/>
  <c r="Y22" i="28"/>
  <c r="Y9" i="28"/>
  <c r="Y37" i="29"/>
  <c r="Y17" i="17"/>
  <c r="Y11" i="17"/>
  <c r="Y28" i="28"/>
  <c r="Y72" i="21"/>
  <c r="Y29" i="17"/>
  <c r="Y25" i="17"/>
  <c r="Y30" i="14"/>
  <c r="Y18" i="28"/>
  <c r="Y64" i="22"/>
  <c r="Y12" i="41"/>
  <c r="Y29" i="29"/>
  <c r="Y31" i="17"/>
  <c r="Y13" i="17"/>
  <c r="Y12" i="28"/>
  <c r="Y43" i="22"/>
  <c r="Y35" i="22"/>
  <c r="Y19" i="22"/>
  <c r="Y11" i="22"/>
  <c r="Y30" i="31"/>
  <c r="Y22" i="31"/>
  <c r="Y14" i="31"/>
  <c r="Y27" i="18"/>
  <c r="Y19" i="18"/>
  <c r="Y11" i="18"/>
  <c r="Y75" i="21"/>
  <c r="Y67" i="21"/>
  <c r="Y59" i="21"/>
  <c r="Y51" i="21"/>
  <c r="Y43" i="21"/>
  <c r="Y35" i="21"/>
  <c r="Y27" i="21"/>
  <c r="Y19" i="21"/>
  <c r="Y71" i="20"/>
  <c r="Y63" i="20"/>
  <c r="Y55" i="20"/>
  <c r="Y47" i="20"/>
  <c r="Y27" i="29"/>
  <c r="Y19" i="29"/>
  <c r="Y34" i="17"/>
  <c r="Y39" i="20"/>
  <c r="Y31" i="20"/>
  <c r="Y23" i="20"/>
  <c r="Y15" i="20"/>
  <c r="Y7" i="20"/>
  <c r="Y65" i="29"/>
  <c r="Y57" i="29"/>
  <c r="Y49" i="29"/>
  <c r="Y43" i="29"/>
  <c r="Y41" i="29"/>
  <c r="Y13" i="29"/>
  <c r="Y76" i="21"/>
  <c r="Y52" i="21"/>
  <c r="Y36" i="21"/>
  <c r="Y28" i="21"/>
  <c r="Y68" i="20"/>
  <c r="Y44" i="20"/>
  <c r="Y9" i="17"/>
  <c r="Y11" i="24"/>
  <c r="Y10" i="24"/>
  <c r="Y11" i="29"/>
  <c r="Y37" i="17"/>
  <c r="Y17" i="23"/>
  <c r="Y11" i="23"/>
  <c r="Y58" i="22"/>
  <c r="Y50" i="22"/>
  <c r="Y17" i="29"/>
  <c r="Y20" i="28"/>
  <c r="Y68" i="21"/>
  <c r="Y60" i="21"/>
  <c r="Y8" i="24"/>
  <c r="Y35" i="17"/>
  <c r="Y21" i="17"/>
  <c r="Y32" i="28"/>
  <c r="Y26" i="28"/>
  <c r="Y56" i="22"/>
  <c r="Y44" i="21"/>
  <c r="Y12" i="21"/>
  <c r="Y76" i="20"/>
  <c r="Y60" i="20"/>
  <c r="Y52" i="20"/>
  <c r="Y21" i="32"/>
  <c r="Y14" i="24"/>
  <c r="Y26" i="29"/>
  <c r="Y7" i="29"/>
  <c r="Y41" i="17"/>
  <c r="Y23" i="23"/>
  <c r="Y20" i="21"/>
  <c r="Y13" i="32"/>
  <c r="Y19" i="17"/>
  <c r="Y32" i="14"/>
  <c r="Y16" i="28"/>
  <c r="Y26" i="31"/>
  <c r="Y18" i="31"/>
  <c r="Y10" i="31"/>
  <c r="Y23" i="18"/>
  <c r="Y15" i="18"/>
  <c r="Y7" i="18"/>
  <c r="Y13" i="41"/>
  <c r="Y20" i="23"/>
  <c r="Y35" i="28"/>
  <c r="Y19" i="28"/>
  <c r="Y47" i="22"/>
  <c r="Y39" i="22"/>
  <c r="Y31" i="22"/>
  <c r="Y23" i="22"/>
  <c r="Y15" i="22"/>
  <c r="Y7" i="22"/>
  <c r="Y24" i="30"/>
  <c r="Y9" i="25"/>
  <c r="Y10" i="32"/>
  <c r="Y18" i="32"/>
  <c r="Y26" i="32"/>
  <c r="Y20" i="24"/>
  <c r="Y15" i="24"/>
  <c r="Y73" i="21"/>
  <c r="Y65" i="21"/>
  <c r="Y57" i="21"/>
  <c r="Y49" i="21"/>
  <c r="Y41" i="21"/>
  <c r="Y33" i="21"/>
  <c r="Y25" i="21"/>
  <c r="Y17" i="21"/>
  <c r="Y9" i="21"/>
  <c r="Y69" i="20"/>
  <c r="Y61" i="20"/>
  <c r="Y53" i="20"/>
  <c r="Y45" i="20"/>
  <c r="Y37" i="20"/>
  <c r="Y29" i="20"/>
  <c r="Y21" i="20"/>
  <c r="Y13" i="20"/>
  <c r="Y71" i="29"/>
  <c r="Y63" i="29"/>
  <c r="Y55" i="29"/>
  <c r="Y47" i="29"/>
  <c r="Y33" i="29"/>
  <c r="Y30" i="23"/>
  <c r="Y14" i="23"/>
  <c r="Y29" i="28"/>
  <c r="Y13" i="28"/>
  <c r="Y14" i="41"/>
  <c r="Y8" i="14"/>
  <c r="Y53" i="22"/>
  <c r="Y32" i="30"/>
  <c r="Y16" i="30"/>
  <c r="Y8" i="30"/>
  <c r="Y25" i="25"/>
  <c r="Y17" i="25"/>
  <c r="Y7" i="32"/>
  <c r="Y15" i="32"/>
  <c r="Y23" i="32"/>
  <c r="Y9" i="24"/>
  <c r="Y74" i="21"/>
  <c r="Y66" i="21"/>
  <c r="Y58" i="21"/>
  <c r="Y50" i="21"/>
  <c r="Y42" i="21"/>
  <c r="Y34" i="21"/>
  <c r="Y26" i="21"/>
  <c r="Y18" i="21"/>
  <c r="Y10" i="21"/>
  <c r="Y74" i="20"/>
  <c r="Y66" i="20"/>
  <c r="Y58" i="20"/>
  <c r="Y50" i="20"/>
  <c r="Y42" i="20"/>
  <c r="Y34" i="20"/>
  <c r="Y26" i="20"/>
  <c r="Y18" i="20"/>
  <c r="Y10" i="20"/>
  <c r="Y68" i="29"/>
  <c r="Y60" i="29"/>
  <c r="Y52" i="29"/>
  <c r="Y39" i="29"/>
  <c r="Y30" i="29"/>
  <c r="Y14" i="29"/>
  <c r="Y38" i="17"/>
  <c r="Y22" i="17"/>
  <c r="Y24" i="23"/>
  <c r="Y8" i="23"/>
  <c r="Y23" i="28"/>
  <c r="Y11" i="28"/>
  <c r="Y45" i="22"/>
  <c r="Y37" i="22"/>
  <c r="Y29" i="22"/>
  <c r="Y21" i="22"/>
  <c r="Y13" i="22"/>
  <c r="Y38" i="30"/>
  <c r="Y30" i="30"/>
  <c r="Y22" i="30"/>
  <c r="Y14" i="30"/>
  <c r="Y31" i="25"/>
  <c r="Y23" i="25"/>
  <c r="Y15" i="25"/>
  <c r="Y7" i="25"/>
  <c r="Y24" i="31"/>
  <c r="Y16" i="31"/>
  <c r="Y8" i="31"/>
  <c r="Y21" i="18"/>
  <c r="Y13" i="18"/>
  <c r="Y11" i="41"/>
  <c r="Y12" i="32"/>
  <c r="Y20" i="32"/>
  <c r="Y18" i="24"/>
  <c r="Y71" i="21"/>
  <c r="Y63" i="21"/>
  <c r="Y55" i="21"/>
  <c r="Y47" i="21"/>
  <c r="Y39" i="21"/>
  <c r="Y31" i="21"/>
  <c r="Y23" i="21"/>
  <c r="Y15" i="21"/>
  <c r="Y7" i="21"/>
  <c r="Y75" i="20"/>
  <c r="Y67" i="20"/>
  <c r="Y59" i="20"/>
  <c r="Y51" i="20"/>
  <c r="Y43" i="20"/>
  <c r="Y35" i="20"/>
  <c r="Y27" i="20"/>
  <c r="Y19" i="20"/>
  <c r="Y11" i="20"/>
  <c r="Y69" i="29"/>
  <c r="Y61" i="29"/>
  <c r="Y53" i="29"/>
  <c r="Y45" i="29"/>
  <c r="Y31" i="29"/>
  <c r="Y24" i="29"/>
  <c r="Y8" i="29"/>
  <c r="Y32" i="17"/>
  <c r="Y16" i="17"/>
  <c r="Y8" i="28"/>
  <c r="Y32" i="20"/>
  <c r="Y50" i="29"/>
  <c r="Y18" i="29"/>
  <c r="Y42" i="17"/>
  <c r="Y10" i="17"/>
  <c r="Y28" i="23"/>
  <c r="Y12" i="23"/>
  <c r="Y27" i="28"/>
  <c r="Y17" i="41"/>
  <c r="Y9" i="41"/>
  <c r="Y64" i="20"/>
  <c r="Y16" i="20"/>
  <c r="Y66" i="29"/>
  <c r="Y26" i="17"/>
  <c r="Y7" i="24"/>
  <c r="Y77" i="21"/>
  <c r="Y69" i="21"/>
  <c r="Y61" i="21"/>
  <c r="Y53" i="21"/>
  <c r="Y45" i="21"/>
  <c r="Y37" i="21"/>
  <c r="Y29" i="21"/>
  <c r="Y21" i="21"/>
  <c r="Y13" i="21"/>
  <c r="Y73" i="20"/>
  <c r="Y65" i="20"/>
  <c r="Y57" i="20"/>
  <c r="Y49" i="20"/>
  <c r="Y41" i="20"/>
  <c r="Y33" i="20"/>
  <c r="Y25" i="20"/>
  <c r="Y17" i="20"/>
  <c r="Y9" i="20"/>
  <c r="Y67" i="29"/>
  <c r="Y59" i="29"/>
  <c r="Y51" i="29"/>
  <c r="Y22" i="23"/>
  <c r="Y37" i="28"/>
  <c r="Y21" i="28"/>
  <c r="Y60" i="22"/>
  <c r="Y18" i="41"/>
  <c r="Y10" i="41"/>
  <c r="Y19" i="24"/>
  <c r="Y13" i="24"/>
  <c r="Y72" i="20"/>
  <c r="Y56" i="20"/>
  <c r="Y48" i="20"/>
  <c r="Y40" i="20"/>
  <c r="Y24" i="20"/>
  <c r="Y8" i="20"/>
  <c r="Y58" i="29"/>
  <c r="Y14" i="32"/>
  <c r="Y22" i="32"/>
  <c r="Y11" i="32"/>
  <c r="Y19" i="32"/>
  <c r="Y17" i="24"/>
  <c r="Y70" i="21"/>
  <c r="Y62" i="21"/>
  <c r="Y54" i="21"/>
  <c r="Y46" i="21"/>
  <c r="Y38" i="21"/>
  <c r="Y30" i="21"/>
  <c r="Y22" i="21"/>
  <c r="Y14" i="21"/>
  <c r="Y70" i="20"/>
  <c r="Y62" i="20"/>
  <c r="Y54" i="20"/>
  <c r="Y46" i="20"/>
  <c r="Y38" i="20"/>
  <c r="Y30" i="20"/>
  <c r="Y22" i="20"/>
  <c r="Y14" i="20"/>
  <c r="Y72" i="29"/>
  <c r="Y64" i="29"/>
  <c r="Y56" i="29"/>
  <c r="Y48" i="29"/>
  <c r="Y22" i="29"/>
  <c r="Y46" i="17"/>
  <c r="Y30" i="17"/>
  <c r="Y14" i="17"/>
  <c r="Y16" i="23"/>
  <c r="Y31" i="28"/>
  <c r="Y15" i="28"/>
  <c r="Y61" i="22"/>
  <c r="Y55" i="22"/>
  <c r="Y41" i="22"/>
  <c r="Y33" i="22"/>
  <c r="Y25" i="22"/>
  <c r="Y17" i="22"/>
  <c r="Y9" i="22"/>
  <c r="Y34" i="30"/>
  <c r="Y26" i="30"/>
  <c r="Y18" i="30"/>
  <c r="Y10" i="30"/>
  <c r="Y27" i="25"/>
  <c r="Y19" i="25"/>
  <c r="Y11" i="25"/>
  <c r="Y28" i="31"/>
  <c r="Y20" i="31"/>
  <c r="Y12" i="31"/>
  <c r="Y25" i="18"/>
  <c r="Y17" i="18"/>
  <c r="Y9" i="18"/>
  <c r="Y15" i="41"/>
  <c r="Y7" i="41"/>
  <c r="Y33" i="14"/>
  <c r="Y28" i="14"/>
  <c r="Y18" i="14"/>
  <c r="Y21" i="14"/>
  <c r="Y29" i="14"/>
  <c r="Y23" i="14"/>
  <c r="Y7" i="14"/>
  <c r="Y38" i="29"/>
  <c r="Y40" i="29"/>
  <c r="Y32" i="29"/>
  <c r="Y10" i="28"/>
  <c r="Y54" i="22"/>
  <c r="Y42" i="29"/>
  <c r="Y34" i="29"/>
  <c r="Y44" i="29"/>
  <c r="Y36" i="29"/>
  <c r="Y28" i="29"/>
  <c r="Y20" i="29"/>
  <c r="Y12" i="29"/>
  <c r="Y44" i="17"/>
  <c r="Y36" i="17"/>
  <c r="Y28" i="17"/>
  <c r="Y20" i="17"/>
  <c r="Y12" i="17"/>
  <c r="Y31" i="14"/>
  <c r="Y26" i="23"/>
  <c r="Y18" i="23"/>
  <c r="Y10" i="23"/>
  <c r="Y33" i="28"/>
  <c r="Y25" i="28"/>
  <c r="Y17" i="28"/>
  <c r="Y62" i="22"/>
  <c r="Y65" i="22"/>
  <c r="Y57" i="22"/>
  <c r="Y49" i="22"/>
  <c r="Y44" i="22"/>
  <c r="Y40" i="22"/>
  <c r="Y36" i="22"/>
  <c r="Y32" i="22"/>
  <c r="Y28" i="22"/>
  <c r="Y24" i="22"/>
  <c r="Y20" i="22"/>
  <c r="Y16" i="22"/>
  <c r="Y12" i="22"/>
  <c r="Y8" i="22"/>
  <c r="Y37" i="30"/>
  <c r="Y33" i="30"/>
  <c r="Y29" i="30"/>
  <c r="Y25" i="30"/>
  <c r="Y21" i="30"/>
  <c r="Y17" i="30"/>
  <c r="Y13" i="30"/>
  <c r="Y9" i="30"/>
  <c r="Y30" i="25"/>
  <c r="Y26" i="25"/>
  <c r="Y22" i="25"/>
  <c r="Y18" i="25"/>
  <c r="Y14" i="25"/>
  <c r="Y10" i="25"/>
  <c r="Y31" i="31"/>
  <c r="Y27" i="31"/>
  <c r="Y23" i="31"/>
  <c r="Y19" i="31"/>
  <c r="Y15" i="31"/>
  <c r="Y11" i="31"/>
  <c r="Y7" i="31"/>
  <c r="Y24" i="18"/>
  <c r="Y20" i="18"/>
  <c r="Y16" i="18"/>
  <c r="Y12" i="18"/>
  <c r="Y8" i="18"/>
  <c r="Y7" i="28"/>
  <c r="Y59" i="22"/>
  <c r="Y51" i="22"/>
  <c r="Y46" i="22"/>
  <c r="Y42" i="22"/>
  <c r="Y38" i="22"/>
  <c r="Y34" i="22"/>
  <c r="Y30" i="22"/>
  <c r="Y26" i="22"/>
  <c r="Y22" i="22"/>
  <c r="Y18" i="22"/>
  <c r="Y14" i="22"/>
  <c r="Y10" i="22"/>
  <c r="Y39" i="30"/>
  <c r="Y35" i="30"/>
  <c r="Y31" i="30"/>
  <c r="Y27" i="30"/>
  <c r="Y23" i="30"/>
  <c r="Y19" i="30"/>
  <c r="Y15" i="30"/>
  <c r="Y11" i="30"/>
  <c r="Y7" i="30"/>
  <c r="Y28" i="25"/>
  <c r="Y24" i="25"/>
  <c r="Y20" i="25"/>
  <c r="Y16" i="25"/>
  <c r="Y12" i="25"/>
  <c r="Y8" i="25"/>
  <c r="Y29" i="31"/>
  <c r="Y25" i="31"/>
  <c r="Y21" i="31"/>
  <c r="Y17" i="31"/>
  <c r="Y13" i="31"/>
  <c r="Y9" i="31"/>
  <c r="Y26" i="18"/>
  <c r="Y22" i="18"/>
  <c r="Y18" i="18"/>
  <c r="Y14" i="18"/>
  <c r="Y10" i="18"/>
  <c r="AB6" i="29"/>
  <c r="AC6" i="29" l="1"/>
  <c r="X32" i="32" l="1"/>
  <c r="W32" i="32"/>
  <c r="V32" i="32"/>
  <c r="U32" i="32"/>
  <c r="T32" i="32"/>
  <c r="X31" i="32"/>
  <c r="W31" i="32"/>
  <c r="V31" i="32"/>
  <c r="U31" i="32"/>
  <c r="T31" i="32"/>
  <c r="X30" i="32"/>
  <c r="W30" i="32"/>
  <c r="V30" i="32"/>
  <c r="U30" i="32"/>
  <c r="T30" i="32"/>
  <c r="X29" i="32"/>
  <c r="W29" i="32"/>
  <c r="V29" i="32"/>
  <c r="U29" i="32"/>
  <c r="T29" i="32"/>
  <c r="X28" i="32"/>
  <c r="W28" i="32"/>
  <c r="V28" i="32"/>
  <c r="U28" i="32"/>
  <c r="T28" i="32"/>
  <c r="X27" i="32"/>
  <c r="W27" i="32"/>
  <c r="V27" i="32"/>
  <c r="U27" i="32"/>
  <c r="T27" i="32"/>
  <c r="Y30" i="32" l="1"/>
  <c r="Y27" i="32"/>
  <c r="Y32" i="32"/>
  <c r="Y29" i="32"/>
  <c r="Y31" i="32"/>
  <c r="Y28" i="32"/>
  <c r="X47" i="17"/>
  <c r="W47" i="17"/>
  <c r="V47" i="17"/>
  <c r="U47" i="17"/>
  <c r="T47" i="17"/>
  <c r="Y47" i="17" l="1"/>
  <c r="X45" i="14"/>
  <c r="W45" i="14"/>
  <c r="V45" i="14"/>
  <c r="U45" i="14"/>
  <c r="T45" i="14"/>
  <c r="X44" i="14"/>
  <c r="W44" i="14"/>
  <c r="V44" i="14"/>
  <c r="U44" i="14"/>
  <c r="T44" i="14"/>
  <c r="X43" i="14"/>
  <c r="W43" i="14"/>
  <c r="V43" i="14"/>
  <c r="U43" i="14"/>
  <c r="T43" i="14"/>
  <c r="X42" i="14"/>
  <c r="W42" i="14"/>
  <c r="V42" i="14"/>
  <c r="U42" i="14"/>
  <c r="T42" i="14"/>
  <c r="X41" i="14"/>
  <c r="W41" i="14"/>
  <c r="V41" i="14"/>
  <c r="U41" i="14"/>
  <c r="T41" i="14"/>
  <c r="X40" i="14"/>
  <c r="W40" i="14"/>
  <c r="V40" i="14"/>
  <c r="U40" i="14"/>
  <c r="T40" i="14"/>
  <c r="X39" i="14"/>
  <c r="W39" i="14"/>
  <c r="V39" i="14"/>
  <c r="U39" i="14"/>
  <c r="T39" i="14"/>
  <c r="X38" i="14"/>
  <c r="W38" i="14"/>
  <c r="V38" i="14"/>
  <c r="U38" i="14"/>
  <c r="T38" i="14"/>
  <c r="X37" i="14"/>
  <c r="W37" i="14"/>
  <c r="V37" i="14"/>
  <c r="U37" i="14"/>
  <c r="T37" i="14"/>
  <c r="X36" i="14"/>
  <c r="W36" i="14"/>
  <c r="V36" i="14"/>
  <c r="U36" i="14"/>
  <c r="T36" i="14"/>
  <c r="X35" i="14"/>
  <c r="W35" i="14"/>
  <c r="V35" i="14"/>
  <c r="U35" i="14"/>
  <c r="T35" i="14"/>
  <c r="X34" i="14"/>
  <c r="W34" i="14"/>
  <c r="V34" i="14"/>
  <c r="U34" i="14"/>
  <c r="T34" i="14"/>
  <c r="Y34" i="14" l="1"/>
  <c r="Y42" i="14"/>
  <c r="Y45" i="14"/>
  <c r="Y37" i="14"/>
  <c r="Y38" i="14"/>
  <c r="Y41" i="14"/>
  <c r="Y35" i="14"/>
  <c r="Y39" i="14"/>
  <c r="Y40" i="14"/>
  <c r="Y43" i="14"/>
  <c r="Y44" i="14"/>
  <c r="Y36" i="14"/>
  <c r="X79" i="30"/>
  <c r="W79" i="30"/>
  <c r="V79" i="30"/>
  <c r="U79" i="30"/>
  <c r="T79" i="30"/>
  <c r="X78" i="30"/>
  <c r="W78" i="30"/>
  <c r="V78" i="30"/>
  <c r="U78" i="30"/>
  <c r="T78" i="30"/>
  <c r="X77" i="30"/>
  <c r="W77" i="30"/>
  <c r="V77" i="30"/>
  <c r="U77" i="30"/>
  <c r="T77" i="30"/>
  <c r="X76" i="30"/>
  <c r="W76" i="30"/>
  <c r="V76" i="30"/>
  <c r="U76" i="30"/>
  <c r="T76" i="30"/>
  <c r="Y76" i="30" s="1"/>
  <c r="X75" i="30"/>
  <c r="W75" i="30"/>
  <c r="V75" i="30"/>
  <c r="U75" i="30"/>
  <c r="T75" i="30"/>
  <c r="X74" i="30"/>
  <c r="W74" i="30"/>
  <c r="V74" i="30"/>
  <c r="U74" i="30"/>
  <c r="T74" i="30"/>
  <c r="X73" i="30"/>
  <c r="W73" i="30"/>
  <c r="V73" i="30"/>
  <c r="U73" i="30"/>
  <c r="T73" i="30"/>
  <c r="X72" i="30"/>
  <c r="W72" i="30"/>
  <c r="V72" i="30"/>
  <c r="U72" i="30"/>
  <c r="T72" i="30"/>
  <c r="X71" i="30"/>
  <c r="W71" i="30"/>
  <c r="V71" i="30"/>
  <c r="U71" i="30"/>
  <c r="T71" i="30"/>
  <c r="X70" i="30"/>
  <c r="W70" i="30"/>
  <c r="V70" i="30"/>
  <c r="U70" i="30"/>
  <c r="T70" i="30"/>
  <c r="X69" i="30"/>
  <c r="W69" i="30"/>
  <c r="V69" i="30"/>
  <c r="U69" i="30"/>
  <c r="T69" i="30"/>
  <c r="X68" i="30"/>
  <c r="W68" i="30"/>
  <c r="V68" i="30"/>
  <c r="U68" i="30"/>
  <c r="T68" i="30"/>
  <c r="X67" i="30"/>
  <c r="W67" i="30"/>
  <c r="V67" i="30"/>
  <c r="U67" i="30"/>
  <c r="T67" i="30"/>
  <c r="X66" i="30"/>
  <c r="W66" i="30"/>
  <c r="V66" i="30"/>
  <c r="U66" i="30"/>
  <c r="T66" i="30"/>
  <c r="X65" i="30"/>
  <c r="W65" i="30"/>
  <c r="V65" i="30"/>
  <c r="U65" i="30"/>
  <c r="T65" i="30"/>
  <c r="X64" i="30"/>
  <c r="W64" i="30"/>
  <c r="V64" i="30"/>
  <c r="U64" i="30"/>
  <c r="T64" i="30"/>
  <c r="X63" i="30"/>
  <c r="W63" i="30"/>
  <c r="V63" i="30"/>
  <c r="U63" i="30"/>
  <c r="T63" i="30"/>
  <c r="X62" i="30"/>
  <c r="W62" i="30"/>
  <c r="V62" i="30"/>
  <c r="U62" i="30"/>
  <c r="T62" i="30"/>
  <c r="X61" i="30"/>
  <c r="W61" i="30"/>
  <c r="V61" i="30"/>
  <c r="U61" i="30"/>
  <c r="T61" i="30"/>
  <c r="X60" i="30"/>
  <c r="W60" i="30"/>
  <c r="V60" i="30"/>
  <c r="U60" i="30"/>
  <c r="T60" i="30"/>
  <c r="X59" i="30"/>
  <c r="W59" i="30"/>
  <c r="V59" i="30"/>
  <c r="U59" i="30"/>
  <c r="T59" i="30"/>
  <c r="X58" i="30"/>
  <c r="W58" i="30"/>
  <c r="V58" i="30"/>
  <c r="U58" i="30"/>
  <c r="T58" i="30"/>
  <c r="X57" i="30"/>
  <c r="W57" i="30"/>
  <c r="V57" i="30"/>
  <c r="U57" i="30"/>
  <c r="T57" i="30"/>
  <c r="X56" i="30"/>
  <c r="W56" i="30"/>
  <c r="V56" i="30"/>
  <c r="U56" i="30"/>
  <c r="T56" i="30"/>
  <c r="X55" i="30"/>
  <c r="W55" i="30"/>
  <c r="V55" i="30"/>
  <c r="U55" i="30"/>
  <c r="T55" i="30"/>
  <c r="X54" i="30"/>
  <c r="W54" i="30"/>
  <c r="V54" i="30"/>
  <c r="U54" i="30"/>
  <c r="T54" i="30"/>
  <c r="X53" i="30"/>
  <c r="W53" i="30"/>
  <c r="V53" i="30"/>
  <c r="U53" i="30"/>
  <c r="T53" i="30"/>
  <c r="X52" i="30"/>
  <c r="W52" i="30"/>
  <c r="V52" i="30"/>
  <c r="U52" i="30"/>
  <c r="T52" i="30"/>
  <c r="X51" i="30"/>
  <c r="W51" i="30"/>
  <c r="V51" i="30"/>
  <c r="U51" i="30"/>
  <c r="T51" i="30"/>
  <c r="X50" i="30"/>
  <c r="W50" i="30"/>
  <c r="V50" i="30"/>
  <c r="U50" i="30"/>
  <c r="T50" i="30"/>
  <c r="X49" i="30"/>
  <c r="W49" i="30"/>
  <c r="V49" i="30"/>
  <c r="U49" i="30"/>
  <c r="T49" i="30"/>
  <c r="X48" i="30"/>
  <c r="W48" i="30"/>
  <c r="V48" i="30"/>
  <c r="U48" i="30"/>
  <c r="T48" i="30"/>
  <c r="X47" i="30"/>
  <c r="W47" i="30"/>
  <c r="V47" i="30"/>
  <c r="U47" i="30"/>
  <c r="T47" i="30"/>
  <c r="X46" i="30"/>
  <c r="W46" i="30"/>
  <c r="V46" i="30"/>
  <c r="U46" i="30"/>
  <c r="T46" i="30"/>
  <c r="X45" i="30"/>
  <c r="W45" i="30"/>
  <c r="V45" i="30"/>
  <c r="U45" i="30"/>
  <c r="T45" i="30"/>
  <c r="X44" i="30"/>
  <c r="W44" i="30"/>
  <c r="V44" i="30"/>
  <c r="U44" i="30"/>
  <c r="T44" i="30"/>
  <c r="X43" i="30"/>
  <c r="W43" i="30"/>
  <c r="V43" i="30"/>
  <c r="U43" i="30"/>
  <c r="T43" i="30"/>
  <c r="X42" i="30"/>
  <c r="W42" i="30"/>
  <c r="V42" i="30"/>
  <c r="U42" i="30"/>
  <c r="T42" i="30"/>
  <c r="X41" i="30"/>
  <c r="W41" i="30"/>
  <c r="V41" i="30"/>
  <c r="U41" i="30"/>
  <c r="T41" i="30"/>
  <c r="X40" i="30"/>
  <c r="W40" i="30"/>
  <c r="V40" i="30"/>
  <c r="U40" i="30"/>
  <c r="T40" i="30"/>
  <c r="Y73" i="30" l="1"/>
  <c r="Y42" i="30"/>
  <c r="Y47" i="30"/>
  <c r="Y55" i="30"/>
  <c r="Y63" i="30"/>
  <c r="Y71" i="30"/>
  <c r="Y79" i="30"/>
  <c r="Y50" i="30"/>
  <c r="Y58" i="30"/>
  <c r="Y66" i="30"/>
  <c r="Y74" i="30"/>
  <c r="Y44" i="30"/>
  <c r="Y52" i="30"/>
  <c r="Y60" i="30"/>
  <c r="Y68" i="30"/>
  <c r="Y41" i="30"/>
  <c r="Y49" i="30"/>
  <c r="Y57" i="30"/>
  <c r="Y65" i="30"/>
  <c r="Y46" i="30"/>
  <c r="Y54" i="30"/>
  <c r="Y62" i="30"/>
  <c r="Y70" i="30"/>
  <c r="Y78" i="30"/>
  <c r="Y59" i="30"/>
  <c r="Y67" i="30"/>
  <c r="Y75" i="30"/>
  <c r="Y40" i="30"/>
  <c r="Y48" i="30"/>
  <c r="Y56" i="30"/>
  <c r="Y64" i="30"/>
  <c r="Y72" i="30"/>
  <c r="Y43" i="30"/>
  <c r="Y51" i="30"/>
  <c r="Y45" i="30"/>
  <c r="Y53" i="30"/>
  <c r="Y61" i="30"/>
  <c r="Y69" i="30"/>
  <c r="Y77" i="30"/>
  <c r="X80" i="25"/>
  <c r="W80" i="25"/>
  <c r="V80" i="25"/>
  <c r="U80" i="25"/>
  <c r="T80" i="25"/>
  <c r="X79" i="25"/>
  <c r="W79" i="25"/>
  <c r="V79" i="25"/>
  <c r="U79" i="25"/>
  <c r="T79" i="25"/>
  <c r="X78" i="25"/>
  <c r="W78" i="25"/>
  <c r="V78" i="25"/>
  <c r="U78" i="25"/>
  <c r="T78" i="25"/>
  <c r="X77" i="25"/>
  <c r="W77" i="25"/>
  <c r="V77" i="25"/>
  <c r="U77" i="25"/>
  <c r="T77" i="25"/>
  <c r="X76" i="25"/>
  <c r="W76" i="25"/>
  <c r="V76" i="25"/>
  <c r="U76" i="25"/>
  <c r="T76" i="25"/>
  <c r="X75" i="25"/>
  <c r="W75" i="25"/>
  <c r="V75" i="25"/>
  <c r="U75" i="25"/>
  <c r="T75" i="25"/>
  <c r="X74" i="25"/>
  <c r="W74" i="25"/>
  <c r="V74" i="25"/>
  <c r="U74" i="25"/>
  <c r="T74" i="25"/>
  <c r="X73" i="25"/>
  <c r="W73" i="25"/>
  <c r="V73" i="25"/>
  <c r="U73" i="25"/>
  <c r="T73" i="25"/>
  <c r="X72" i="25"/>
  <c r="W72" i="25"/>
  <c r="V72" i="25"/>
  <c r="U72" i="25"/>
  <c r="T72" i="25"/>
  <c r="X71" i="25"/>
  <c r="W71" i="25"/>
  <c r="V71" i="25"/>
  <c r="U71" i="25"/>
  <c r="T71" i="25"/>
  <c r="X70" i="25"/>
  <c r="W70" i="25"/>
  <c r="V70" i="25"/>
  <c r="U70" i="25"/>
  <c r="T70" i="25"/>
  <c r="X69" i="25"/>
  <c r="W69" i="25"/>
  <c r="V69" i="25"/>
  <c r="U69" i="25"/>
  <c r="T69" i="25"/>
  <c r="X68" i="25"/>
  <c r="W68" i="25"/>
  <c r="V68" i="25"/>
  <c r="U68" i="25"/>
  <c r="Y68" i="25" s="1"/>
  <c r="T68" i="25"/>
  <c r="X67" i="25"/>
  <c r="W67" i="25"/>
  <c r="V67" i="25"/>
  <c r="U67" i="25"/>
  <c r="T67" i="25"/>
  <c r="X66" i="25"/>
  <c r="W66" i="25"/>
  <c r="V66" i="25"/>
  <c r="U66" i="25"/>
  <c r="T66" i="25"/>
  <c r="X65" i="25"/>
  <c r="W65" i="25"/>
  <c r="V65" i="25"/>
  <c r="U65" i="25"/>
  <c r="T65" i="25"/>
  <c r="X64" i="25"/>
  <c r="W64" i="25"/>
  <c r="V64" i="25"/>
  <c r="U64" i="25"/>
  <c r="Y64" i="25" s="1"/>
  <c r="T64" i="25"/>
  <c r="X63" i="25"/>
  <c r="W63" i="25"/>
  <c r="V63" i="25"/>
  <c r="U63" i="25"/>
  <c r="T63" i="25"/>
  <c r="X62" i="25"/>
  <c r="W62" i="25"/>
  <c r="V62" i="25"/>
  <c r="U62" i="25"/>
  <c r="T62" i="25"/>
  <c r="X61" i="25"/>
  <c r="W61" i="25"/>
  <c r="V61" i="25"/>
  <c r="U61" i="25"/>
  <c r="T61" i="25"/>
  <c r="X60" i="25"/>
  <c r="W60" i="25"/>
  <c r="V60" i="25"/>
  <c r="U60" i="25"/>
  <c r="Y60" i="25" s="1"/>
  <c r="T60" i="25"/>
  <c r="X59" i="25"/>
  <c r="W59" i="25"/>
  <c r="V59" i="25"/>
  <c r="U59" i="25"/>
  <c r="T59" i="25"/>
  <c r="X58" i="25"/>
  <c r="W58" i="25"/>
  <c r="V58" i="25"/>
  <c r="U58" i="25"/>
  <c r="T58" i="25"/>
  <c r="X57" i="25"/>
  <c r="W57" i="25"/>
  <c r="V57" i="25"/>
  <c r="U57" i="25"/>
  <c r="T57" i="25"/>
  <c r="X56" i="25"/>
  <c r="W56" i="25"/>
  <c r="V56" i="25"/>
  <c r="U56" i="25"/>
  <c r="Y56" i="25" s="1"/>
  <c r="T56" i="25"/>
  <c r="X55" i="25"/>
  <c r="W55" i="25"/>
  <c r="V55" i="25"/>
  <c r="U55" i="25"/>
  <c r="T55" i="25"/>
  <c r="X54" i="25"/>
  <c r="W54" i="25"/>
  <c r="V54" i="25"/>
  <c r="U54" i="25"/>
  <c r="T54" i="25"/>
  <c r="X53" i="25"/>
  <c r="W53" i="25"/>
  <c r="V53" i="25"/>
  <c r="U53" i="25"/>
  <c r="T53" i="25"/>
  <c r="X52" i="25"/>
  <c r="W52" i="25"/>
  <c r="V52" i="25"/>
  <c r="U52" i="25"/>
  <c r="Y52" i="25" s="1"/>
  <c r="T52" i="25"/>
  <c r="X51" i="25"/>
  <c r="W51" i="25"/>
  <c r="V51" i="25"/>
  <c r="U51" i="25"/>
  <c r="T51" i="25"/>
  <c r="X50" i="25"/>
  <c r="W50" i="25"/>
  <c r="V50" i="25"/>
  <c r="U50" i="25"/>
  <c r="T50" i="25"/>
  <c r="X49" i="25"/>
  <c r="W49" i="25"/>
  <c r="V49" i="25"/>
  <c r="U49" i="25"/>
  <c r="T49" i="25"/>
  <c r="X48" i="25"/>
  <c r="W48" i="25"/>
  <c r="V48" i="25"/>
  <c r="U48" i="25"/>
  <c r="Y48" i="25" s="1"/>
  <c r="T48" i="25"/>
  <c r="X47" i="25"/>
  <c r="W47" i="25"/>
  <c r="V47" i="25"/>
  <c r="U47" i="25"/>
  <c r="T47" i="25"/>
  <c r="X46" i="25"/>
  <c r="W46" i="25"/>
  <c r="V46" i="25"/>
  <c r="U46" i="25"/>
  <c r="T46" i="25"/>
  <c r="X45" i="25"/>
  <c r="W45" i="25"/>
  <c r="V45" i="25"/>
  <c r="U45" i="25"/>
  <c r="T45" i="25"/>
  <c r="Y45" i="25" s="1"/>
  <c r="X44" i="25"/>
  <c r="W44" i="25"/>
  <c r="V44" i="25"/>
  <c r="U44" i="25"/>
  <c r="Y44" i="25" s="1"/>
  <c r="T44" i="25"/>
  <c r="X43" i="25"/>
  <c r="W43" i="25"/>
  <c r="V43" i="25"/>
  <c r="U43" i="25"/>
  <c r="T43" i="25"/>
  <c r="X42" i="25"/>
  <c r="W42" i="25"/>
  <c r="V42" i="25"/>
  <c r="U42" i="25"/>
  <c r="T42" i="25"/>
  <c r="X41" i="25"/>
  <c r="W41" i="25"/>
  <c r="V41" i="25"/>
  <c r="U41" i="25"/>
  <c r="T41" i="25"/>
  <c r="X40" i="25"/>
  <c r="W40" i="25"/>
  <c r="V40" i="25"/>
  <c r="U40" i="25"/>
  <c r="Y40" i="25" s="1"/>
  <c r="T40" i="25"/>
  <c r="X39" i="25"/>
  <c r="W39" i="25"/>
  <c r="V39" i="25"/>
  <c r="U39" i="25"/>
  <c r="T39" i="25"/>
  <c r="X38" i="25"/>
  <c r="W38" i="25"/>
  <c r="V38" i="25"/>
  <c r="U38" i="25"/>
  <c r="T38" i="25"/>
  <c r="X37" i="25"/>
  <c r="W37" i="25"/>
  <c r="V37" i="25"/>
  <c r="U37" i="25"/>
  <c r="T37" i="25"/>
  <c r="X36" i="25"/>
  <c r="W36" i="25"/>
  <c r="V36" i="25"/>
  <c r="U36" i="25"/>
  <c r="T36" i="25"/>
  <c r="X35" i="25"/>
  <c r="W35" i="25"/>
  <c r="V35" i="25"/>
  <c r="U35" i="25"/>
  <c r="T35" i="25"/>
  <c r="X34" i="25"/>
  <c r="W34" i="25"/>
  <c r="V34" i="25"/>
  <c r="U34" i="25"/>
  <c r="T34" i="25"/>
  <c r="X33" i="25"/>
  <c r="W33" i="25"/>
  <c r="V33" i="25"/>
  <c r="U33" i="25"/>
  <c r="T33" i="25"/>
  <c r="X32" i="25"/>
  <c r="W32" i="25"/>
  <c r="V32" i="25"/>
  <c r="U32" i="25"/>
  <c r="T32" i="25"/>
  <c r="Y33" i="25" l="1"/>
  <c r="Y65" i="25"/>
  <c r="Y73" i="25"/>
  <c r="Y76" i="25"/>
  <c r="Y41" i="25"/>
  <c r="Y57" i="25"/>
  <c r="Y35" i="25"/>
  <c r="Y38" i="25"/>
  <c r="Y67" i="25"/>
  <c r="Y75" i="25"/>
  <c r="Y36" i="25"/>
  <c r="Y49" i="25"/>
  <c r="Y43" i="25"/>
  <c r="Y46" i="25"/>
  <c r="Y51" i="25"/>
  <c r="Y54" i="25"/>
  <c r="Y59" i="25"/>
  <c r="Y62" i="25"/>
  <c r="Y70" i="25"/>
  <c r="Y78" i="25"/>
  <c r="Y32" i="25"/>
  <c r="Y53" i="25"/>
  <c r="Y61" i="25"/>
  <c r="Y69" i="25"/>
  <c r="Y72" i="25"/>
  <c r="Y77" i="25"/>
  <c r="Y80" i="25"/>
  <c r="Y37" i="25"/>
  <c r="Y34" i="25"/>
  <c r="Y50" i="25"/>
  <c r="Y55" i="25"/>
  <c r="Y63" i="25"/>
  <c r="Y66" i="25"/>
  <c r="Y71" i="25"/>
  <c r="Y74" i="25"/>
  <c r="Y79" i="25"/>
  <c r="Y39" i="25"/>
  <c r="Y42" i="25"/>
  <c r="Y47" i="25"/>
  <c r="Y58" i="25"/>
  <c r="AC6" i="17"/>
  <c r="X28" i="18" l="1"/>
  <c r="W28" i="18"/>
  <c r="V28" i="18"/>
  <c r="U28" i="18"/>
  <c r="T28" i="18"/>
  <c r="Y28" i="18" l="1"/>
  <c r="T46" i="14"/>
  <c r="U46" i="14"/>
  <c r="V46" i="14"/>
  <c r="W46" i="14"/>
  <c r="X46" i="14"/>
  <c r="T47" i="14"/>
  <c r="U47" i="14"/>
  <c r="V47" i="14"/>
  <c r="W47" i="14"/>
  <c r="X47" i="14"/>
  <c r="T48" i="14"/>
  <c r="U48" i="14"/>
  <c r="V48" i="14"/>
  <c r="W48" i="14"/>
  <c r="X48" i="14"/>
  <c r="T49" i="14"/>
  <c r="U49" i="14"/>
  <c r="V49" i="14"/>
  <c r="W49" i="14"/>
  <c r="X49" i="14"/>
  <c r="T50" i="14"/>
  <c r="U50" i="14"/>
  <c r="V50" i="14"/>
  <c r="W50" i="14"/>
  <c r="X50" i="14"/>
  <c r="T51" i="14"/>
  <c r="U51" i="14"/>
  <c r="V51" i="14"/>
  <c r="W51" i="14"/>
  <c r="X51" i="14"/>
  <c r="T52" i="14"/>
  <c r="U52" i="14"/>
  <c r="V52" i="14"/>
  <c r="W52" i="14"/>
  <c r="X52" i="14"/>
  <c r="T53" i="14"/>
  <c r="U53" i="14"/>
  <c r="V53" i="14"/>
  <c r="W53" i="14"/>
  <c r="X53" i="14"/>
  <c r="T54" i="14"/>
  <c r="U54" i="14"/>
  <c r="V54" i="14"/>
  <c r="W54" i="14"/>
  <c r="X54" i="14"/>
  <c r="T55" i="14"/>
  <c r="U55" i="14"/>
  <c r="V55" i="14"/>
  <c r="W55" i="14"/>
  <c r="X55" i="14"/>
  <c r="T56" i="14"/>
  <c r="U56" i="14"/>
  <c r="V56" i="14"/>
  <c r="W56" i="14"/>
  <c r="X56" i="14"/>
  <c r="T57" i="14"/>
  <c r="U57" i="14"/>
  <c r="V57" i="14"/>
  <c r="W57" i="14"/>
  <c r="X57" i="14"/>
  <c r="T58" i="14"/>
  <c r="U58" i="14"/>
  <c r="V58" i="14"/>
  <c r="W58" i="14"/>
  <c r="X58" i="14"/>
  <c r="T59" i="14"/>
  <c r="U59" i="14"/>
  <c r="V59" i="14"/>
  <c r="W59" i="14"/>
  <c r="X59" i="14"/>
  <c r="T60" i="14"/>
  <c r="U60" i="14"/>
  <c r="V60" i="14"/>
  <c r="W60" i="14"/>
  <c r="X60" i="14"/>
  <c r="T61" i="14"/>
  <c r="U61" i="14"/>
  <c r="V61" i="14"/>
  <c r="W61" i="14"/>
  <c r="X61" i="14"/>
  <c r="T62" i="14"/>
  <c r="U62" i="14"/>
  <c r="V62" i="14"/>
  <c r="W62" i="14"/>
  <c r="X62" i="14"/>
  <c r="T63" i="14"/>
  <c r="U63" i="14"/>
  <c r="V63" i="14"/>
  <c r="W63" i="14"/>
  <c r="X63" i="14"/>
  <c r="T64" i="14"/>
  <c r="U64" i="14"/>
  <c r="V64" i="14"/>
  <c r="W64" i="14"/>
  <c r="X64" i="14"/>
  <c r="T65" i="14"/>
  <c r="U65" i="14"/>
  <c r="V65" i="14"/>
  <c r="W65" i="14"/>
  <c r="X65" i="14"/>
  <c r="T66" i="14"/>
  <c r="U66" i="14"/>
  <c r="V66" i="14"/>
  <c r="W66" i="14"/>
  <c r="X66" i="14"/>
  <c r="T67" i="14"/>
  <c r="U67" i="14"/>
  <c r="V67" i="14"/>
  <c r="W67" i="14"/>
  <c r="X67" i="14"/>
  <c r="T68" i="14"/>
  <c r="U68" i="14"/>
  <c r="V68" i="14"/>
  <c r="W68" i="14"/>
  <c r="X68" i="14"/>
  <c r="T69" i="14"/>
  <c r="U69" i="14"/>
  <c r="V69" i="14"/>
  <c r="W69" i="14"/>
  <c r="X69" i="14"/>
  <c r="T70" i="14"/>
  <c r="U70" i="14"/>
  <c r="V70" i="14"/>
  <c r="W70" i="14"/>
  <c r="X70" i="14"/>
  <c r="T71" i="14"/>
  <c r="U71" i="14"/>
  <c r="V71" i="14"/>
  <c r="W71" i="14"/>
  <c r="X71" i="14"/>
  <c r="T72" i="14"/>
  <c r="U72" i="14"/>
  <c r="V72" i="14"/>
  <c r="W72" i="14"/>
  <c r="X72" i="14"/>
  <c r="T73" i="14"/>
  <c r="U73" i="14"/>
  <c r="V73" i="14"/>
  <c r="W73" i="14"/>
  <c r="X73" i="14"/>
  <c r="T74" i="14"/>
  <c r="U74" i="14"/>
  <c r="V74" i="14"/>
  <c r="W74" i="14"/>
  <c r="X74" i="14"/>
  <c r="T75" i="14"/>
  <c r="U75" i="14"/>
  <c r="V75" i="14"/>
  <c r="W75" i="14"/>
  <c r="X75" i="14"/>
  <c r="T76" i="14"/>
  <c r="U76" i="14"/>
  <c r="V76" i="14"/>
  <c r="W76" i="14"/>
  <c r="X76" i="14"/>
  <c r="T77" i="14"/>
  <c r="U77" i="14"/>
  <c r="V77" i="14"/>
  <c r="W77" i="14"/>
  <c r="X77" i="14"/>
  <c r="T78" i="14"/>
  <c r="U78" i="14"/>
  <c r="V78" i="14"/>
  <c r="W78" i="14"/>
  <c r="X78" i="14"/>
  <c r="T79" i="14"/>
  <c r="U79" i="14"/>
  <c r="V79" i="14"/>
  <c r="W79" i="14"/>
  <c r="X79" i="14"/>
  <c r="T80" i="14"/>
  <c r="U80" i="14"/>
  <c r="V80" i="14"/>
  <c r="W80" i="14"/>
  <c r="X80" i="14"/>
  <c r="T81" i="14"/>
  <c r="U81" i="14"/>
  <c r="V81" i="14"/>
  <c r="W81" i="14"/>
  <c r="X81" i="14"/>
  <c r="T82" i="14"/>
  <c r="U82" i="14"/>
  <c r="V82" i="14"/>
  <c r="W82" i="14"/>
  <c r="X82" i="14"/>
  <c r="T83" i="14"/>
  <c r="U83" i="14"/>
  <c r="V83" i="14"/>
  <c r="W83" i="14"/>
  <c r="X83" i="14"/>
  <c r="T84" i="14"/>
  <c r="U84" i="14"/>
  <c r="V84" i="14"/>
  <c r="W84" i="14"/>
  <c r="X84" i="14"/>
  <c r="T85" i="14"/>
  <c r="U85" i="14"/>
  <c r="V85" i="14"/>
  <c r="W85" i="14"/>
  <c r="X85" i="14"/>
  <c r="T86" i="14"/>
  <c r="U86" i="14"/>
  <c r="V86" i="14"/>
  <c r="W86" i="14"/>
  <c r="X86" i="14"/>
  <c r="T87" i="14"/>
  <c r="U87" i="14"/>
  <c r="V87" i="14"/>
  <c r="W87" i="14"/>
  <c r="X87" i="14"/>
  <c r="T88" i="14"/>
  <c r="U88" i="14"/>
  <c r="V88" i="14"/>
  <c r="W88" i="14"/>
  <c r="X88" i="14"/>
  <c r="T89" i="14"/>
  <c r="U89" i="14"/>
  <c r="V89" i="14"/>
  <c r="W89" i="14"/>
  <c r="X89" i="14"/>
  <c r="T90" i="14"/>
  <c r="U90" i="14"/>
  <c r="V90" i="14"/>
  <c r="W90" i="14"/>
  <c r="X90" i="14"/>
  <c r="T91" i="14"/>
  <c r="U91" i="14"/>
  <c r="V91" i="14"/>
  <c r="W91" i="14"/>
  <c r="X91" i="14"/>
  <c r="T92" i="14"/>
  <c r="U92" i="14"/>
  <c r="V92" i="14"/>
  <c r="W92" i="14"/>
  <c r="X92" i="14"/>
  <c r="T93" i="14"/>
  <c r="U93" i="14"/>
  <c r="V93" i="14"/>
  <c r="W93" i="14"/>
  <c r="X93" i="14"/>
  <c r="T94" i="14"/>
  <c r="U94" i="14"/>
  <c r="V94" i="14"/>
  <c r="W94" i="14"/>
  <c r="X94" i="14"/>
  <c r="T95" i="14"/>
  <c r="U95" i="14"/>
  <c r="V95" i="14"/>
  <c r="W95" i="14"/>
  <c r="X95" i="14"/>
  <c r="T96" i="14"/>
  <c r="U96" i="14"/>
  <c r="V96" i="14"/>
  <c r="W96" i="14"/>
  <c r="X96" i="14"/>
  <c r="T97" i="14"/>
  <c r="U97" i="14"/>
  <c r="V97" i="14"/>
  <c r="W97" i="14"/>
  <c r="X97" i="14"/>
  <c r="T98" i="14"/>
  <c r="U98" i="14"/>
  <c r="V98" i="14"/>
  <c r="W98" i="14"/>
  <c r="X98" i="14"/>
  <c r="T99" i="14"/>
  <c r="U99" i="14"/>
  <c r="V99" i="14"/>
  <c r="W99" i="14"/>
  <c r="X99" i="14"/>
  <c r="T100" i="14"/>
  <c r="U100" i="14"/>
  <c r="V100" i="14"/>
  <c r="W100" i="14"/>
  <c r="X100" i="14"/>
  <c r="T101" i="14"/>
  <c r="U101" i="14"/>
  <c r="V101" i="14"/>
  <c r="W101" i="14"/>
  <c r="X101" i="14"/>
  <c r="T102" i="14"/>
  <c r="U102" i="14"/>
  <c r="V102" i="14"/>
  <c r="W102" i="14"/>
  <c r="X102" i="14"/>
  <c r="T61" i="15"/>
  <c r="U61" i="15"/>
  <c r="V61" i="15"/>
  <c r="W61" i="15"/>
  <c r="X61" i="15"/>
  <c r="T62" i="15"/>
  <c r="U62" i="15"/>
  <c r="V62" i="15"/>
  <c r="W62" i="15"/>
  <c r="X62" i="15"/>
  <c r="T63" i="15"/>
  <c r="U63" i="15"/>
  <c r="V63" i="15"/>
  <c r="W63" i="15"/>
  <c r="X63" i="15"/>
  <c r="T64" i="15"/>
  <c r="U64" i="15"/>
  <c r="V64" i="15"/>
  <c r="W64" i="15"/>
  <c r="X64" i="15"/>
  <c r="T65" i="15"/>
  <c r="U65" i="15"/>
  <c r="V65" i="15"/>
  <c r="W65" i="15"/>
  <c r="X65" i="15"/>
  <c r="T66" i="15"/>
  <c r="U66" i="15"/>
  <c r="V66" i="15"/>
  <c r="W66" i="15"/>
  <c r="X66" i="15"/>
  <c r="T67" i="15"/>
  <c r="U67" i="15"/>
  <c r="V67" i="15"/>
  <c r="W67" i="15"/>
  <c r="X67" i="15"/>
  <c r="T68" i="15"/>
  <c r="U68" i="15"/>
  <c r="V68" i="15"/>
  <c r="W68" i="15"/>
  <c r="X68" i="15"/>
  <c r="T69" i="15"/>
  <c r="U69" i="15"/>
  <c r="V69" i="15"/>
  <c r="W69" i="15"/>
  <c r="X69" i="15"/>
  <c r="T70" i="15"/>
  <c r="U70" i="15"/>
  <c r="V70" i="15"/>
  <c r="W70" i="15"/>
  <c r="X70" i="15"/>
  <c r="T71" i="15"/>
  <c r="U71" i="15"/>
  <c r="V71" i="15"/>
  <c r="W71" i="15"/>
  <c r="X71" i="15"/>
  <c r="T72" i="15"/>
  <c r="U72" i="15"/>
  <c r="V72" i="15"/>
  <c r="W72" i="15"/>
  <c r="X72" i="15"/>
  <c r="T73" i="15"/>
  <c r="U73" i="15"/>
  <c r="V73" i="15"/>
  <c r="W73" i="15"/>
  <c r="X73" i="15"/>
  <c r="T74" i="15"/>
  <c r="U74" i="15"/>
  <c r="V74" i="15"/>
  <c r="W74" i="15"/>
  <c r="X74" i="15"/>
  <c r="T75" i="15"/>
  <c r="U75" i="15"/>
  <c r="V75" i="15"/>
  <c r="W75" i="15"/>
  <c r="X75" i="15"/>
  <c r="T76" i="15"/>
  <c r="U76" i="15"/>
  <c r="V76" i="15"/>
  <c r="W76" i="15"/>
  <c r="X76" i="15"/>
  <c r="T77" i="15"/>
  <c r="U77" i="15"/>
  <c r="V77" i="15"/>
  <c r="W77" i="15"/>
  <c r="X77" i="15"/>
  <c r="T78" i="15"/>
  <c r="U78" i="15"/>
  <c r="V78" i="15"/>
  <c r="W78" i="15"/>
  <c r="X78" i="15"/>
  <c r="T79" i="15"/>
  <c r="U79" i="15"/>
  <c r="V79" i="15"/>
  <c r="W79" i="15"/>
  <c r="X79" i="15"/>
  <c r="T80" i="15"/>
  <c r="U80" i="15"/>
  <c r="V80" i="15"/>
  <c r="W80" i="15"/>
  <c r="X80" i="15"/>
  <c r="T81" i="15"/>
  <c r="U81" i="15"/>
  <c r="V81" i="15"/>
  <c r="W81" i="15"/>
  <c r="X81" i="15"/>
  <c r="T82" i="15"/>
  <c r="U82" i="15"/>
  <c r="V82" i="15"/>
  <c r="W82" i="15"/>
  <c r="X82" i="15"/>
  <c r="T83" i="15"/>
  <c r="U83" i="15"/>
  <c r="V83" i="15"/>
  <c r="W83" i="15"/>
  <c r="X83" i="15"/>
  <c r="T84" i="15"/>
  <c r="U84" i="15"/>
  <c r="V84" i="15"/>
  <c r="W84" i="15"/>
  <c r="X84" i="15"/>
  <c r="T85" i="15"/>
  <c r="U85" i="15"/>
  <c r="V85" i="15"/>
  <c r="W85" i="15"/>
  <c r="X85" i="15"/>
  <c r="T86" i="15"/>
  <c r="U86" i="15"/>
  <c r="V86" i="15"/>
  <c r="W86" i="15"/>
  <c r="X86" i="15"/>
  <c r="T87" i="15"/>
  <c r="U87" i="15"/>
  <c r="V87" i="15"/>
  <c r="W87" i="15"/>
  <c r="X87" i="15"/>
  <c r="T88" i="15"/>
  <c r="U88" i="15"/>
  <c r="V88" i="15"/>
  <c r="W88" i="15"/>
  <c r="X88" i="15"/>
  <c r="T89" i="15"/>
  <c r="U89" i="15"/>
  <c r="V89" i="15"/>
  <c r="W89" i="15"/>
  <c r="X89" i="15"/>
  <c r="T90" i="15"/>
  <c r="U90" i="15"/>
  <c r="V90" i="15"/>
  <c r="W90" i="15"/>
  <c r="X90" i="15"/>
  <c r="T91" i="15"/>
  <c r="U91" i="15"/>
  <c r="V91" i="15"/>
  <c r="W91" i="15"/>
  <c r="X91" i="15"/>
  <c r="T92" i="15"/>
  <c r="U92" i="15"/>
  <c r="V92" i="15"/>
  <c r="W92" i="15"/>
  <c r="X92" i="15"/>
  <c r="T93" i="15"/>
  <c r="U93" i="15"/>
  <c r="V93" i="15"/>
  <c r="W93" i="15"/>
  <c r="X93" i="15"/>
  <c r="T94" i="15"/>
  <c r="U94" i="15"/>
  <c r="V94" i="15"/>
  <c r="W94" i="15"/>
  <c r="X94" i="15"/>
  <c r="T95" i="15"/>
  <c r="U95" i="15"/>
  <c r="V95" i="15"/>
  <c r="W95" i="15"/>
  <c r="X95" i="15"/>
  <c r="T96" i="15"/>
  <c r="U96" i="15"/>
  <c r="V96" i="15"/>
  <c r="W96" i="15"/>
  <c r="X96" i="15"/>
  <c r="T97" i="15"/>
  <c r="U97" i="15"/>
  <c r="V97" i="15"/>
  <c r="W97" i="15"/>
  <c r="X97" i="15"/>
  <c r="T98" i="15"/>
  <c r="U98" i="15"/>
  <c r="V98" i="15"/>
  <c r="W98" i="15"/>
  <c r="X98" i="15"/>
  <c r="T99" i="15"/>
  <c r="U99" i="15"/>
  <c r="V99" i="15"/>
  <c r="W99" i="15"/>
  <c r="X99" i="15"/>
  <c r="T100" i="15"/>
  <c r="U100" i="15"/>
  <c r="V100" i="15"/>
  <c r="W100" i="15"/>
  <c r="X100" i="15"/>
  <c r="T101" i="15"/>
  <c r="U101" i="15"/>
  <c r="V101" i="15"/>
  <c r="W101" i="15"/>
  <c r="X101" i="15"/>
  <c r="T102" i="15"/>
  <c r="U102" i="15"/>
  <c r="V102" i="15"/>
  <c r="W102" i="15"/>
  <c r="X102" i="15"/>
  <c r="T103" i="15"/>
  <c r="U103" i="15"/>
  <c r="V103" i="15"/>
  <c r="W103" i="15"/>
  <c r="X103" i="15"/>
  <c r="T104" i="15"/>
  <c r="U104" i="15"/>
  <c r="V104" i="15"/>
  <c r="W104" i="15"/>
  <c r="X104" i="15"/>
  <c r="T105" i="15"/>
  <c r="U105" i="15"/>
  <c r="V105" i="15"/>
  <c r="W105" i="15"/>
  <c r="X105" i="15"/>
  <c r="T106" i="15"/>
  <c r="U106" i="15"/>
  <c r="V106" i="15"/>
  <c r="W106" i="15"/>
  <c r="X106" i="15"/>
  <c r="T107" i="15"/>
  <c r="U107" i="15"/>
  <c r="V107" i="15"/>
  <c r="W107" i="15"/>
  <c r="X107" i="15"/>
  <c r="T32" i="31"/>
  <c r="U32" i="31"/>
  <c r="V32" i="31"/>
  <c r="W32" i="31"/>
  <c r="X32" i="31"/>
  <c r="T33" i="31"/>
  <c r="U33" i="31"/>
  <c r="V33" i="31"/>
  <c r="W33" i="31"/>
  <c r="X33" i="31"/>
  <c r="T34" i="31"/>
  <c r="U34" i="31"/>
  <c r="V34" i="31"/>
  <c r="W34" i="31"/>
  <c r="X34" i="31"/>
  <c r="T35" i="31"/>
  <c r="U35" i="31"/>
  <c r="V35" i="31"/>
  <c r="W35" i="31"/>
  <c r="X35" i="31"/>
  <c r="T36" i="31"/>
  <c r="U36" i="31"/>
  <c r="V36" i="31"/>
  <c r="W36" i="31"/>
  <c r="X36" i="31"/>
  <c r="T37" i="31"/>
  <c r="U37" i="31"/>
  <c r="V37" i="31"/>
  <c r="W37" i="31"/>
  <c r="X37" i="31"/>
  <c r="T38" i="31"/>
  <c r="U38" i="31"/>
  <c r="V38" i="31"/>
  <c r="W38" i="31"/>
  <c r="X38" i="31"/>
  <c r="T39" i="31"/>
  <c r="U39" i="31"/>
  <c r="V39" i="31"/>
  <c r="W39" i="31"/>
  <c r="X39" i="31"/>
  <c r="T40" i="31"/>
  <c r="U40" i="31"/>
  <c r="V40" i="31"/>
  <c r="W40" i="31"/>
  <c r="X40" i="31"/>
  <c r="T41" i="31"/>
  <c r="U41" i="31"/>
  <c r="V41" i="31"/>
  <c r="W41" i="31"/>
  <c r="X41" i="31"/>
  <c r="T42" i="31"/>
  <c r="U42" i="31"/>
  <c r="V42" i="31"/>
  <c r="W42" i="31"/>
  <c r="X42" i="31"/>
  <c r="T43" i="31"/>
  <c r="U43" i="31"/>
  <c r="V43" i="31"/>
  <c r="W43" i="31"/>
  <c r="X43" i="31"/>
  <c r="T44" i="31"/>
  <c r="U44" i="31"/>
  <c r="V44" i="31"/>
  <c r="W44" i="31"/>
  <c r="X44" i="31"/>
  <c r="T45" i="31"/>
  <c r="U45" i="31"/>
  <c r="V45" i="31"/>
  <c r="W45" i="31"/>
  <c r="X45" i="31"/>
  <c r="T46" i="31"/>
  <c r="U46" i="31"/>
  <c r="V46" i="31"/>
  <c r="W46" i="31"/>
  <c r="X46" i="31"/>
  <c r="T47" i="31"/>
  <c r="U47" i="31"/>
  <c r="V47" i="31"/>
  <c r="W47" i="31"/>
  <c r="X47" i="31"/>
  <c r="T48" i="31"/>
  <c r="U48" i="31"/>
  <c r="V48" i="31"/>
  <c r="W48" i="31"/>
  <c r="X48" i="31"/>
  <c r="T49" i="31"/>
  <c r="U49" i="31"/>
  <c r="V49" i="31"/>
  <c r="W49" i="31"/>
  <c r="X49" i="31"/>
  <c r="T50" i="31"/>
  <c r="U50" i="31"/>
  <c r="V50" i="31"/>
  <c r="W50" i="31"/>
  <c r="X50" i="31"/>
  <c r="T51" i="31"/>
  <c r="U51" i="31"/>
  <c r="V51" i="31"/>
  <c r="W51" i="31"/>
  <c r="X51" i="31"/>
  <c r="T52" i="31"/>
  <c r="U52" i="31"/>
  <c r="V52" i="31"/>
  <c r="Y52" i="31" s="1"/>
  <c r="W52" i="31"/>
  <c r="X52" i="31"/>
  <c r="T53" i="31"/>
  <c r="U53" i="31"/>
  <c r="V53" i="31"/>
  <c r="W53" i="31"/>
  <c r="X53" i="31"/>
  <c r="T54" i="31"/>
  <c r="U54" i="31"/>
  <c r="V54" i="31"/>
  <c r="W54" i="31"/>
  <c r="X54" i="31"/>
  <c r="T55" i="31"/>
  <c r="U55" i="31"/>
  <c r="V55" i="31"/>
  <c r="W55" i="31"/>
  <c r="X55" i="31"/>
  <c r="T56" i="31"/>
  <c r="U56" i="31"/>
  <c r="V56" i="31"/>
  <c r="W56" i="31"/>
  <c r="X56" i="31"/>
  <c r="T57" i="31"/>
  <c r="U57" i="31"/>
  <c r="V57" i="31"/>
  <c r="W57" i="31"/>
  <c r="X57" i="31"/>
  <c r="T58" i="31"/>
  <c r="U58" i="31"/>
  <c r="V58" i="31"/>
  <c r="W58" i="31"/>
  <c r="X58" i="31"/>
  <c r="T59" i="31"/>
  <c r="U59" i="31"/>
  <c r="V59" i="31"/>
  <c r="W59" i="31"/>
  <c r="X59" i="31"/>
  <c r="T60" i="31"/>
  <c r="U60" i="31"/>
  <c r="V60" i="31"/>
  <c r="W60" i="31"/>
  <c r="X60" i="31"/>
  <c r="T61" i="31"/>
  <c r="U61" i="31"/>
  <c r="V61" i="31"/>
  <c r="W61" i="31"/>
  <c r="X61" i="31"/>
  <c r="T62" i="31"/>
  <c r="U62" i="31"/>
  <c r="V62" i="31"/>
  <c r="W62" i="31"/>
  <c r="X62" i="31"/>
  <c r="T63" i="31"/>
  <c r="U63" i="31"/>
  <c r="V63" i="31"/>
  <c r="W63" i="31"/>
  <c r="X63" i="31"/>
  <c r="T64" i="31"/>
  <c r="U64" i="31"/>
  <c r="V64" i="31"/>
  <c r="W64" i="31"/>
  <c r="X64" i="31"/>
  <c r="T65" i="31"/>
  <c r="U65" i="31"/>
  <c r="Y65" i="31" s="1"/>
  <c r="V65" i="31"/>
  <c r="W65" i="31"/>
  <c r="X65" i="31"/>
  <c r="T66" i="31"/>
  <c r="U66" i="31"/>
  <c r="V66" i="31"/>
  <c r="W66" i="31"/>
  <c r="X66" i="31"/>
  <c r="T67" i="31"/>
  <c r="U67" i="31"/>
  <c r="V67" i="31"/>
  <c r="W67" i="31"/>
  <c r="X67" i="31"/>
  <c r="T68" i="31"/>
  <c r="U68" i="31"/>
  <c r="V68" i="31"/>
  <c r="W68" i="31"/>
  <c r="X68" i="31"/>
  <c r="T69" i="31"/>
  <c r="U69" i="31"/>
  <c r="V69" i="31"/>
  <c r="W69" i="31"/>
  <c r="X69" i="31"/>
  <c r="T70" i="31"/>
  <c r="U70" i="31"/>
  <c r="V70" i="31"/>
  <c r="W70" i="31"/>
  <c r="X70" i="31"/>
  <c r="T71" i="31"/>
  <c r="U71" i="31"/>
  <c r="V71" i="31"/>
  <c r="W71" i="31"/>
  <c r="X71" i="31"/>
  <c r="T21" i="24"/>
  <c r="U21" i="24"/>
  <c r="V21" i="24"/>
  <c r="W21" i="24"/>
  <c r="X21" i="24"/>
  <c r="T22" i="24"/>
  <c r="U22" i="24"/>
  <c r="V22" i="24"/>
  <c r="W22" i="24"/>
  <c r="X22" i="24"/>
  <c r="T23" i="24"/>
  <c r="U23" i="24"/>
  <c r="V23" i="24"/>
  <c r="W23" i="24"/>
  <c r="X23" i="24"/>
  <c r="T24" i="24"/>
  <c r="U24" i="24"/>
  <c r="V24" i="24"/>
  <c r="W24" i="24"/>
  <c r="X24" i="24"/>
  <c r="T25" i="24"/>
  <c r="U25" i="24"/>
  <c r="V25" i="24"/>
  <c r="W25" i="24"/>
  <c r="X25" i="24"/>
  <c r="T26" i="24"/>
  <c r="U26" i="24"/>
  <c r="V26" i="24"/>
  <c r="W26" i="24"/>
  <c r="X26" i="24"/>
  <c r="T27" i="24"/>
  <c r="U27" i="24"/>
  <c r="V27" i="24"/>
  <c r="W27" i="24"/>
  <c r="X27" i="24"/>
  <c r="T28" i="24"/>
  <c r="U28" i="24"/>
  <c r="V28" i="24"/>
  <c r="W28" i="24"/>
  <c r="X28" i="24"/>
  <c r="T29" i="24"/>
  <c r="U29" i="24"/>
  <c r="V29" i="24"/>
  <c r="W29" i="24"/>
  <c r="X29" i="24"/>
  <c r="T30" i="24"/>
  <c r="U30" i="24"/>
  <c r="V30" i="24"/>
  <c r="W30" i="24"/>
  <c r="X30" i="24"/>
  <c r="T31" i="24"/>
  <c r="U31" i="24"/>
  <c r="V31" i="24"/>
  <c r="W31" i="24"/>
  <c r="X31" i="24"/>
  <c r="T32" i="24"/>
  <c r="U32" i="24"/>
  <c r="V32" i="24"/>
  <c r="W32" i="24"/>
  <c r="X32" i="24"/>
  <c r="T33" i="24"/>
  <c r="U33" i="24"/>
  <c r="V33" i="24"/>
  <c r="W33" i="24"/>
  <c r="X33" i="24"/>
  <c r="T34" i="24"/>
  <c r="U34" i="24"/>
  <c r="V34" i="24"/>
  <c r="W34" i="24"/>
  <c r="X34" i="24"/>
  <c r="T35" i="24"/>
  <c r="U35" i="24"/>
  <c r="V35" i="24"/>
  <c r="W35" i="24"/>
  <c r="X35" i="24"/>
  <c r="Y35" i="24" s="1"/>
  <c r="T36" i="24"/>
  <c r="U36" i="24"/>
  <c r="V36" i="24"/>
  <c r="W36" i="24"/>
  <c r="X36" i="24"/>
  <c r="T37" i="24"/>
  <c r="U37" i="24"/>
  <c r="V37" i="24"/>
  <c r="W37" i="24"/>
  <c r="X37" i="24"/>
  <c r="T38" i="24"/>
  <c r="U38" i="24"/>
  <c r="V38" i="24"/>
  <c r="W38" i="24"/>
  <c r="X38" i="24"/>
  <c r="T39" i="24"/>
  <c r="U39" i="24"/>
  <c r="V39" i="24"/>
  <c r="W39" i="24"/>
  <c r="X39" i="24"/>
  <c r="T40" i="24"/>
  <c r="U40" i="24"/>
  <c r="V40" i="24"/>
  <c r="W40" i="24"/>
  <c r="X40" i="24"/>
  <c r="T41" i="24"/>
  <c r="U41" i="24"/>
  <c r="V41" i="24"/>
  <c r="W41" i="24"/>
  <c r="X41" i="24"/>
  <c r="T42" i="24"/>
  <c r="U42" i="24"/>
  <c r="V42" i="24"/>
  <c r="W42" i="24"/>
  <c r="X42" i="24"/>
  <c r="T43" i="24"/>
  <c r="U43" i="24"/>
  <c r="V43" i="24"/>
  <c r="W43" i="24"/>
  <c r="X43" i="24"/>
  <c r="T44" i="24"/>
  <c r="U44" i="24"/>
  <c r="V44" i="24"/>
  <c r="W44" i="24"/>
  <c r="X44" i="24"/>
  <c r="T45" i="24"/>
  <c r="U45" i="24"/>
  <c r="V45" i="24"/>
  <c r="W45" i="24"/>
  <c r="X45" i="24"/>
  <c r="T46" i="24"/>
  <c r="U46" i="24"/>
  <c r="V46" i="24"/>
  <c r="W46" i="24"/>
  <c r="X46" i="24"/>
  <c r="T47" i="24"/>
  <c r="U47" i="24"/>
  <c r="V47" i="24"/>
  <c r="W47" i="24"/>
  <c r="X47" i="24"/>
  <c r="Y47" i="24" s="1"/>
  <c r="T48" i="24"/>
  <c r="U48" i="24"/>
  <c r="V48" i="24"/>
  <c r="W48" i="24"/>
  <c r="X48" i="24"/>
  <c r="T49" i="24"/>
  <c r="U49" i="24"/>
  <c r="V49" i="24"/>
  <c r="W49" i="24"/>
  <c r="X49" i="24"/>
  <c r="T50" i="24"/>
  <c r="U50" i="24"/>
  <c r="V50" i="24"/>
  <c r="W50" i="24"/>
  <c r="X50" i="24"/>
  <c r="T51" i="24"/>
  <c r="U51" i="24"/>
  <c r="V51" i="24"/>
  <c r="W51" i="24"/>
  <c r="X51" i="24"/>
  <c r="T52" i="24"/>
  <c r="U52" i="24"/>
  <c r="V52" i="24"/>
  <c r="W52" i="24"/>
  <c r="X52" i="24"/>
  <c r="T53" i="24"/>
  <c r="U53" i="24"/>
  <c r="Y53" i="24" s="1"/>
  <c r="V53" i="24"/>
  <c r="W53" i="24"/>
  <c r="X53" i="24"/>
  <c r="T54" i="24"/>
  <c r="U54" i="24"/>
  <c r="V54" i="24"/>
  <c r="W54" i="24"/>
  <c r="X54" i="24"/>
  <c r="T55" i="24"/>
  <c r="U55" i="24"/>
  <c r="V55" i="24"/>
  <c r="W55" i="24"/>
  <c r="X55" i="24"/>
  <c r="T56" i="24"/>
  <c r="U56" i="24"/>
  <c r="V56" i="24"/>
  <c r="W56" i="24"/>
  <c r="X56" i="24"/>
  <c r="T57" i="24"/>
  <c r="U57" i="24"/>
  <c r="V57" i="24"/>
  <c r="W57" i="24"/>
  <c r="X57" i="24"/>
  <c r="T58" i="24"/>
  <c r="U58" i="24"/>
  <c r="V58" i="24"/>
  <c r="W58" i="24"/>
  <c r="X58" i="24"/>
  <c r="T59" i="24"/>
  <c r="U59" i="24"/>
  <c r="V59" i="24"/>
  <c r="W59" i="24"/>
  <c r="X59" i="24"/>
  <c r="T60" i="24"/>
  <c r="U60" i="24"/>
  <c r="V60" i="24"/>
  <c r="W60" i="24"/>
  <c r="X60" i="24"/>
  <c r="T61" i="24"/>
  <c r="U61" i="24"/>
  <c r="V61" i="24"/>
  <c r="W61" i="24"/>
  <c r="X61" i="24"/>
  <c r="T62" i="24"/>
  <c r="U62" i="24"/>
  <c r="V62" i="24"/>
  <c r="W62" i="24"/>
  <c r="X62" i="24"/>
  <c r="T63" i="24"/>
  <c r="Y63" i="24" s="1"/>
  <c r="U63" i="24"/>
  <c r="V63" i="24"/>
  <c r="W63" i="24"/>
  <c r="X63" i="24"/>
  <c r="T64" i="24"/>
  <c r="U64" i="24"/>
  <c r="V64" i="24"/>
  <c r="W64" i="24"/>
  <c r="X64" i="24"/>
  <c r="T65" i="24"/>
  <c r="U65" i="24"/>
  <c r="V65" i="24"/>
  <c r="W65" i="24"/>
  <c r="X65" i="24"/>
  <c r="T66" i="24"/>
  <c r="U66" i="24"/>
  <c r="V66" i="24"/>
  <c r="W66" i="24"/>
  <c r="X66" i="24"/>
  <c r="T67" i="24"/>
  <c r="U67" i="24"/>
  <c r="V67" i="24"/>
  <c r="W67" i="24"/>
  <c r="X67" i="24"/>
  <c r="T68" i="24"/>
  <c r="U68" i="24"/>
  <c r="V68" i="24"/>
  <c r="W68" i="24"/>
  <c r="X68" i="24"/>
  <c r="T69" i="24"/>
  <c r="U69" i="24"/>
  <c r="V69" i="24"/>
  <c r="W69" i="24"/>
  <c r="X69" i="24"/>
  <c r="Y69" i="24" s="1"/>
  <c r="T70" i="24"/>
  <c r="U70" i="24"/>
  <c r="V70" i="24"/>
  <c r="W70" i="24"/>
  <c r="X70" i="24"/>
  <c r="T71" i="24"/>
  <c r="U71" i="24"/>
  <c r="V71" i="24"/>
  <c r="W71" i="24"/>
  <c r="X71" i="24"/>
  <c r="T72" i="24"/>
  <c r="U72" i="24"/>
  <c r="V72" i="24"/>
  <c r="W72" i="24"/>
  <c r="X72" i="24"/>
  <c r="T73" i="24"/>
  <c r="U73" i="24"/>
  <c r="V73" i="24"/>
  <c r="W73" i="24"/>
  <c r="X73" i="24"/>
  <c r="T74" i="24"/>
  <c r="U74" i="24"/>
  <c r="V74" i="24"/>
  <c r="W74" i="24"/>
  <c r="X74" i="24"/>
  <c r="T75" i="24"/>
  <c r="U75" i="24"/>
  <c r="V75" i="24"/>
  <c r="W75" i="24"/>
  <c r="X75" i="24"/>
  <c r="T76" i="24"/>
  <c r="U76" i="24"/>
  <c r="V76" i="24"/>
  <c r="W76" i="24"/>
  <c r="X76" i="24"/>
  <c r="T77" i="24"/>
  <c r="U77" i="24"/>
  <c r="V77" i="24"/>
  <c r="W77" i="24"/>
  <c r="X77" i="24"/>
  <c r="T78" i="24"/>
  <c r="U78" i="24"/>
  <c r="V78" i="24"/>
  <c r="W78" i="24"/>
  <c r="X78" i="24"/>
  <c r="T79" i="24"/>
  <c r="U79" i="24"/>
  <c r="V79" i="24"/>
  <c r="W79" i="24"/>
  <c r="Y79" i="24" s="1"/>
  <c r="X79" i="24"/>
  <c r="T80" i="24"/>
  <c r="U80" i="24"/>
  <c r="V80" i="24"/>
  <c r="W80" i="24"/>
  <c r="X80" i="24"/>
  <c r="T81" i="24"/>
  <c r="U81" i="24"/>
  <c r="V81" i="24"/>
  <c r="W81" i="24"/>
  <c r="X81" i="24"/>
  <c r="T82" i="24"/>
  <c r="U82" i="24"/>
  <c r="V82" i="24"/>
  <c r="W82" i="24"/>
  <c r="X82" i="24"/>
  <c r="T83" i="24"/>
  <c r="U83" i="24"/>
  <c r="V83" i="24"/>
  <c r="W83" i="24"/>
  <c r="X83" i="24"/>
  <c r="T84" i="24"/>
  <c r="U84" i="24"/>
  <c r="V84" i="24"/>
  <c r="W84" i="24"/>
  <c r="X84" i="24"/>
  <c r="T85" i="24"/>
  <c r="U85" i="24"/>
  <c r="V85" i="24"/>
  <c r="W85" i="24"/>
  <c r="X85" i="24"/>
  <c r="Y85" i="24" s="1"/>
  <c r="T86" i="24"/>
  <c r="U86" i="24"/>
  <c r="V86" i="24"/>
  <c r="W86" i="24"/>
  <c r="X86" i="24"/>
  <c r="T87" i="24"/>
  <c r="U87" i="24"/>
  <c r="V87" i="24"/>
  <c r="W87" i="24"/>
  <c r="X87" i="24"/>
  <c r="T88" i="24"/>
  <c r="U88" i="24"/>
  <c r="V88" i="24"/>
  <c r="W88" i="24"/>
  <c r="X88" i="24"/>
  <c r="T89" i="24"/>
  <c r="U89" i="24"/>
  <c r="V89" i="24"/>
  <c r="W89" i="24"/>
  <c r="X89" i="24"/>
  <c r="T90" i="24"/>
  <c r="U90" i="24"/>
  <c r="V90" i="24"/>
  <c r="W90" i="24"/>
  <c r="X90" i="24"/>
  <c r="T91" i="24"/>
  <c r="U91" i="24"/>
  <c r="V91" i="24"/>
  <c r="W91" i="24"/>
  <c r="X91" i="24"/>
  <c r="T92" i="24"/>
  <c r="U92" i="24"/>
  <c r="V92" i="24"/>
  <c r="W92" i="24"/>
  <c r="X92" i="24"/>
  <c r="T93" i="24"/>
  <c r="U93" i="24"/>
  <c r="V93" i="24"/>
  <c r="W93" i="24"/>
  <c r="X93" i="24"/>
  <c r="T94" i="24"/>
  <c r="U94" i="24"/>
  <c r="V94" i="24"/>
  <c r="W94" i="24"/>
  <c r="X94" i="24"/>
  <c r="T95" i="24"/>
  <c r="U95" i="24"/>
  <c r="V95" i="24"/>
  <c r="W95" i="24"/>
  <c r="X95" i="24"/>
  <c r="T96" i="24"/>
  <c r="U96" i="24"/>
  <c r="V96" i="24"/>
  <c r="W96" i="24"/>
  <c r="X96" i="24"/>
  <c r="T97" i="24"/>
  <c r="U97" i="24"/>
  <c r="V97" i="24"/>
  <c r="W97" i="24"/>
  <c r="X97" i="24"/>
  <c r="T98" i="24"/>
  <c r="U98" i="24"/>
  <c r="V98" i="24"/>
  <c r="W98" i="24"/>
  <c r="X98" i="24"/>
  <c r="T99" i="24"/>
  <c r="U99" i="24"/>
  <c r="V99" i="24"/>
  <c r="W99" i="24"/>
  <c r="X99" i="24"/>
  <c r="T100" i="24"/>
  <c r="U100" i="24"/>
  <c r="V100" i="24"/>
  <c r="W100" i="24"/>
  <c r="X100" i="24"/>
  <c r="T101" i="24"/>
  <c r="U101" i="24"/>
  <c r="V101" i="24"/>
  <c r="W101" i="24"/>
  <c r="X101" i="24"/>
  <c r="T102" i="24"/>
  <c r="U102" i="24"/>
  <c r="V102" i="24"/>
  <c r="W102" i="24"/>
  <c r="X102" i="24"/>
  <c r="T103" i="24"/>
  <c r="U103" i="24"/>
  <c r="V103" i="24"/>
  <c r="W103" i="24"/>
  <c r="X103" i="24"/>
  <c r="T104" i="24"/>
  <c r="U104" i="24"/>
  <c r="V104" i="24"/>
  <c r="W104" i="24"/>
  <c r="X104" i="24"/>
  <c r="T105" i="24"/>
  <c r="U105" i="24"/>
  <c r="V105" i="24"/>
  <c r="W105" i="24"/>
  <c r="X105" i="24"/>
  <c r="T106" i="24"/>
  <c r="U106" i="24"/>
  <c r="V106" i="24"/>
  <c r="W106" i="24"/>
  <c r="X106" i="24"/>
  <c r="T81" i="25"/>
  <c r="U81" i="25"/>
  <c r="V81" i="25"/>
  <c r="W81" i="25"/>
  <c r="Y81" i="25" s="1"/>
  <c r="X81" i="25"/>
  <c r="T82" i="25"/>
  <c r="U82" i="25"/>
  <c r="V82" i="25"/>
  <c r="W82" i="25"/>
  <c r="X82" i="25"/>
  <c r="T83" i="25"/>
  <c r="U83" i="25"/>
  <c r="V83" i="25"/>
  <c r="W83" i="25"/>
  <c r="X83" i="25"/>
  <c r="T84" i="25"/>
  <c r="U84" i="25"/>
  <c r="V84" i="25"/>
  <c r="W84" i="25"/>
  <c r="X84" i="25"/>
  <c r="T85" i="25"/>
  <c r="U85" i="25"/>
  <c r="V85" i="25"/>
  <c r="W85" i="25"/>
  <c r="X85" i="25"/>
  <c r="T86" i="25"/>
  <c r="U86" i="25"/>
  <c r="V86" i="25"/>
  <c r="W86" i="25"/>
  <c r="X86" i="25"/>
  <c r="T87" i="25"/>
  <c r="U87" i="25"/>
  <c r="V87" i="25"/>
  <c r="W87" i="25"/>
  <c r="X87" i="25"/>
  <c r="Y87" i="25" s="1"/>
  <c r="T88" i="25"/>
  <c r="U88" i="25"/>
  <c r="V88" i="25"/>
  <c r="W88" i="25"/>
  <c r="X88" i="25"/>
  <c r="T89" i="25"/>
  <c r="U89" i="25"/>
  <c r="V89" i="25"/>
  <c r="W89" i="25"/>
  <c r="X89" i="25"/>
  <c r="T90" i="25"/>
  <c r="U90" i="25"/>
  <c r="V90" i="25"/>
  <c r="W90" i="25"/>
  <c r="X90" i="25"/>
  <c r="T91" i="25"/>
  <c r="U91" i="25"/>
  <c r="V91" i="25"/>
  <c r="W91" i="25"/>
  <c r="X91" i="25"/>
  <c r="T92" i="25"/>
  <c r="U92" i="25"/>
  <c r="V92" i="25"/>
  <c r="W92" i="25"/>
  <c r="X92" i="25"/>
  <c r="T93" i="25"/>
  <c r="U93" i="25"/>
  <c r="V93" i="25"/>
  <c r="W93" i="25"/>
  <c r="X93" i="25"/>
  <c r="T94" i="25"/>
  <c r="U94" i="25"/>
  <c r="V94" i="25"/>
  <c r="W94" i="25"/>
  <c r="X94" i="25"/>
  <c r="T95" i="25"/>
  <c r="U95" i="25"/>
  <c r="V95" i="25"/>
  <c r="W95" i="25"/>
  <c r="X95" i="25"/>
  <c r="T96" i="25"/>
  <c r="U96" i="25"/>
  <c r="V96" i="25"/>
  <c r="W96" i="25"/>
  <c r="X96" i="25"/>
  <c r="T97" i="25"/>
  <c r="U97" i="25"/>
  <c r="V97" i="25"/>
  <c r="W97" i="25"/>
  <c r="X97" i="25"/>
  <c r="T98" i="25"/>
  <c r="U98" i="25"/>
  <c r="V98" i="25"/>
  <c r="W98" i="25"/>
  <c r="X98" i="25"/>
  <c r="T99" i="25"/>
  <c r="U99" i="25"/>
  <c r="V99" i="25"/>
  <c r="W99" i="25"/>
  <c r="X99" i="25"/>
  <c r="T100" i="25"/>
  <c r="U100" i="25"/>
  <c r="V100" i="25"/>
  <c r="W100" i="25"/>
  <c r="X100" i="25"/>
  <c r="T101" i="25"/>
  <c r="U101" i="25"/>
  <c r="V101" i="25"/>
  <c r="W101" i="25"/>
  <c r="X101" i="25"/>
  <c r="T102" i="25"/>
  <c r="U102" i="25"/>
  <c r="V102" i="25"/>
  <c r="W102" i="25"/>
  <c r="X102" i="25"/>
  <c r="T103" i="25"/>
  <c r="U103" i="25"/>
  <c r="V103" i="25"/>
  <c r="W103" i="25"/>
  <c r="X103" i="25"/>
  <c r="T104" i="25"/>
  <c r="U104" i="25"/>
  <c r="V104" i="25"/>
  <c r="W104" i="25"/>
  <c r="X104" i="25"/>
  <c r="T105" i="25"/>
  <c r="U105" i="25"/>
  <c r="V105" i="25"/>
  <c r="W105" i="25"/>
  <c r="X105" i="25"/>
  <c r="T106" i="25"/>
  <c r="U106" i="25"/>
  <c r="V106" i="25"/>
  <c r="W106" i="25"/>
  <c r="X106" i="25"/>
  <c r="T107" i="25"/>
  <c r="U107" i="25"/>
  <c r="V107" i="25"/>
  <c r="W107" i="25"/>
  <c r="X107" i="25"/>
  <c r="T108" i="25"/>
  <c r="U108" i="25"/>
  <c r="V108" i="25"/>
  <c r="W108" i="25"/>
  <c r="X108" i="25"/>
  <c r="T109" i="25"/>
  <c r="U109" i="25"/>
  <c r="V109" i="25"/>
  <c r="W109" i="25"/>
  <c r="X109" i="25"/>
  <c r="T110" i="25"/>
  <c r="U110" i="25"/>
  <c r="V110" i="25"/>
  <c r="W110" i="25"/>
  <c r="X110" i="25"/>
  <c r="T111" i="25"/>
  <c r="U111" i="25"/>
  <c r="V111" i="25"/>
  <c r="W111" i="25"/>
  <c r="X111" i="25"/>
  <c r="T112" i="25"/>
  <c r="U112" i="25"/>
  <c r="V112" i="25"/>
  <c r="W112" i="25"/>
  <c r="X112" i="25"/>
  <c r="T113" i="25"/>
  <c r="U113" i="25"/>
  <c r="V113" i="25"/>
  <c r="W113" i="25"/>
  <c r="X113" i="25"/>
  <c r="T29" i="18"/>
  <c r="U29" i="18"/>
  <c r="V29" i="18"/>
  <c r="W29" i="18"/>
  <c r="X29" i="18"/>
  <c r="T30" i="18"/>
  <c r="U30" i="18"/>
  <c r="V30" i="18"/>
  <c r="W30" i="18"/>
  <c r="X30" i="18"/>
  <c r="T31" i="18"/>
  <c r="U31" i="18"/>
  <c r="V31" i="18"/>
  <c r="W31" i="18"/>
  <c r="X31" i="18"/>
  <c r="T32" i="18"/>
  <c r="U32" i="18"/>
  <c r="V32" i="18"/>
  <c r="W32" i="18"/>
  <c r="X32" i="18"/>
  <c r="T33" i="18"/>
  <c r="U33" i="18"/>
  <c r="V33" i="18"/>
  <c r="W33" i="18"/>
  <c r="X33" i="18"/>
  <c r="T34" i="18"/>
  <c r="U34" i="18"/>
  <c r="V34" i="18"/>
  <c r="W34" i="18"/>
  <c r="X34" i="18"/>
  <c r="T35" i="18"/>
  <c r="U35" i="18"/>
  <c r="V35" i="18"/>
  <c r="W35" i="18"/>
  <c r="X35" i="18"/>
  <c r="T36" i="18"/>
  <c r="U36" i="18"/>
  <c r="V36" i="18"/>
  <c r="W36" i="18"/>
  <c r="X36" i="18"/>
  <c r="T37" i="18"/>
  <c r="U37" i="18"/>
  <c r="V37" i="18"/>
  <c r="W37" i="18"/>
  <c r="X37" i="18"/>
  <c r="T38" i="18"/>
  <c r="U38" i="18"/>
  <c r="V38" i="18"/>
  <c r="W38" i="18"/>
  <c r="X38" i="18"/>
  <c r="T39" i="18"/>
  <c r="U39" i="18"/>
  <c r="V39" i="18"/>
  <c r="W39" i="18"/>
  <c r="X39" i="18"/>
  <c r="T40" i="18"/>
  <c r="U40" i="18"/>
  <c r="V40" i="18"/>
  <c r="W40" i="18"/>
  <c r="X40" i="18"/>
  <c r="T41" i="18"/>
  <c r="U41" i="18"/>
  <c r="V41" i="18"/>
  <c r="W41" i="18"/>
  <c r="X41" i="18"/>
  <c r="T42" i="18"/>
  <c r="U42" i="18"/>
  <c r="V42" i="18"/>
  <c r="W42" i="18"/>
  <c r="X42" i="18"/>
  <c r="T43" i="18"/>
  <c r="U43" i="18"/>
  <c r="V43" i="18"/>
  <c r="W43" i="18"/>
  <c r="X43" i="18"/>
  <c r="T44" i="18"/>
  <c r="U44" i="18"/>
  <c r="V44" i="18"/>
  <c r="W44" i="18"/>
  <c r="X44" i="18"/>
  <c r="T45" i="18"/>
  <c r="U45" i="18"/>
  <c r="V45" i="18"/>
  <c r="W45" i="18"/>
  <c r="X45" i="18"/>
  <c r="T46" i="18"/>
  <c r="U46" i="18"/>
  <c r="V46" i="18"/>
  <c r="W46" i="18"/>
  <c r="X46" i="18"/>
  <c r="T47" i="18"/>
  <c r="U47" i="18"/>
  <c r="V47" i="18"/>
  <c r="W47" i="18"/>
  <c r="X47" i="18"/>
  <c r="T48" i="18"/>
  <c r="U48" i="18"/>
  <c r="V48" i="18"/>
  <c r="W48" i="18"/>
  <c r="X48" i="18"/>
  <c r="T49" i="18"/>
  <c r="U49" i="18"/>
  <c r="V49" i="18"/>
  <c r="W49" i="18"/>
  <c r="X49" i="18"/>
  <c r="T50" i="18"/>
  <c r="U50" i="18"/>
  <c r="V50" i="18"/>
  <c r="W50" i="18"/>
  <c r="X50" i="18"/>
  <c r="T51" i="18"/>
  <c r="U51" i="18"/>
  <c r="V51" i="18"/>
  <c r="W51" i="18"/>
  <c r="X51" i="18"/>
  <c r="T52" i="18"/>
  <c r="U52" i="18"/>
  <c r="V52" i="18"/>
  <c r="W52" i="18"/>
  <c r="X52" i="18"/>
  <c r="T53" i="18"/>
  <c r="U53" i="18"/>
  <c r="V53" i="18"/>
  <c r="W53" i="18"/>
  <c r="X53" i="18"/>
  <c r="T54" i="18"/>
  <c r="U54" i="18"/>
  <c r="V54" i="18"/>
  <c r="W54" i="18"/>
  <c r="X54" i="18"/>
  <c r="T55" i="18"/>
  <c r="U55" i="18"/>
  <c r="V55" i="18"/>
  <c r="W55" i="18"/>
  <c r="X55" i="18"/>
  <c r="T56" i="18"/>
  <c r="U56" i="18"/>
  <c r="V56" i="18"/>
  <c r="W56" i="18"/>
  <c r="X56" i="18"/>
  <c r="T57" i="18"/>
  <c r="U57" i="18"/>
  <c r="V57" i="18"/>
  <c r="W57" i="18"/>
  <c r="X57" i="18"/>
  <c r="T58" i="18"/>
  <c r="U58" i="18"/>
  <c r="V58" i="18"/>
  <c r="W58" i="18"/>
  <c r="X58" i="18"/>
  <c r="T59" i="18"/>
  <c r="U59" i="18"/>
  <c r="V59" i="18"/>
  <c r="W59" i="18"/>
  <c r="X59" i="18"/>
  <c r="T60" i="18"/>
  <c r="U60" i="18"/>
  <c r="V60" i="18"/>
  <c r="W60" i="18"/>
  <c r="X60" i="18"/>
  <c r="T61" i="18"/>
  <c r="U61" i="18"/>
  <c r="V61" i="18"/>
  <c r="W61" i="18"/>
  <c r="X61" i="18"/>
  <c r="T62" i="18"/>
  <c r="U62" i="18"/>
  <c r="V62" i="18"/>
  <c r="W62" i="18"/>
  <c r="X62" i="18"/>
  <c r="T63" i="18"/>
  <c r="U63" i="18"/>
  <c r="V63" i="18"/>
  <c r="W63" i="18"/>
  <c r="X63" i="18"/>
  <c r="T64" i="18"/>
  <c r="U64" i="18"/>
  <c r="V64" i="18"/>
  <c r="W64" i="18"/>
  <c r="X64" i="18"/>
  <c r="T65" i="18"/>
  <c r="U65" i="18"/>
  <c r="V65" i="18"/>
  <c r="W65" i="18"/>
  <c r="X65" i="18"/>
  <c r="T66" i="18"/>
  <c r="U66" i="18"/>
  <c r="V66" i="18"/>
  <c r="W66" i="18"/>
  <c r="X66" i="18"/>
  <c r="T67" i="18"/>
  <c r="U67" i="18"/>
  <c r="V67" i="18"/>
  <c r="W67" i="18"/>
  <c r="X67" i="18"/>
  <c r="T68" i="18"/>
  <c r="U68" i="18"/>
  <c r="V68" i="18"/>
  <c r="W68" i="18"/>
  <c r="X68" i="18"/>
  <c r="T69" i="18"/>
  <c r="U69" i="18"/>
  <c r="V69" i="18"/>
  <c r="W69" i="18"/>
  <c r="X69" i="18"/>
  <c r="T70" i="18"/>
  <c r="U70" i="18"/>
  <c r="V70" i="18"/>
  <c r="W70" i="18"/>
  <c r="X70" i="18"/>
  <c r="T71" i="18"/>
  <c r="U71" i="18"/>
  <c r="V71" i="18"/>
  <c r="W71" i="18"/>
  <c r="X71" i="18"/>
  <c r="T72" i="18"/>
  <c r="U72" i="18"/>
  <c r="V72" i="18"/>
  <c r="W72" i="18"/>
  <c r="X72" i="18"/>
  <c r="T73" i="18"/>
  <c r="U73" i="18"/>
  <c r="V73" i="18"/>
  <c r="W73" i="18"/>
  <c r="X73" i="18"/>
  <c r="T74" i="18"/>
  <c r="U74" i="18"/>
  <c r="V74" i="18"/>
  <c r="W74" i="18"/>
  <c r="X74" i="18"/>
  <c r="T75" i="18"/>
  <c r="U75" i="18"/>
  <c r="V75" i="18"/>
  <c r="W75" i="18"/>
  <c r="X75" i="18"/>
  <c r="T76" i="18"/>
  <c r="U76" i="18"/>
  <c r="V76" i="18"/>
  <c r="W76" i="18"/>
  <c r="X76" i="18"/>
  <c r="T77" i="18"/>
  <c r="U77" i="18"/>
  <c r="V77" i="18"/>
  <c r="W77" i="18"/>
  <c r="X77" i="18"/>
  <c r="T78" i="18"/>
  <c r="U78" i="18"/>
  <c r="V78" i="18"/>
  <c r="W78" i="18"/>
  <c r="X78" i="18"/>
  <c r="T79" i="18"/>
  <c r="U79" i="18"/>
  <c r="V79" i="18"/>
  <c r="W79" i="18"/>
  <c r="X79" i="18"/>
  <c r="T80" i="18"/>
  <c r="U80" i="18"/>
  <c r="V80" i="18"/>
  <c r="W80" i="18"/>
  <c r="X80" i="18"/>
  <c r="T81" i="18"/>
  <c r="U81" i="18"/>
  <c r="V81" i="18"/>
  <c r="W81" i="18"/>
  <c r="X81" i="18"/>
  <c r="T82" i="18"/>
  <c r="U82" i="18"/>
  <c r="V82" i="18"/>
  <c r="W82" i="18"/>
  <c r="X82" i="18"/>
  <c r="T83" i="18"/>
  <c r="U83" i="18"/>
  <c r="V83" i="18"/>
  <c r="W83" i="18"/>
  <c r="X83" i="18"/>
  <c r="T84" i="18"/>
  <c r="U84" i="18"/>
  <c r="V84" i="18"/>
  <c r="W84" i="18"/>
  <c r="X84" i="18"/>
  <c r="T85" i="18"/>
  <c r="U85" i="18"/>
  <c r="V85" i="18"/>
  <c r="W85" i="18"/>
  <c r="X85" i="18"/>
  <c r="T86" i="18"/>
  <c r="U86" i="18"/>
  <c r="V86" i="18"/>
  <c r="W86" i="18"/>
  <c r="X86" i="18"/>
  <c r="T87" i="18"/>
  <c r="U87" i="18"/>
  <c r="V87" i="18"/>
  <c r="W87" i="18"/>
  <c r="X87" i="18"/>
  <c r="T88" i="18"/>
  <c r="U88" i="18"/>
  <c r="V88" i="18"/>
  <c r="W88" i="18"/>
  <c r="X88" i="18"/>
  <c r="T89" i="18"/>
  <c r="U89" i="18"/>
  <c r="V89" i="18"/>
  <c r="W89" i="18"/>
  <c r="X89" i="18"/>
  <c r="T90" i="18"/>
  <c r="U90" i="18"/>
  <c r="V90" i="18"/>
  <c r="W90" i="18"/>
  <c r="X90" i="18"/>
  <c r="T91" i="18"/>
  <c r="U91" i="18"/>
  <c r="V91" i="18"/>
  <c r="W91" i="18"/>
  <c r="X91" i="18"/>
  <c r="T92" i="18"/>
  <c r="U92" i="18"/>
  <c r="V92" i="18"/>
  <c r="W92" i="18"/>
  <c r="X92" i="18"/>
  <c r="T93" i="18"/>
  <c r="U93" i="18"/>
  <c r="V93" i="18"/>
  <c r="W93" i="18"/>
  <c r="X93" i="18"/>
  <c r="T94" i="18"/>
  <c r="U94" i="18"/>
  <c r="V94" i="18"/>
  <c r="W94" i="18"/>
  <c r="X94" i="18"/>
  <c r="T95" i="18"/>
  <c r="U95" i="18"/>
  <c r="V95" i="18"/>
  <c r="W95" i="18"/>
  <c r="X95" i="18"/>
  <c r="T96" i="18"/>
  <c r="U96" i="18"/>
  <c r="V96" i="18"/>
  <c r="W96" i="18"/>
  <c r="X96" i="18"/>
  <c r="T97" i="18"/>
  <c r="U97" i="18"/>
  <c r="V97" i="18"/>
  <c r="W97" i="18"/>
  <c r="X97" i="18"/>
  <c r="T98" i="18"/>
  <c r="U98" i="18"/>
  <c r="V98" i="18"/>
  <c r="W98" i="18"/>
  <c r="X98" i="18"/>
  <c r="T99" i="18"/>
  <c r="U99" i="18"/>
  <c r="V99" i="18"/>
  <c r="W99" i="18"/>
  <c r="X99" i="18"/>
  <c r="T100" i="18"/>
  <c r="U100" i="18"/>
  <c r="V100" i="18"/>
  <c r="W100" i="18"/>
  <c r="X100" i="18"/>
  <c r="T101" i="18"/>
  <c r="U101" i="18"/>
  <c r="V101" i="18"/>
  <c r="W101" i="18"/>
  <c r="X101" i="18"/>
  <c r="T102" i="18"/>
  <c r="U102" i="18"/>
  <c r="V102" i="18"/>
  <c r="W102" i="18"/>
  <c r="X102" i="18"/>
  <c r="T103" i="18"/>
  <c r="U103" i="18"/>
  <c r="V103" i="18"/>
  <c r="W103" i="18"/>
  <c r="X103" i="18"/>
  <c r="T104" i="18"/>
  <c r="U104" i="18"/>
  <c r="V104" i="18"/>
  <c r="W104" i="18"/>
  <c r="X104" i="18"/>
  <c r="T105" i="18"/>
  <c r="U105" i="18"/>
  <c r="V105" i="18"/>
  <c r="W105" i="18"/>
  <c r="X105" i="18"/>
  <c r="T106" i="18"/>
  <c r="U106" i="18"/>
  <c r="V106" i="18"/>
  <c r="W106" i="18"/>
  <c r="X106" i="18"/>
  <c r="T8" i="19"/>
  <c r="U8" i="19"/>
  <c r="V8" i="19"/>
  <c r="W8" i="19"/>
  <c r="X8" i="19"/>
  <c r="T9" i="19"/>
  <c r="U9" i="19"/>
  <c r="V9" i="19"/>
  <c r="W9" i="19"/>
  <c r="X9" i="19"/>
  <c r="T10" i="19"/>
  <c r="U10" i="19"/>
  <c r="V10" i="19"/>
  <c r="W10" i="19"/>
  <c r="X10" i="19"/>
  <c r="T11" i="19"/>
  <c r="U11" i="19"/>
  <c r="V11" i="19"/>
  <c r="W11" i="19"/>
  <c r="X11" i="19"/>
  <c r="T12" i="19"/>
  <c r="U12" i="19"/>
  <c r="V12" i="19"/>
  <c r="W12" i="19"/>
  <c r="X12" i="19"/>
  <c r="T13" i="19"/>
  <c r="U13" i="19"/>
  <c r="V13" i="19"/>
  <c r="W13" i="19"/>
  <c r="X13" i="19"/>
  <c r="T14" i="19"/>
  <c r="U14" i="19"/>
  <c r="V14" i="19"/>
  <c r="W14" i="19"/>
  <c r="X14" i="19"/>
  <c r="T15" i="19"/>
  <c r="U15" i="19"/>
  <c r="V15" i="19"/>
  <c r="W15" i="19"/>
  <c r="X15" i="19"/>
  <c r="T16" i="19"/>
  <c r="U16" i="19"/>
  <c r="V16" i="19"/>
  <c r="W16" i="19"/>
  <c r="X16" i="19"/>
  <c r="T17" i="19"/>
  <c r="U17" i="19"/>
  <c r="V17" i="19"/>
  <c r="W17" i="19"/>
  <c r="X17" i="19"/>
  <c r="T18" i="19"/>
  <c r="U18" i="19"/>
  <c r="V18" i="19"/>
  <c r="W18" i="19"/>
  <c r="X18" i="19"/>
  <c r="T19" i="19"/>
  <c r="U19" i="19"/>
  <c r="V19" i="19"/>
  <c r="W19" i="19"/>
  <c r="X19" i="19"/>
  <c r="T20" i="19"/>
  <c r="U20" i="19"/>
  <c r="V20" i="19"/>
  <c r="W20" i="19"/>
  <c r="X20" i="19"/>
  <c r="T21" i="19"/>
  <c r="U21" i="19"/>
  <c r="V21" i="19"/>
  <c r="W21" i="19"/>
  <c r="X21" i="19"/>
  <c r="T22" i="19"/>
  <c r="U22" i="19"/>
  <c r="V22" i="19"/>
  <c r="W22" i="19"/>
  <c r="X22" i="19"/>
  <c r="T23" i="19"/>
  <c r="U23" i="19"/>
  <c r="V23" i="19"/>
  <c r="W23" i="19"/>
  <c r="X23" i="19"/>
  <c r="T24" i="19"/>
  <c r="U24" i="19"/>
  <c r="V24" i="19"/>
  <c r="W24" i="19"/>
  <c r="X24" i="19"/>
  <c r="T25" i="19"/>
  <c r="U25" i="19"/>
  <c r="V25" i="19"/>
  <c r="W25" i="19"/>
  <c r="X25" i="19"/>
  <c r="T26" i="19"/>
  <c r="U26" i="19"/>
  <c r="V26" i="19"/>
  <c r="W26" i="19"/>
  <c r="X26" i="19"/>
  <c r="T27" i="19"/>
  <c r="U27" i="19"/>
  <c r="V27" i="19"/>
  <c r="W27" i="19"/>
  <c r="X27" i="19"/>
  <c r="T28" i="19"/>
  <c r="U28" i="19"/>
  <c r="V28" i="19"/>
  <c r="W28" i="19"/>
  <c r="X28" i="19"/>
  <c r="T29" i="19"/>
  <c r="U29" i="19"/>
  <c r="V29" i="19"/>
  <c r="W29" i="19"/>
  <c r="X29" i="19"/>
  <c r="T30" i="19"/>
  <c r="U30" i="19"/>
  <c r="V30" i="19"/>
  <c r="W30" i="19"/>
  <c r="X30" i="19"/>
  <c r="T31" i="19"/>
  <c r="U31" i="19"/>
  <c r="V31" i="19"/>
  <c r="W31" i="19"/>
  <c r="X31" i="19"/>
  <c r="T32" i="19"/>
  <c r="U32" i="19"/>
  <c r="V32" i="19"/>
  <c r="W32" i="19"/>
  <c r="X32" i="19"/>
  <c r="T33" i="19"/>
  <c r="U33" i="19"/>
  <c r="V33" i="19"/>
  <c r="W33" i="19"/>
  <c r="X33" i="19"/>
  <c r="T34" i="19"/>
  <c r="U34" i="19"/>
  <c r="V34" i="19"/>
  <c r="W34" i="19"/>
  <c r="X34" i="19"/>
  <c r="T35" i="19"/>
  <c r="U35" i="19"/>
  <c r="V35" i="19"/>
  <c r="W35" i="19"/>
  <c r="X35" i="19"/>
  <c r="T36" i="19"/>
  <c r="U36" i="19"/>
  <c r="V36" i="19"/>
  <c r="W36" i="19"/>
  <c r="X36" i="19"/>
  <c r="T37" i="19"/>
  <c r="U37" i="19"/>
  <c r="V37" i="19"/>
  <c r="W37" i="19"/>
  <c r="X37" i="19"/>
  <c r="T38" i="19"/>
  <c r="U38" i="19"/>
  <c r="V38" i="19"/>
  <c r="W38" i="19"/>
  <c r="X38" i="19"/>
  <c r="T39" i="19"/>
  <c r="U39" i="19"/>
  <c r="V39" i="19"/>
  <c r="W39" i="19"/>
  <c r="X39" i="19"/>
  <c r="T40" i="19"/>
  <c r="U40" i="19"/>
  <c r="V40" i="19"/>
  <c r="W40" i="19"/>
  <c r="X40" i="19"/>
  <c r="T41" i="19"/>
  <c r="U41" i="19"/>
  <c r="V41" i="19"/>
  <c r="W41" i="19"/>
  <c r="X41" i="19"/>
  <c r="T42" i="19"/>
  <c r="U42" i="19"/>
  <c r="V42" i="19"/>
  <c r="W42" i="19"/>
  <c r="X42" i="19"/>
  <c r="T43" i="19"/>
  <c r="U43" i="19"/>
  <c r="V43" i="19"/>
  <c r="W43" i="19"/>
  <c r="X43" i="19"/>
  <c r="T44" i="19"/>
  <c r="U44" i="19"/>
  <c r="V44" i="19"/>
  <c r="W44" i="19"/>
  <c r="X44" i="19"/>
  <c r="T45" i="19"/>
  <c r="U45" i="19"/>
  <c r="V45" i="19"/>
  <c r="W45" i="19"/>
  <c r="X45" i="19"/>
  <c r="T46" i="19"/>
  <c r="U46" i="19"/>
  <c r="V46" i="19"/>
  <c r="W46" i="19"/>
  <c r="X46" i="19"/>
  <c r="T47" i="19"/>
  <c r="U47" i="19"/>
  <c r="V47" i="19"/>
  <c r="W47" i="19"/>
  <c r="X47" i="19"/>
  <c r="T48" i="19"/>
  <c r="U48" i="19"/>
  <c r="V48" i="19"/>
  <c r="W48" i="19"/>
  <c r="X48" i="19"/>
  <c r="T49" i="19"/>
  <c r="U49" i="19"/>
  <c r="V49" i="19"/>
  <c r="W49" i="19"/>
  <c r="X49" i="19"/>
  <c r="T50" i="19"/>
  <c r="U50" i="19"/>
  <c r="V50" i="19"/>
  <c r="W50" i="19"/>
  <c r="X50" i="19"/>
  <c r="T51" i="19"/>
  <c r="U51" i="19"/>
  <c r="V51" i="19"/>
  <c r="W51" i="19"/>
  <c r="X51" i="19"/>
  <c r="T52" i="19"/>
  <c r="U52" i="19"/>
  <c r="V52" i="19"/>
  <c r="W52" i="19"/>
  <c r="X52" i="19"/>
  <c r="T53" i="19"/>
  <c r="U53" i="19"/>
  <c r="V53" i="19"/>
  <c r="W53" i="19"/>
  <c r="X53" i="19"/>
  <c r="T54" i="19"/>
  <c r="U54" i="19"/>
  <c r="V54" i="19"/>
  <c r="W54" i="19"/>
  <c r="X54" i="19"/>
  <c r="T55" i="19"/>
  <c r="U55" i="19"/>
  <c r="V55" i="19"/>
  <c r="W55" i="19"/>
  <c r="X55" i="19"/>
  <c r="T56" i="19"/>
  <c r="U56" i="19"/>
  <c r="V56" i="19"/>
  <c r="W56" i="19"/>
  <c r="X56" i="19"/>
  <c r="T57" i="19"/>
  <c r="U57" i="19"/>
  <c r="V57" i="19"/>
  <c r="W57" i="19"/>
  <c r="X57" i="19"/>
  <c r="T58" i="19"/>
  <c r="U58" i="19"/>
  <c r="V58" i="19"/>
  <c r="W58" i="19"/>
  <c r="X58" i="19"/>
  <c r="T59" i="19"/>
  <c r="U59" i="19"/>
  <c r="V59" i="19"/>
  <c r="W59" i="19"/>
  <c r="X59" i="19"/>
  <c r="T60" i="19"/>
  <c r="U60" i="19"/>
  <c r="V60" i="19"/>
  <c r="W60" i="19"/>
  <c r="X60" i="19"/>
  <c r="T61" i="19"/>
  <c r="U61" i="19"/>
  <c r="V61" i="19"/>
  <c r="W61" i="19"/>
  <c r="X61" i="19"/>
  <c r="T62" i="19"/>
  <c r="U62" i="19"/>
  <c r="V62" i="19"/>
  <c r="W62" i="19"/>
  <c r="X62" i="19"/>
  <c r="T63" i="19"/>
  <c r="U63" i="19"/>
  <c r="V63" i="19"/>
  <c r="W63" i="19"/>
  <c r="X63" i="19"/>
  <c r="T64" i="19"/>
  <c r="U64" i="19"/>
  <c r="V64" i="19"/>
  <c r="W64" i="19"/>
  <c r="X64" i="19"/>
  <c r="T65" i="19"/>
  <c r="U65" i="19"/>
  <c r="V65" i="19"/>
  <c r="W65" i="19"/>
  <c r="X65" i="19"/>
  <c r="T66" i="19"/>
  <c r="U66" i="19"/>
  <c r="V66" i="19"/>
  <c r="W66" i="19"/>
  <c r="X66" i="19"/>
  <c r="T67" i="19"/>
  <c r="U67" i="19"/>
  <c r="V67" i="19"/>
  <c r="W67" i="19"/>
  <c r="X67" i="19"/>
  <c r="T68" i="19"/>
  <c r="U68" i="19"/>
  <c r="V68" i="19"/>
  <c r="W68" i="19"/>
  <c r="X68" i="19"/>
  <c r="T69" i="19"/>
  <c r="U69" i="19"/>
  <c r="V69" i="19"/>
  <c r="W69" i="19"/>
  <c r="X69" i="19"/>
  <c r="T70" i="19"/>
  <c r="U70" i="19"/>
  <c r="V70" i="19"/>
  <c r="W70" i="19"/>
  <c r="X70" i="19"/>
  <c r="T71" i="19"/>
  <c r="U71" i="19"/>
  <c r="V71" i="19"/>
  <c r="W71" i="19"/>
  <c r="X71" i="19"/>
  <c r="T72" i="19"/>
  <c r="U72" i="19"/>
  <c r="V72" i="19"/>
  <c r="W72" i="19"/>
  <c r="X72" i="19"/>
  <c r="T73" i="19"/>
  <c r="U73" i="19"/>
  <c r="V73" i="19"/>
  <c r="W73" i="19"/>
  <c r="X73" i="19"/>
  <c r="T74" i="19"/>
  <c r="U74" i="19"/>
  <c r="V74" i="19"/>
  <c r="W74" i="19"/>
  <c r="X74" i="19"/>
  <c r="T75" i="19"/>
  <c r="U75" i="19"/>
  <c r="V75" i="19"/>
  <c r="W75" i="19"/>
  <c r="X75" i="19"/>
  <c r="T76" i="19"/>
  <c r="U76" i="19"/>
  <c r="V76" i="19"/>
  <c r="W76" i="19"/>
  <c r="X76" i="19"/>
  <c r="T77" i="19"/>
  <c r="U77" i="19"/>
  <c r="V77" i="19"/>
  <c r="W77" i="19"/>
  <c r="X77" i="19"/>
  <c r="T78" i="19"/>
  <c r="U78" i="19"/>
  <c r="V78" i="19"/>
  <c r="W78" i="19"/>
  <c r="X78" i="19"/>
  <c r="T79" i="19"/>
  <c r="U79" i="19"/>
  <c r="V79" i="19"/>
  <c r="W79" i="19"/>
  <c r="X79" i="19"/>
  <c r="T80" i="19"/>
  <c r="U80" i="19"/>
  <c r="V80" i="19"/>
  <c r="W80" i="19"/>
  <c r="X80" i="19"/>
  <c r="T81" i="19"/>
  <c r="U81" i="19"/>
  <c r="V81" i="19"/>
  <c r="W81" i="19"/>
  <c r="X81" i="19"/>
  <c r="T82" i="19"/>
  <c r="U82" i="19"/>
  <c r="V82" i="19"/>
  <c r="W82" i="19"/>
  <c r="X82" i="19"/>
  <c r="T83" i="19"/>
  <c r="U83" i="19"/>
  <c r="V83" i="19"/>
  <c r="W83" i="19"/>
  <c r="X83" i="19"/>
  <c r="T84" i="19"/>
  <c r="U84" i="19"/>
  <c r="V84" i="19"/>
  <c r="W84" i="19"/>
  <c r="X84" i="19"/>
  <c r="T85" i="19"/>
  <c r="U85" i="19"/>
  <c r="V85" i="19"/>
  <c r="W85" i="19"/>
  <c r="X85" i="19"/>
  <c r="T86" i="19"/>
  <c r="U86" i="19"/>
  <c r="V86" i="19"/>
  <c r="W86" i="19"/>
  <c r="X86" i="19"/>
  <c r="T87" i="19"/>
  <c r="U87" i="19"/>
  <c r="V87" i="19"/>
  <c r="W87" i="19"/>
  <c r="X87" i="19"/>
  <c r="T88" i="19"/>
  <c r="U88" i="19"/>
  <c r="V88" i="19"/>
  <c r="W88" i="19"/>
  <c r="X88" i="19"/>
  <c r="T89" i="19"/>
  <c r="U89" i="19"/>
  <c r="V89" i="19"/>
  <c r="W89" i="19"/>
  <c r="X89" i="19"/>
  <c r="T90" i="19"/>
  <c r="U90" i="19"/>
  <c r="V90" i="19"/>
  <c r="W90" i="19"/>
  <c r="Y90" i="19" s="1"/>
  <c r="X90" i="19"/>
  <c r="T91" i="19"/>
  <c r="U91" i="19"/>
  <c r="V91" i="19"/>
  <c r="W91" i="19"/>
  <c r="X91" i="19"/>
  <c r="T92" i="19"/>
  <c r="U92" i="19"/>
  <c r="V92" i="19"/>
  <c r="W92" i="19"/>
  <c r="X92" i="19"/>
  <c r="T93" i="19"/>
  <c r="U93" i="19"/>
  <c r="V93" i="19"/>
  <c r="W93" i="19"/>
  <c r="X93" i="19"/>
  <c r="T94" i="19"/>
  <c r="U94" i="19"/>
  <c r="V94" i="19"/>
  <c r="W94" i="19"/>
  <c r="X94" i="19"/>
  <c r="T95" i="19"/>
  <c r="U95" i="19"/>
  <c r="V95" i="19"/>
  <c r="W95" i="19"/>
  <c r="X95" i="19"/>
  <c r="T96" i="19"/>
  <c r="U96" i="19"/>
  <c r="V96" i="19"/>
  <c r="W96" i="19"/>
  <c r="X96" i="19"/>
  <c r="T97" i="19"/>
  <c r="U97" i="19"/>
  <c r="V97" i="19"/>
  <c r="W97" i="19"/>
  <c r="X97" i="19"/>
  <c r="T98" i="19"/>
  <c r="U98" i="19"/>
  <c r="V98" i="19"/>
  <c r="W98" i="19"/>
  <c r="X98" i="19"/>
  <c r="T99" i="19"/>
  <c r="U99" i="19"/>
  <c r="V99" i="19"/>
  <c r="W99" i="19"/>
  <c r="X99" i="19"/>
  <c r="T100" i="19"/>
  <c r="U100" i="19"/>
  <c r="V100" i="19"/>
  <c r="W100" i="19"/>
  <c r="X100" i="19"/>
  <c r="T101" i="19"/>
  <c r="U101" i="19"/>
  <c r="V101" i="19"/>
  <c r="W101" i="19"/>
  <c r="X101" i="19"/>
  <c r="T102" i="19"/>
  <c r="U102" i="19"/>
  <c r="V102" i="19"/>
  <c r="W102" i="19"/>
  <c r="X102" i="19"/>
  <c r="T103" i="19"/>
  <c r="U103" i="19"/>
  <c r="V103" i="19"/>
  <c r="W103" i="19"/>
  <c r="X103" i="19"/>
  <c r="T104" i="19"/>
  <c r="U104" i="19"/>
  <c r="V104" i="19"/>
  <c r="W104" i="19"/>
  <c r="X104" i="19"/>
  <c r="T105" i="19"/>
  <c r="U105" i="19"/>
  <c r="V105" i="19"/>
  <c r="W105" i="19"/>
  <c r="X105" i="19"/>
  <c r="T80" i="30"/>
  <c r="U80" i="30"/>
  <c r="V80" i="30"/>
  <c r="W80" i="30"/>
  <c r="X80" i="30"/>
  <c r="T81" i="30"/>
  <c r="U81" i="30"/>
  <c r="V81" i="30"/>
  <c r="W81" i="30"/>
  <c r="X81" i="30"/>
  <c r="T82" i="30"/>
  <c r="U82" i="30"/>
  <c r="V82" i="30"/>
  <c r="W82" i="30"/>
  <c r="X82" i="30"/>
  <c r="T83" i="30"/>
  <c r="U83" i="30"/>
  <c r="V83" i="30"/>
  <c r="W83" i="30"/>
  <c r="X83" i="30"/>
  <c r="T84" i="30"/>
  <c r="U84" i="30"/>
  <c r="V84" i="30"/>
  <c r="W84" i="30"/>
  <c r="X84" i="30"/>
  <c r="T85" i="30"/>
  <c r="U85" i="30"/>
  <c r="V85" i="30"/>
  <c r="W85" i="30"/>
  <c r="X85" i="30"/>
  <c r="T86" i="30"/>
  <c r="U86" i="30"/>
  <c r="V86" i="30"/>
  <c r="W86" i="30"/>
  <c r="X86" i="30"/>
  <c r="T87" i="30"/>
  <c r="U87" i="30"/>
  <c r="V87" i="30"/>
  <c r="W87" i="30"/>
  <c r="X87" i="30"/>
  <c r="T88" i="30"/>
  <c r="U88" i="30"/>
  <c r="V88" i="30"/>
  <c r="W88" i="30"/>
  <c r="X88" i="30"/>
  <c r="T89" i="30"/>
  <c r="U89" i="30"/>
  <c r="V89" i="30"/>
  <c r="W89" i="30"/>
  <c r="X89" i="30"/>
  <c r="T90" i="30"/>
  <c r="U90" i="30"/>
  <c r="V90" i="30"/>
  <c r="W90" i="30"/>
  <c r="X90" i="30"/>
  <c r="T91" i="30"/>
  <c r="U91" i="30"/>
  <c r="V91" i="30"/>
  <c r="W91" i="30"/>
  <c r="X91" i="30"/>
  <c r="T92" i="30"/>
  <c r="U92" i="30"/>
  <c r="V92" i="30"/>
  <c r="W92" i="30"/>
  <c r="X92" i="30"/>
  <c r="T93" i="30"/>
  <c r="U93" i="30"/>
  <c r="V93" i="30"/>
  <c r="W93" i="30"/>
  <c r="X93" i="30"/>
  <c r="T94" i="30"/>
  <c r="U94" i="30"/>
  <c r="V94" i="30"/>
  <c r="W94" i="30"/>
  <c r="X94" i="30"/>
  <c r="T95" i="30"/>
  <c r="U95" i="30"/>
  <c r="V95" i="30"/>
  <c r="W95" i="30"/>
  <c r="X95" i="30"/>
  <c r="T96" i="30"/>
  <c r="U96" i="30"/>
  <c r="V96" i="30"/>
  <c r="W96" i="30"/>
  <c r="X96" i="30"/>
  <c r="T97" i="30"/>
  <c r="U97" i="30"/>
  <c r="V97" i="30"/>
  <c r="W97" i="30"/>
  <c r="X97" i="30"/>
  <c r="T98" i="30"/>
  <c r="U98" i="30"/>
  <c r="V98" i="30"/>
  <c r="W98" i="30"/>
  <c r="X98" i="30"/>
  <c r="T99" i="30"/>
  <c r="U99" i="30"/>
  <c r="V99" i="30"/>
  <c r="W99" i="30"/>
  <c r="X99" i="30"/>
  <c r="T100" i="30"/>
  <c r="U100" i="30"/>
  <c r="V100" i="30"/>
  <c r="W100" i="30"/>
  <c r="X100" i="30"/>
  <c r="T101" i="30"/>
  <c r="U101" i="30"/>
  <c r="V101" i="30"/>
  <c r="W101" i="30"/>
  <c r="X101" i="30"/>
  <c r="T102" i="30"/>
  <c r="U102" i="30"/>
  <c r="V102" i="30"/>
  <c r="W102" i="30"/>
  <c r="X102" i="30"/>
  <c r="T103" i="30"/>
  <c r="U103" i="30"/>
  <c r="V103" i="30"/>
  <c r="W103" i="30"/>
  <c r="X103" i="30"/>
  <c r="T104" i="30"/>
  <c r="U104" i="30"/>
  <c r="V104" i="30"/>
  <c r="W104" i="30"/>
  <c r="X104" i="30"/>
  <c r="T105" i="30"/>
  <c r="U105" i="30"/>
  <c r="V105" i="30"/>
  <c r="W105" i="30"/>
  <c r="X105" i="30"/>
  <c r="T8" i="26"/>
  <c r="U8" i="26"/>
  <c r="V8" i="26"/>
  <c r="W8" i="26"/>
  <c r="X8" i="26"/>
  <c r="T9" i="26"/>
  <c r="U9" i="26"/>
  <c r="V9" i="26"/>
  <c r="W9" i="26"/>
  <c r="X9" i="26"/>
  <c r="T10" i="26"/>
  <c r="U10" i="26"/>
  <c r="V10" i="26"/>
  <c r="W10" i="26"/>
  <c r="X10" i="26"/>
  <c r="T11" i="26"/>
  <c r="U11" i="26"/>
  <c r="V11" i="26"/>
  <c r="W11" i="26"/>
  <c r="X11" i="26"/>
  <c r="Y11" i="26" s="1"/>
  <c r="T12" i="26"/>
  <c r="U12" i="26"/>
  <c r="V12" i="26"/>
  <c r="W12" i="26"/>
  <c r="X12" i="26"/>
  <c r="T13" i="26"/>
  <c r="U13" i="26"/>
  <c r="V13" i="26"/>
  <c r="W13" i="26"/>
  <c r="X13" i="26"/>
  <c r="T14" i="26"/>
  <c r="U14" i="26"/>
  <c r="V14" i="26"/>
  <c r="W14" i="26"/>
  <c r="X14" i="26"/>
  <c r="T15" i="26"/>
  <c r="U15" i="26"/>
  <c r="V15" i="26"/>
  <c r="W15" i="26"/>
  <c r="X15" i="26"/>
  <c r="T16" i="26"/>
  <c r="U16" i="26"/>
  <c r="V16" i="26"/>
  <c r="W16" i="26"/>
  <c r="X16" i="26"/>
  <c r="T17" i="26"/>
  <c r="U17" i="26"/>
  <c r="V17" i="26"/>
  <c r="W17" i="26"/>
  <c r="X17" i="26"/>
  <c r="T18" i="26"/>
  <c r="U18" i="26"/>
  <c r="V18" i="26"/>
  <c r="W18" i="26"/>
  <c r="X18" i="26"/>
  <c r="T19" i="26"/>
  <c r="U19" i="26"/>
  <c r="V19" i="26"/>
  <c r="W19" i="26"/>
  <c r="X19" i="26"/>
  <c r="T20" i="26"/>
  <c r="U20" i="26"/>
  <c r="V20" i="26"/>
  <c r="W20" i="26"/>
  <c r="X20" i="26"/>
  <c r="T21" i="26"/>
  <c r="U21" i="26"/>
  <c r="V21" i="26"/>
  <c r="W21" i="26"/>
  <c r="X21" i="26"/>
  <c r="T22" i="26"/>
  <c r="U22" i="26"/>
  <c r="V22" i="26"/>
  <c r="W22" i="26"/>
  <c r="X22" i="26"/>
  <c r="T23" i="26"/>
  <c r="U23" i="26"/>
  <c r="V23" i="26"/>
  <c r="W23" i="26"/>
  <c r="X23" i="26"/>
  <c r="T24" i="26"/>
  <c r="U24" i="26"/>
  <c r="V24" i="26"/>
  <c r="W24" i="26"/>
  <c r="X24" i="26"/>
  <c r="T25" i="26"/>
  <c r="U25" i="26"/>
  <c r="V25" i="26"/>
  <c r="W25" i="26"/>
  <c r="X25" i="26"/>
  <c r="T26" i="26"/>
  <c r="U26" i="26"/>
  <c r="V26" i="26"/>
  <c r="W26" i="26"/>
  <c r="X26" i="26"/>
  <c r="T27" i="26"/>
  <c r="U27" i="26"/>
  <c r="V27" i="26"/>
  <c r="W27" i="26"/>
  <c r="X27" i="26"/>
  <c r="T28" i="26"/>
  <c r="U28" i="26"/>
  <c r="V28" i="26"/>
  <c r="W28" i="26"/>
  <c r="X28" i="26"/>
  <c r="T29" i="26"/>
  <c r="U29" i="26"/>
  <c r="V29" i="26"/>
  <c r="W29" i="26"/>
  <c r="X29" i="26"/>
  <c r="T30" i="26"/>
  <c r="U30" i="26"/>
  <c r="V30" i="26"/>
  <c r="W30" i="26"/>
  <c r="X30" i="26"/>
  <c r="T31" i="26"/>
  <c r="U31" i="26"/>
  <c r="V31" i="26"/>
  <c r="W31" i="26"/>
  <c r="X31" i="26"/>
  <c r="T32" i="26"/>
  <c r="U32" i="26"/>
  <c r="V32" i="26"/>
  <c r="W32" i="26"/>
  <c r="X32" i="26"/>
  <c r="T33" i="26"/>
  <c r="U33" i="26"/>
  <c r="V33" i="26"/>
  <c r="W33" i="26"/>
  <c r="X33" i="26"/>
  <c r="T34" i="26"/>
  <c r="U34" i="26"/>
  <c r="V34" i="26"/>
  <c r="W34" i="26"/>
  <c r="X34" i="26"/>
  <c r="T35" i="26"/>
  <c r="U35" i="26"/>
  <c r="V35" i="26"/>
  <c r="W35" i="26"/>
  <c r="X35" i="26"/>
  <c r="T36" i="26"/>
  <c r="U36" i="26"/>
  <c r="V36" i="26"/>
  <c r="W36" i="26"/>
  <c r="X36" i="26"/>
  <c r="T37" i="26"/>
  <c r="U37" i="26"/>
  <c r="V37" i="26"/>
  <c r="W37" i="26"/>
  <c r="X37" i="26"/>
  <c r="T38" i="26"/>
  <c r="U38" i="26"/>
  <c r="V38" i="26"/>
  <c r="W38" i="26"/>
  <c r="X38" i="26"/>
  <c r="T39" i="26"/>
  <c r="U39" i="26"/>
  <c r="V39" i="26"/>
  <c r="W39" i="26"/>
  <c r="X39" i="26"/>
  <c r="T40" i="26"/>
  <c r="U40" i="26"/>
  <c r="V40" i="26"/>
  <c r="W40" i="26"/>
  <c r="X40" i="26"/>
  <c r="T41" i="26"/>
  <c r="Y41" i="26" s="1"/>
  <c r="U41" i="26"/>
  <c r="V41" i="26"/>
  <c r="W41" i="26"/>
  <c r="X41" i="26"/>
  <c r="T42" i="26"/>
  <c r="U42" i="26"/>
  <c r="V42" i="26"/>
  <c r="W42" i="26"/>
  <c r="X42" i="26"/>
  <c r="T43" i="26"/>
  <c r="U43" i="26"/>
  <c r="V43" i="26"/>
  <c r="W43" i="26"/>
  <c r="X43" i="26"/>
  <c r="T44" i="26"/>
  <c r="U44" i="26"/>
  <c r="V44" i="26"/>
  <c r="W44" i="26"/>
  <c r="X44" i="26"/>
  <c r="T45" i="26"/>
  <c r="U45" i="26"/>
  <c r="V45" i="26"/>
  <c r="W45" i="26"/>
  <c r="X45" i="26"/>
  <c r="T46" i="26"/>
  <c r="U46" i="26"/>
  <c r="V46" i="26"/>
  <c r="W46" i="26"/>
  <c r="X46" i="26"/>
  <c r="T47" i="26"/>
  <c r="U47" i="26"/>
  <c r="V47" i="26"/>
  <c r="W47" i="26"/>
  <c r="X47" i="26"/>
  <c r="T48" i="26"/>
  <c r="U48" i="26"/>
  <c r="V48" i="26"/>
  <c r="W48" i="26"/>
  <c r="X48" i="26"/>
  <c r="T49" i="26"/>
  <c r="U49" i="26"/>
  <c r="V49" i="26"/>
  <c r="W49" i="26"/>
  <c r="X49" i="26"/>
  <c r="T50" i="26"/>
  <c r="U50" i="26"/>
  <c r="V50" i="26"/>
  <c r="W50" i="26"/>
  <c r="X50" i="26"/>
  <c r="T51" i="26"/>
  <c r="U51" i="26"/>
  <c r="V51" i="26"/>
  <c r="W51" i="26"/>
  <c r="X51" i="26"/>
  <c r="T52" i="26"/>
  <c r="U52" i="26"/>
  <c r="V52" i="26"/>
  <c r="W52" i="26"/>
  <c r="X52" i="26"/>
  <c r="T53" i="26"/>
  <c r="U53" i="26"/>
  <c r="V53" i="26"/>
  <c r="W53" i="26"/>
  <c r="X53" i="26"/>
  <c r="T54" i="26"/>
  <c r="U54" i="26"/>
  <c r="V54" i="26"/>
  <c r="W54" i="26"/>
  <c r="X54" i="26"/>
  <c r="T55" i="26"/>
  <c r="U55" i="26"/>
  <c r="V55" i="26"/>
  <c r="W55" i="26"/>
  <c r="X55" i="26"/>
  <c r="T56" i="26"/>
  <c r="U56" i="26"/>
  <c r="V56" i="26"/>
  <c r="W56" i="26"/>
  <c r="X56" i="26"/>
  <c r="T57" i="26"/>
  <c r="U57" i="26"/>
  <c r="V57" i="26"/>
  <c r="W57" i="26"/>
  <c r="X57" i="26"/>
  <c r="T58" i="26"/>
  <c r="U58" i="26"/>
  <c r="V58" i="26"/>
  <c r="W58" i="26"/>
  <c r="X58" i="26"/>
  <c r="T59" i="26"/>
  <c r="U59" i="26"/>
  <c r="V59" i="26"/>
  <c r="W59" i="26"/>
  <c r="X59" i="26"/>
  <c r="T60" i="26"/>
  <c r="U60" i="26"/>
  <c r="V60" i="26"/>
  <c r="W60" i="26"/>
  <c r="X60" i="26"/>
  <c r="T61" i="26"/>
  <c r="U61" i="26"/>
  <c r="V61" i="26"/>
  <c r="W61" i="26"/>
  <c r="X61" i="26"/>
  <c r="T62" i="26"/>
  <c r="U62" i="26"/>
  <c r="V62" i="26"/>
  <c r="W62" i="26"/>
  <c r="X62" i="26"/>
  <c r="T63" i="26"/>
  <c r="U63" i="26"/>
  <c r="V63" i="26"/>
  <c r="W63" i="26"/>
  <c r="X63" i="26"/>
  <c r="Y63" i="26" s="1"/>
  <c r="T64" i="26"/>
  <c r="U64" i="26"/>
  <c r="V64" i="26"/>
  <c r="W64" i="26"/>
  <c r="X64" i="26"/>
  <c r="T65" i="26"/>
  <c r="U65" i="26"/>
  <c r="V65" i="26"/>
  <c r="W65" i="26"/>
  <c r="X65" i="26"/>
  <c r="T66" i="26"/>
  <c r="U66" i="26"/>
  <c r="V66" i="26"/>
  <c r="W66" i="26"/>
  <c r="X66" i="26"/>
  <c r="T67" i="26"/>
  <c r="U67" i="26"/>
  <c r="V67" i="26"/>
  <c r="W67" i="26"/>
  <c r="X67" i="26"/>
  <c r="T68" i="26"/>
  <c r="U68" i="26"/>
  <c r="V68" i="26"/>
  <c r="W68" i="26"/>
  <c r="X68" i="26"/>
  <c r="T69" i="26"/>
  <c r="U69" i="26"/>
  <c r="V69" i="26"/>
  <c r="Y69" i="26" s="1"/>
  <c r="W69" i="26"/>
  <c r="X69" i="26"/>
  <c r="T70" i="26"/>
  <c r="U70" i="26"/>
  <c r="V70" i="26"/>
  <c r="W70" i="26"/>
  <c r="X70" i="26"/>
  <c r="T71" i="26"/>
  <c r="U71" i="26"/>
  <c r="V71" i="26"/>
  <c r="W71" i="26"/>
  <c r="X71" i="26"/>
  <c r="T72" i="26"/>
  <c r="U72" i="26"/>
  <c r="V72" i="26"/>
  <c r="W72" i="26"/>
  <c r="X72" i="26"/>
  <c r="T73" i="26"/>
  <c r="U73" i="26"/>
  <c r="V73" i="26"/>
  <c r="W73" i="26"/>
  <c r="X73" i="26"/>
  <c r="T74" i="26"/>
  <c r="U74" i="26"/>
  <c r="V74" i="26"/>
  <c r="W74" i="26"/>
  <c r="X74" i="26"/>
  <c r="T75" i="26"/>
  <c r="U75" i="26"/>
  <c r="V75" i="26"/>
  <c r="W75" i="26"/>
  <c r="X75" i="26"/>
  <c r="T76" i="26"/>
  <c r="U76" i="26"/>
  <c r="V76" i="26"/>
  <c r="W76" i="26"/>
  <c r="X76" i="26"/>
  <c r="T77" i="26"/>
  <c r="U77" i="26"/>
  <c r="V77" i="26"/>
  <c r="W77" i="26"/>
  <c r="X77" i="26"/>
  <c r="T78" i="26"/>
  <c r="U78" i="26"/>
  <c r="V78" i="26"/>
  <c r="W78" i="26"/>
  <c r="X78" i="26"/>
  <c r="T79" i="26"/>
  <c r="U79" i="26"/>
  <c r="V79" i="26"/>
  <c r="W79" i="26"/>
  <c r="X79" i="26"/>
  <c r="T80" i="26"/>
  <c r="U80" i="26"/>
  <c r="V80" i="26"/>
  <c r="W80" i="26"/>
  <c r="X80" i="26"/>
  <c r="T81" i="26"/>
  <c r="U81" i="26"/>
  <c r="V81" i="26"/>
  <c r="W81" i="26"/>
  <c r="X81" i="26"/>
  <c r="T82" i="26"/>
  <c r="U82" i="26"/>
  <c r="V82" i="26"/>
  <c r="W82" i="26"/>
  <c r="X82" i="26"/>
  <c r="T83" i="26"/>
  <c r="U83" i="26"/>
  <c r="V83" i="26"/>
  <c r="W83" i="26"/>
  <c r="X83" i="26"/>
  <c r="T84" i="26"/>
  <c r="U84" i="26"/>
  <c r="V84" i="26"/>
  <c r="W84" i="26"/>
  <c r="X84" i="26"/>
  <c r="T85" i="26"/>
  <c r="U85" i="26"/>
  <c r="V85" i="26"/>
  <c r="W85" i="26"/>
  <c r="X85" i="26"/>
  <c r="Y85" i="26"/>
  <c r="T86" i="26"/>
  <c r="U86" i="26"/>
  <c r="V86" i="26"/>
  <c r="W86" i="26"/>
  <c r="X86" i="26"/>
  <c r="T87" i="26"/>
  <c r="U87" i="26"/>
  <c r="V87" i="26"/>
  <c r="W87" i="26"/>
  <c r="X87" i="26"/>
  <c r="T88" i="26"/>
  <c r="U88" i="26"/>
  <c r="V88" i="26"/>
  <c r="W88" i="26"/>
  <c r="X88" i="26"/>
  <c r="T89" i="26"/>
  <c r="U89" i="26"/>
  <c r="V89" i="26"/>
  <c r="W89" i="26"/>
  <c r="X89" i="26"/>
  <c r="T90" i="26"/>
  <c r="U90" i="26"/>
  <c r="V90" i="26"/>
  <c r="W90" i="26"/>
  <c r="X90" i="26"/>
  <c r="T91" i="26"/>
  <c r="U91" i="26"/>
  <c r="V91" i="26"/>
  <c r="W91" i="26"/>
  <c r="X91" i="26"/>
  <c r="T92" i="26"/>
  <c r="U92" i="26"/>
  <c r="V92" i="26"/>
  <c r="W92" i="26"/>
  <c r="X92" i="26"/>
  <c r="T93" i="26"/>
  <c r="U93" i="26"/>
  <c r="V93" i="26"/>
  <c r="W93" i="26"/>
  <c r="X93" i="26"/>
  <c r="T94" i="26"/>
  <c r="U94" i="26"/>
  <c r="V94" i="26"/>
  <c r="W94" i="26"/>
  <c r="X94" i="26"/>
  <c r="T95" i="26"/>
  <c r="U95" i="26"/>
  <c r="V95" i="26"/>
  <c r="W95" i="26"/>
  <c r="X95" i="26"/>
  <c r="T96" i="26"/>
  <c r="U96" i="26"/>
  <c r="V96" i="26"/>
  <c r="W96" i="26"/>
  <c r="X96" i="26"/>
  <c r="T97" i="26"/>
  <c r="U97" i="26"/>
  <c r="V97" i="26"/>
  <c r="W97" i="26"/>
  <c r="X97" i="26"/>
  <c r="T98" i="26"/>
  <c r="U98" i="26"/>
  <c r="V98" i="26"/>
  <c r="W98" i="26"/>
  <c r="X98" i="26"/>
  <c r="T99" i="26"/>
  <c r="U99" i="26"/>
  <c r="V99" i="26"/>
  <c r="W99" i="26"/>
  <c r="X99" i="26"/>
  <c r="T33" i="32"/>
  <c r="U33" i="32"/>
  <c r="V33" i="32"/>
  <c r="W33" i="32"/>
  <c r="X33" i="32"/>
  <c r="T34" i="32"/>
  <c r="U34" i="32"/>
  <c r="V34" i="32"/>
  <c r="W34" i="32"/>
  <c r="X34" i="32"/>
  <c r="T35" i="32"/>
  <c r="U35" i="32"/>
  <c r="V35" i="32"/>
  <c r="W35" i="32"/>
  <c r="X35" i="32"/>
  <c r="T36" i="32"/>
  <c r="U36" i="32"/>
  <c r="V36" i="32"/>
  <c r="W36" i="32"/>
  <c r="X36" i="32"/>
  <c r="T37" i="32"/>
  <c r="U37" i="32"/>
  <c r="V37" i="32"/>
  <c r="W37" i="32"/>
  <c r="X37" i="32"/>
  <c r="T38" i="32"/>
  <c r="U38" i="32"/>
  <c r="V38" i="32"/>
  <c r="W38" i="32"/>
  <c r="X38" i="32"/>
  <c r="T39" i="32"/>
  <c r="U39" i="32"/>
  <c r="V39" i="32"/>
  <c r="W39" i="32"/>
  <c r="X39" i="32"/>
  <c r="T40" i="32"/>
  <c r="U40" i="32"/>
  <c r="V40" i="32"/>
  <c r="W40" i="32"/>
  <c r="X40" i="32"/>
  <c r="T41" i="32"/>
  <c r="U41" i="32"/>
  <c r="V41" i="32"/>
  <c r="W41" i="32"/>
  <c r="X41" i="32"/>
  <c r="T42" i="32"/>
  <c r="U42" i="32"/>
  <c r="V42" i="32"/>
  <c r="W42" i="32"/>
  <c r="X42" i="32"/>
  <c r="T43" i="32"/>
  <c r="U43" i="32"/>
  <c r="V43" i="32"/>
  <c r="W43" i="32"/>
  <c r="X43" i="32"/>
  <c r="T44" i="32"/>
  <c r="U44" i="32"/>
  <c r="V44" i="32"/>
  <c r="W44" i="32"/>
  <c r="X44" i="32"/>
  <c r="T45" i="32"/>
  <c r="U45" i="32"/>
  <c r="V45" i="32"/>
  <c r="W45" i="32"/>
  <c r="X45" i="32"/>
  <c r="T46" i="32"/>
  <c r="U46" i="32"/>
  <c r="V46" i="32"/>
  <c r="W46" i="32"/>
  <c r="X46" i="32"/>
  <c r="T47" i="32"/>
  <c r="U47" i="32"/>
  <c r="V47" i="32"/>
  <c r="W47" i="32"/>
  <c r="X47" i="32"/>
  <c r="T48" i="32"/>
  <c r="U48" i="32"/>
  <c r="V48" i="32"/>
  <c r="W48" i="32"/>
  <c r="X48" i="32"/>
  <c r="T49" i="32"/>
  <c r="U49" i="32"/>
  <c r="V49" i="32"/>
  <c r="W49" i="32"/>
  <c r="X49" i="32"/>
  <c r="T50" i="32"/>
  <c r="U50" i="32"/>
  <c r="V50" i="32"/>
  <c r="W50" i="32"/>
  <c r="X50" i="32"/>
  <c r="T51" i="32"/>
  <c r="U51" i="32"/>
  <c r="V51" i="32"/>
  <c r="W51" i="32"/>
  <c r="X51" i="32"/>
  <c r="T52" i="32"/>
  <c r="U52" i="32"/>
  <c r="V52" i="32"/>
  <c r="W52" i="32"/>
  <c r="X52" i="32"/>
  <c r="T53" i="32"/>
  <c r="U53" i="32"/>
  <c r="V53" i="32"/>
  <c r="W53" i="32"/>
  <c r="X53" i="32"/>
  <c r="T54" i="32"/>
  <c r="U54" i="32"/>
  <c r="V54" i="32"/>
  <c r="W54" i="32"/>
  <c r="X54" i="32"/>
  <c r="T55" i="32"/>
  <c r="U55" i="32"/>
  <c r="V55" i="32"/>
  <c r="W55" i="32"/>
  <c r="X55" i="32"/>
  <c r="T56" i="32"/>
  <c r="U56" i="32"/>
  <c r="V56" i="32"/>
  <c r="W56" i="32"/>
  <c r="X56" i="32"/>
  <c r="T57" i="32"/>
  <c r="U57" i="32"/>
  <c r="V57" i="32"/>
  <c r="W57" i="32"/>
  <c r="X57" i="32"/>
  <c r="T58" i="32"/>
  <c r="U58" i="32"/>
  <c r="V58" i="32"/>
  <c r="W58" i="32"/>
  <c r="X58" i="32"/>
  <c r="T59" i="32"/>
  <c r="U59" i="32"/>
  <c r="V59" i="32"/>
  <c r="W59" i="32"/>
  <c r="X59" i="32"/>
  <c r="T60" i="32"/>
  <c r="U60" i="32"/>
  <c r="V60" i="32"/>
  <c r="Y60" i="32" s="1"/>
  <c r="W60" i="32"/>
  <c r="X60" i="32"/>
  <c r="T61" i="32"/>
  <c r="U61" i="32"/>
  <c r="V61" i="32"/>
  <c r="W61" i="32"/>
  <c r="X61" i="32"/>
  <c r="T62" i="32"/>
  <c r="U62" i="32"/>
  <c r="V62" i="32"/>
  <c r="W62" i="32"/>
  <c r="X62" i="32"/>
  <c r="T63" i="32"/>
  <c r="U63" i="32"/>
  <c r="V63" i="32"/>
  <c r="W63" i="32"/>
  <c r="X63" i="32"/>
  <c r="T64" i="32"/>
  <c r="U64" i="32"/>
  <c r="V64" i="32"/>
  <c r="W64" i="32"/>
  <c r="X64" i="32"/>
  <c r="T65" i="32"/>
  <c r="U65" i="32"/>
  <c r="V65" i="32"/>
  <c r="W65" i="32"/>
  <c r="X65" i="32"/>
  <c r="T66" i="32"/>
  <c r="U66" i="32"/>
  <c r="V66" i="32"/>
  <c r="W66" i="32"/>
  <c r="X66" i="32"/>
  <c r="T67" i="32"/>
  <c r="U67" i="32"/>
  <c r="V67" i="32"/>
  <c r="W67" i="32"/>
  <c r="X67" i="32"/>
  <c r="T68" i="32"/>
  <c r="U68" i="32"/>
  <c r="V68" i="32"/>
  <c r="W68" i="32"/>
  <c r="X68" i="32"/>
  <c r="T69" i="32"/>
  <c r="U69" i="32"/>
  <c r="V69" i="32"/>
  <c r="W69" i="32"/>
  <c r="X69" i="32"/>
  <c r="T70" i="32"/>
  <c r="U70" i="32"/>
  <c r="V70" i="32"/>
  <c r="W70" i="32"/>
  <c r="X70" i="32"/>
  <c r="T71" i="32"/>
  <c r="U71" i="32"/>
  <c r="V71" i="32"/>
  <c r="W71" i="32"/>
  <c r="X71" i="32"/>
  <c r="T72" i="32"/>
  <c r="U72" i="32"/>
  <c r="V72" i="32"/>
  <c r="W72" i="32"/>
  <c r="X72" i="32"/>
  <c r="T73" i="32"/>
  <c r="U73" i="32"/>
  <c r="V73" i="32"/>
  <c r="W73" i="32"/>
  <c r="X73" i="32"/>
  <c r="T74" i="32"/>
  <c r="U74" i="32"/>
  <c r="V74" i="32"/>
  <c r="W74" i="32"/>
  <c r="X74" i="32"/>
  <c r="T75" i="32"/>
  <c r="U75" i="32"/>
  <c r="V75" i="32"/>
  <c r="W75" i="32"/>
  <c r="X75" i="32"/>
  <c r="T76" i="32"/>
  <c r="U76" i="32"/>
  <c r="V76" i="32"/>
  <c r="Y76" i="32" s="1"/>
  <c r="W76" i="32"/>
  <c r="X76" i="32"/>
  <c r="T77" i="32"/>
  <c r="U77" i="32"/>
  <c r="V77" i="32"/>
  <c r="W77" i="32"/>
  <c r="X77" i="32"/>
  <c r="T78" i="32"/>
  <c r="U78" i="32"/>
  <c r="V78" i="32"/>
  <c r="W78" i="32"/>
  <c r="X78" i="32"/>
  <c r="T79" i="32"/>
  <c r="U79" i="32"/>
  <c r="V79" i="32"/>
  <c r="W79" i="32"/>
  <c r="X79" i="32"/>
  <c r="T80" i="32"/>
  <c r="U80" i="32"/>
  <c r="V80" i="32"/>
  <c r="W80" i="32"/>
  <c r="X80" i="32"/>
  <c r="T81" i="32"/>
  <c r="U81" i="32"/>
  <c r="V81" i="32"/>
  <c r="W81" i="32"/>
  <c r="X81" i="32"/>
  <c r="T82" i="32"/>
  <c r="U82" i="32"/>
  <c r="V82" i="32"/>
  <c r="W82" i="32"/>
  <c r="X82" i="32"/>
  <c r="T83" i="32"/>
  <c r="U83" i="32"/>
  <c r="V83" i="32"/>
  <c r="W83" i="32"/>
  <c r="X83" i="32"/>
  <c r="T84" i="32"/>
  <c r="U84" i="32"/>
  <c r="V84" i="32"/>
  <c r="W84" i="32"/>
  <c r="X84" i="32"/>
  <c r="T85" i="32"/>
  <c r="U85" i="32"/>
  <c r="V85" i="32"/>
  <c r="W85" i="32"/>
  <c r="X85" i="32"/>
  <c r="T86" i="32"/>
  <c r="U86" i="32"/>
  <c r="V86" i="32"/>
  <c r="W86" i="32"/>
  <c r="X86" i="32"/>
  <c r="T87" i="32"/>
  <c r="U87" i="32"/>
  <c r="V87" i="32"/>
  <c r="W87" i="32"/>
  <c r="X87" i="32"/>
  <c r="T88" i="32"/>
  <c r="U88" i="32"/>
  <c r="V88" i="32"/>
  <c r="W88" i="32"/>
  <c r="X88" i="32"/>
  <c r="T89" i="32"/>
  <c r="U89" i="32"/>
  <c r="V89" i="32"/>
  <c r="W89" i="32"/>
  <c r="X89" i="32"/>
  <c r="T90" i="32"/>
  <c r="U90" i="32"/>
  <c r="V90" i="32"/>
  <c r="W90" i="32"/>
  <c r="X90" i="32"/>
  <c r="T91" i="32"/>
  <c r="U91" i="32"/>
  <c r="V91" i="32"/>
  <c r="W91" i="32"/>
  <c r="X91" i="32"/>
  <c r="T92" i="32"/>
  <c r="U92" i="32"/>
  <c r="Y92" i="32" s="1"/>
  <c r="V92" i="32"/>
  <c r="W92" i="32"/>
  <c r="X92" i="32"/>
  <c r="T93" i="32"/>
  <c r="U93" i="32"/>
  <c r="V93" i="32"/>
  <c r="W93" i="32"/>
  <c r="X93" i="32"/>
  <c r="T94" i="32"/>
  <c r="U94" i="32"/>
  <c r="V94" i="32"/>
  <c r="W94" i="32"/>
  <c r="X94" i="32"/>
  <c r="T95" i="32"/>
  <c r="U95" i="32"/>
  <c r="V95" i="32"/>
  <c r="W95" i="32"/>
  <c r="X95" i="32"/>
  <c r="T96" i="32"/>
  <c r="U96" i="32"/>
  <c r="V96" i="32"/>
  <c r="W96" i="32"/>
  <c r="X96" i="32"/>
  <c r="T97" i="32"/>
  <c r="U97" i="32"/>
  <c r="V97" i="32"/>
  <c r="W97" i="32"/>
  <c r="X97" i="32"/>
  <c r="T98" i="32"/>
  <c r="U98" i="32"/>
  <c r="V98" i="32"/>
  <c r="W98" i="32"/>
  <c r="X98" i="32"/>
  <c r="T99" i="32"/>
  <c r="U99" i="32"/>
  <c r="V99" i="32"/>
  <c r="W99" i="32"/>
  <c r="X99" i="32"/>
  <c r="T100" i="32"/>
  <c r="U100" i="32"/>
  <c r="Y100" i="32" s="1"/>
  <c r="V100" i="32"/>
  <c r="W100" i="32"/>
  <c r="X100" i="32"/>
  <c r="T101" i="32"/>
  <c r="U101" i="32"/>
  <c r="V101" i="32"/>
  <c r="W101" i="32"/>
  <c r="X101" i="32"/>
  <c r="T102" i="32"/>
  <c r="U102" i="32"/>
  <c r="V102" i="32"/>
  <c r="W102" i="32"/>
  <c r="X102" i="32"/>
  <c r="T103" i="32"/>
  <c r="U103" i="32"/>
  <c r="V103" i="32"/>
  <c r="W103" i="32"/>
  <c r="X103" i="32"/>
  <c r="T104" i="32"/>
  <c r="U104" i="32"/>
  <c r="V104" i="32"/>
  <c r="W104" i="32"/>
  <c r="X104" i="32"/>
  <c r="T32" i="23"/>
  <c r="U32" i="23"/>
  <c r="V32" i="23"/>
  <c r="W32" i="23"/>
  <c r="X32" i="23"/>
  <c r="T33" i="23"/>
  <c r="U33" i="23"/>
  <c r="V33" i="23"/>
  <c r="W33" i="23"/>
  <c r="X33" i="23"/>
  <c r="T34" i="23"/>
  <c r="U34" i="23"/>
  <c r="V34" i="23"/>
  <c r="W34" i="23"/>
  <c r="X34" i="23"/>
  <c r="T35" i="23"/>
  <c r="U35" i="23"/>
  <c r="V35" i="23"/>
  <c r="W35" i="23"/>
  <c r="X35" i="23"/>
  <c r="T36" i="23"/>
  <c r="U36" i="23"/>
  <c r="V36" i="23"/>
  <c r="W36" i="23"/>
  <c r="X36" i="23"/>
  <c r="T37" i="23"/>
  <c r="U37" i="23"/>
  <c r="V37" i="23"/>
  <c r="W37" i="23"/>
  <c r="X37" i="23"/>
  <c r="T38" i="23"/>
  <c r="U38" i="23"/>
  <c r="V38" i="23"/>
  <c r="Y38" i="23" s="1"/>
  <c r="W38" i="23"/>
  <c r="X38" i="23"/>
  <c r="T39" i="23"/>
  <c r="U39" i="23"/>
  <c r="V39" i="23"/>
  <c r="W39" i="23"/>
  <c r="X39" i="23"/>
  <c r="T40" i="23"/>
  <c r="U40" i="23"/>
  <c r="V40" i="23"/>
  <c r="W40" i="23"/>
  <c r="X40" i="23"/>
  <c r="T41" i="23"/>
  <c r="U41" i="23"/>
  <c r="V41" i="23"/>
  <c r="W41" i="23"/>
  <c r="X41" i="23"/>
  <c r="T42" i="23"/>
  <c r="U42" i="23"/>
  <c r="V42" i="23"/>
  <c r="W42" i="23"/>
  <c r="X42" i="23"/>
  <c r="T43" i="23"/>
  <c r="U43" i="23"/>
  <c r="V43" i="23"/>
  <c r="W43" i="23"/>
  <c r="X43" i="23"/>
  <c r="T44" i="23"/>
  <c r="U44" i="23"/>
  <c r="V44" i="23"/>
  <c r="W44" i="23"/>
  <c r="X44" i="23"/>
  <c r="T45" i="23"/>
  <c r="U45" i="23"/>
  <c r="V45" i="23"/>
  <c r="W45" i="23"/>
  <c r="X45" i="23"/>
  <c r="T46" i="23"/>
  <c r="U46" i="23"/>
  <c r="V46" i="23"/>
  <c r="W46" i="23"/>
  <c r="X46" i="23"/>
  <c r="T47" i="23"/>
  <c r="U47" i="23"/>
  <c r="V47" i="23"/>
  <c r="W47" i="23"/>
  <c r="X47" i="23"/>
  <c r="T48" i="23"/>
  <c r="U48" i="23"/>
  <c r="V48" i="23"/>
  <c r="W48" i="23"/>
  <c r="X48" i="23"/>
  <c r="T49" i="23"/>
  <c r="U49" i="23"/>
  <c r="V49" i="23"/>
  <c r="W49" i="23"/>
  <c r="X49" i="23"/>
  <c r="T50" i="23"/>
  <c r="U50" i="23"/>
  <c r="V50" i="23"/>
  <c r="W50" i="23"/>
  <c r="X50" i="23"/>
  <c r="T51" i="23"/>
  <c r="U51" i="23"/>
  <c r="V51" i="23"/>
  <c r="W51" i="23"/>
  <c r="X51" i="23"/>
  <c r="T52" i="23"/>
  <c r="U52" i="23"/>
  <c r="V52" i="23"/>
  <c r="W52" i="23"/>
  <c r="X52" i="23"/>
  <c r="T53" i="23"/>
  <c r="U53" i="23"/>
  <c r="V53" i="23"/>
  <c r="W53" i="23"/>
  <c r="X53" i="23"/>
  <c r="T54" i="23"/>
  <c r="U54" i="23"/>
  <c r="V54" i="23"/>
  <c r="W54" i="23"/>
  <c r="X54" i="23"/>
  <c r="T55" i="23"/>
  <c r="U55" i="23"/>
  <c r="V55" i="23"/>
  <c r="W55" i="23"/>
  <c r="X55" i="23"/>
  <c r="T56" i="23"/>
  <c r="U56" i="23"/>
  <c r="V56" i="23"/>
  <c r="W56" i="23"/>
  <c r="X56" i="23"/>
  <c r="T57" i="23"/>
  <c r="U57" i="23"/>
  <c r="V57" i="23"/>
  <c r="W57" i="23"/>
  <c r="X57" i="23"/>
  <c r="T58" i="23"/>
  <c r="U58" i="23"/>
  <c r="V58" i="23"/>
  <c r="W58" i="23"/>
  <c r="X58" i="23"/>
  <c r="T59" i="23"/>
  <c r="U59" i="23"/>
  <c r="V59" i="23"/>
  <c r="W59" i="23"/>
  <c r="X59" i="23"/>
  <c r="T60" i="23"/>
  <c r="U60" i="23"/>
  <c r="V60" i="23"/>
  <c r="W60" i="23"/>
  <c r="X60" i="23"/>
  <c r="T61" i="23"/>
  <c r="U61" i="23"/>
  <c r="V61" i="23"/>
  <c r="W61" i="23"/>
  <c r="X61" i="23"/>
  <c r="T62" i="23"/>
  <c r="U62" i="23"/>
  <c r="V62" i="23"/>
  <c r="W62" i="23"/>
  <c r="X62" i="23"/>
  <c r="T63" i="23"/>
  <c r="U63" i="23"/>
  <c r="V63" i="23"/>
  <c r="W63" i="23"/>
  <c r="X63" i="23"/>
  <c r="T64" i="23"/>
  <c r="U64" i="23"/>
  <c r="V64" i="23"/>
  <c r="W64" i="23"/>
  <c r="X64" i="23"/>
  <c r="T65" i="23"/>
  <c r="U65" i="23"/>
  <c r="V65" i="23"/>
  <c r="W65" i="23"/>
  <c r="X65" i="23"/>
  <c r="T66" i="23"/>
  <c r="U66" i="23"/>
  <c r="V66" i="23"/>
  <c r="W66" i="23"/>
  <c r="X66" i="23"/>
  <c r="T67" i="23"/>
  <c r="U67" i="23"/>
  <c r="V67" i="23"/>
  <c r="W67" i="23"/>
  <c r="X67" i="23"/>
  <c r="T68" i="23"/>
  <c r="U68" i="23"/>
  <c r="V68" i="23"/>
  <c r="W68" i="23"/>
  <c r="X68" i="23"/>
  <c r="T69" i="23"/>
  <c r="U69" i="23"/>
  <c r="V69" i="23"/>
  <c r="W69" i="23"/>
  <c r="X69" i="23"/>
  <c r="T70" i="23"/>
  <c r="U70" i="23"/>
  <c r="V70" i="23"/>
  <c r="W70" i="23"/>
  <c r="X70" i="23"/>
  <c r="T71" i="23"/>
  <c r="U71" i="23"/>
  <c r="V71" i="23"/>
  <c r="W71" i="23"/>
  <c r="X71" i="23"/>
  <c r="T72" i="23"/>
  <c r="U72" i="23"/>
  <c r="V72" i="23"/>
  <c r="W72" i="23"/>
  <c r="X72" i="23"/>
  <c r="T73" i="23"/>
  <c r="U73" i="23"/>
  <c r="V73" i="23"/>
  <c r="W73" i="23"/>
  <c r="X73" i="23"/>
  <c r="T74" i="23"/>
  <c r="U74" i="23"/>
  <c r="V74" i="23"/>
  <c r="W74" i="23"/>
  <c r="X74" i="23"/>
  <c r="T75" i="23"/>
  <c r="U75" i="23"/>
  <c r="V75" i="23"/>
  <c r="W75" i="23"/>
  <c r="X75" i="23"/>
  <c r="T76" i="23"/>
  <c r="U76" i="23"/>
  <c r="V76" i="23"/>
  <c r="W76" i="23"/>
  <c r="X76" i="23"/>
  <c r="T77" i="23"/>
  <c r="U77" i="23"/>
  <c r="V77" i="23"/>
  <c r="W77" i="23"/>
  <c r="X77" i="23"/>
  <c r="T78" i="23"/>
  <c r="U78" i="23"/>
  <c r="V78" i="23"/>
  <c r="W78" i="23"/>
  <c r="X78" i="23"/>
  <c r="T79" i="23"/>
  <c r="U79" i="23"/>
  <c r="V79" i="23"/>
  <c r="W79" i="23"/>
  <c r="X79" i="23"/>
  <c r="T80" i="23"/>
  <c r="Y80" i="23" s="1"/>
  <c r="U80" i="23"/>
  <c r="V80" i="23"/>
  <c r="W80" i="23"/>
  <c r="X80" i="23"/>
  <c r="T81" i="23"/>
  <c r="U81" i="23"/>
  <c r="V81" i="23"/>
  <c r="W81" i="23"/>
  <c r="X81" i="23"/>
  <c r="T82" i="23"/>
  <c r="U82" i="23"/>
  <c r="V82" i="23"/>
  <c r="W82" i="23"/>
  <c r="X82" i="23"/>
  <c r="T83" i="23"/>
  <c r="U83" i="23"/>
  <c r="V83" i="23"/>
  <c r="W83" i="23"/>
  <c r="X83" i="23"/>
  <c r="T84" i="23"/>
  <c r="U84" i="23"/>
  <c r="V84" i="23"/>
  <c r="W84" i="23"/>
  <c r="X84" i="23"/>
  <c r="T85" i="23"/>
  <c r="U85" i="23"/>
  <c r="V85" i="23"/>
  <c r="W85" i="23"/>
  <c r="X85" i="23"/>
  <c r="T86" i="23"/>
  <c r="U86" i="23"/>
  <c r="V86" i="23"/>
  <c r="W86" i="23"/>
  <c r="X86" i="23"/>
  <c r="T87" i="23"/>
  <c r="U87" i="23"/>
  <c r="V87" i="23"/>
  <c r="W87" i="23"/>
  <c r="X87" i="23"/>
  <c r="T88" i="23"/>
  <c r="U88" i="23"/>
  <c r="V88" i="23"/>
  <c r="W88" i="23"/>
  <c r="X88" i="23"/>
  <c r="T89" i="23"/>
  <c r="U89" i="23"/>
  <c r="V89" i="23"/>
  <c r="W89" i="23"/>
  <c r="X89" i="23"/>
  <c r="T90" i="23"/>
  <c r="U90" i="23"/>
  <c r="V90" i="23"/>
  <c r="W90" i="23"/>
  <c r="X90" i="23"/>
  <c r="T91" i="23"/>
  <c r="U91" i="23"/>
  <c r="V91" i="23"/>
  <c r="W91" i="23"/>
  <c r="X91" i="23"/>
  <c r="T92" i="23"/>
  <c r="U92" i="23"/>
  <c r="V92" i="23"/>
  <c r="W92" i="23"/>
  <c r="X92" i="23"/>
  <c r="T93" i="23"/>
  <c r="U93" i="23"/>
  <c r="V93" i="23"/>
  <c r="W93" i="23"/>
  <c r="X93" i="23"/>
  <c r="T94" i="23"/>
  <c r="U94" i="23"/>
  <c r="V94" i="23"/>
  <c r="W94" i="23"/>
  <c r="X94" i="23"/>
  <c r="T95" i="23"/>
  <c r="U95" i="23"/>
  <c r="V95" i="23"/>
  <c r="W95" i="23"/>
  <c r="X95" i="23"/>
  <c r="T96" i="23"/>
  <c r="U96" i="23"/>
  <c r="V96" i="23"/>
  <c r="W96" i="23"/>
  <c r="Y96" i="23" s="1"/>
  <c r="X96" i="23"/>
  <c r="T97" i="23"/>
  <c r="U97" i="23"/>
  <c r="V97" i="23"/>
  <c r="W97" i="23"/>
  <c r="X97" i="23"/>
  <c r="T98" i="23"/>
  <c r="U98" i="23"/>
  <c r="V98" i="23"/>
  <c r="W98" i="23"/>
  <c r="X98" i="23"/>
  <c r="T99" i="23"/>
  <c r="U99" i="23"/>
  <c r="V99" i="23"/>
  <c r="W99" i="23"/>
  <c r="X99" i="23"/>
  <c r="T100" i="23"/>
  <c r="U100" i="23"/>
  <c r="V100" i="23"/>
  <c r="W100" i="23"/>
  <c r="X100" i="23"/>
  <c r="T101" i="23"/>
  <c r="U101" i="23"/>
  <c r="V101" i="23"/>
  <c r="W101" i="23"/>
  <c r="X101" i="23"/>
  <c r="T102" i="23"/>
  <c r="U102" i="23"/>
  <c r="V102" i="23"/>
  <c r="W102" i="23"/>
  <c r="X102" i="23"/>
  <c r="Y102" i="23" s="1"/>
  <c r="T103" i="23"/>
  <c r="U103" i="23"/>
  <c r="V103" i="23"/>
  <c r="W103" i="23"/>
  <c r="X103" i="23"/>
  <c r="T104" i="23"/>
  <c r="U104" i="23"/>
  <c r="V104" i="23"/>
  <c r="W104" i="23"/>
  <c r="X104" i="23"/>
  <c r="T105" i="23"/>
  <c r="U105" i="23"/>
  <c r="V105" i="23"/>
  <c r="W105" i="23"/>
  <c r="X105" i="23"/>
  <c r="T106" i="23"/>
  <c r="U106" i="23"/>
  <c r="V106" i="23"/>
  <c r="W106" i="23"/>
  <c r="X106" i="23"/>
  <c r="T75" i="29"/>
  <c r="U75" i="29"/>
  <c r="V75" i="29"/>
  <c r="W75" i="29"/>
  <c r="X75" i="29"/>
  <c r="T76" i="29"/>
  <c r="U76" i="29"/>
  <c r="V76" i="29"/>
  <c r="W76" i="29"/>
  <c r="X76" i="29"/>
  <c r="T77" i="29"/>
  <c r="U77" i="29"/>
  <c r="V77" i="29"/>
  <c r="W77" i="29"/>
  <c r="X77" i="29"/>
  <c r="T78" i="29"/>
  <c r="U78" i="29"/>
  <c r="V78" i="29"/>
  <c r="W78" i="29"/>
  <c r="X78" i="29"/>
  <c r="T79" i="29"/>
  <c r="U79" i="29"/>
  <c r="V79" i="29"/>
  <c r="W79" i="29"/>
  <c r="X79" i="29"/>
  <c r="T80" i="29"/>
  <c r="U80" i="29"/>
  <c r="V80" i="29"/>
  <c r="W80" i="29"/>
  <c r="X80" i="29"/>
  <c r="T81" i="29"/>
  <c r="U81" i="29"/>
  <c r="V81" i="29"/>
  <c r="W81" i="29"/>
  <c r="X81" i="29"/>
  <c r="T82" i="29"/>
  <c r="U82" i="29"/>
  <c r="V82" i="29"/>
  <c r="W82" i="29"/>
  <c r="X82" i="29"/>
  <c r="T83" i="29"/>
  <c r="U83" i="29"/>
  <c r="V83" i="29"/>
  <c r="W83" i="29"/>
  <c r="X83" i="29"/>
  <c r="T84" i="29"/>
  <c r="U84" i="29"/>
  <c r="V84" i="29"/>
  <c r="W84" i="29"/>
  <c r="X84" i="29"/>
  <c r="T85" i="29"/>
  <c r="U85" i="29"/>
  <c r="V85" i="29"/>
  <c r="W85" i="29"/>
  <c r="X85" i="29"/>
  <c r="T86" i="29"/>
  <c r="U86" i="29"/>
  <c r="V86" i="29"/>
  <c r="W86" i="29"/>
  <c r="X86" i="29"/>
  <c r="Y86" i="29"/>
  <c r="T87" i="29"/>
  <c r="U87" i="29"/>
  <c r="V87" i="29"/>
  <c r="W87" i="29"/>
  <c r="X87" i="29"/>
  <c r="T88" i="29"/>
  <c r="U88" i="29"/>
  <c r="V88" i="29"/>
  <c r="W88" i="29"/>
  <c r="X88" i="29"/>
  <c r="T89" i="29"/>
  <c r="U89" i="29"/>
  <c r="V89" i="29"/>
  <c r="W89" i="29"/>
  <c r="X89" i="29"/>
  <c r="T90" i="29"/>
  <c r="U90" i="29"/>
  <c r="V90" i="29"/>
  <c r="W90" i="29"/>
  <c r="X90" i="29"/>
  <c r="T91" i="29"/>
  <c r="U91" i="29"/>
  <c r="V91" i="29"/>
  <c r="W91" i="29"/>
  <c r="X91" i="29"/>
  <c r="T92" i="29"/>
  <c r="U92" i="29"/>
  <c r="V92" i="29"/>
  <c r="W92" i="29"/>
  <c r="X92" i="29"/>
  <c r="T93" i="29"/>
  <c r="U93" i="29"/>
  <c r="V93" i="29"/>
  <c r="W93" i="29"/>
  <c r="X93" i="29"/>
  <c r="T94" i="29"/>
  <c r="U94" i="29"/>
  <c r="V94" i="29"/>
  <c r="W94" i="29"/>
  <c r="X94" i="29"/>
  <c r="T95" i="29"/>
  <c r="U95" i="29"/>
  <c r="V95" i="29"/>
  <c r="W95" i="29"/>
  <c r="X95" i="29"/>
  <c r="T96" i="29"/>
  <c r="U96" i="29"/>
  <c r="V96" i="29"/>
  <c r="W96" i="29"/>
  <c r="X96" i="29"/>
  <c r="T97" i="29"/>
  <c r="U97" i="29"/>
  <c r="V97" i="29"/>
  <c r="W97" i="29"/>
  <c r="X97" i="29"/>
  <c r="T98" i="29"/>
  <c r="U98" i="29"/>
  <c r="V98" i="29"/>
  <c r="W98" i="29"/>
  <c r="X98" i="29"/>
  <c r="T99" i="29"/>
  <c r="U99" i="29"/>
  <c r="V99" i="29"/>
  <c r="Y99" i="29" s="1"/>
  <c r="W99" i="29"/>
  <c r="X99" i="29"/>
  <c r="T100" i="29"/>
  <c r="U100" i="29"/>
  <c r="V100" i="29"/>
  <c r="W100" i="29"/>
  <c r="X100" i="29"/>
  <c r="T101" i="29"/>
  <c r="U101" i="29"/>
  <c r="V101" i="29"/>
  <c r="W101" i="29"/>
  <c r="X101" i="29"/>
  <c r="T102" i="29"/>
  <c r="U102" i="29"/>
  <c r="V102" i="29"/>
  <c r="W102" i="29"/>
  <c r="X102" i="29"/>
  <c r="T103" i="29"/>
  <c r="U103" i="29"/>
  <c r="V103" i="29"/>
  <c r="W103" i="29"/>
  <c r="X103" i="29"/>
  <c r="T104" i="29"/>
  <c r="U104" i="29"/>
  <c r="V104" i="29"/>
  <c r="W104" i="29"/>
  <c r="X104" i="29"/>
  <c r="T105" i="29"/>
  <c r="U105" i="29"/>
  <c r="V105" i="29"/>
  <c r="W105" i="29"/>
  <c r="X105" i="29"/>
  <c r="T106" i="29"/>
  <c r="U106" i="29"/>
  <c r="V106" i="29"/>
  <c r="W106" i="29"/>
  <c r="X106" i="29"/>
  <c r="T73" i="29"/>
  <c r="U73" i="29"/>
  <c r="V73" i="29"/>
  <c r="W73" i="29"/>
  <c r="X73" i="29"/>
  <c r="T74" i="29"/>
  <c r="U74" i="29"/>
  <c r="V74" i="29"/>
  <c r="W74" i="29"/>
  <c r="X74" i="29"/>
  <c r="T19" i="41"/>
  <c r="U19" i="41"/>
  <c r="V19" i="41"/>
  <c r="W19" i="41"/>
  <c r="X19" i="41"/>
  <c r="T20" i="41"/>
  <c r="U20" i="41"/>
  <c r="V20" i="41"/>
  <c r="W20" i="41"/>
  <c r="X20" i="41"/>
  <c r="T21" i="41"/>
  <c r="U21" i="41"/>
  <c r="V21" i="41"/>
  <c r="W21" i="41"/>
  <c r="X21" i="41"/>
  <c r="T22" i="41"/>
  <c r="U22" i="41"/>
  <c r="V22" i="41"/>
  <c r="W22" i="41"/>
  <c r="X22" i="41"/>
  <c r="T23" i="41"/>
  <c r="U23" i="41"/>
  <c r="V23" i="41"/>
  <c r="W23" i="41"/>
  <c r="X23" i="41"/>
  <c r="T24" i="41"/>
  <c r="U24" i="41"/>
  <c r="V24" i="41"/>
  <c r="W24" i="41"/>
  <c r="X24" i="41"/>
  <c r="T25" i="41"/>
  <c r="U25" i="41"/>
  <c r="V25" i="41"/>
  <c r="W25" i="41"/>
  <c r="X25" i="41"/>
  <c r="T26" i="41"/>
  <c r="U26" i="41"/>
  <c r="V26" i="41"/>
  <c r="W26" i="41"/>
  <c r="X26" i="41"/>
  <c r="T27" i="41"/>
  <c r="U27" i="41"/>
  <c r="V27" i="41"/>
  <c r="W27" i="41"/>
  <c r="X27" i="41"/>
  <c r="T28" i="41"/>
  <c r="U28" i="41"/>
  <c r="V28" i="41"/>
  <c r="W28" i="41"/>
  <c r="X28" i="41"/>
  <c r="T29" i="41"/>
  <c r="U29" i="41"/>
  <c r="V29" i="41"/>
  <c r="Y29" i="41" s="1"/>
  <c r="W29" i="41"/>
  <c r="X29" i="41"/>
  <c r="T30" i="41"/>
  <c r="U30" i="41"/>
  <c r="V30" i="41"/>
  <c r="W30" i="41"/>
  <c r="X30" i="41"/>
  <c r="T31" i="41"/>
  <c r="U31" i="41"/>
  <c r="V31" i="41"/>
  <c r="W31" i="41"/>
  <c r="X31" i="41"/>
  <c r="T32" i="41"/>
  <c r="U32" i="41"/>
  <c r="V32" i="41"/>
  <c r="W32" i="41"/>
  <c r="X32" i="41"/>
  <c r="T33" i="41"/>
  <c r="U33" i="41"/>
  <c r="V33" i="41"/>
  <c r="W33" i="41"/>
  <c r="X33" i="41"/>
  <c r="T34" i="41"/>
  <c r="U34" i="41"/>
  <c r="V34" i="41"/>
  <c r="W34" i="41"/>
  <c r="X34" i="41"/>
  <c r="T35" i="41"/>
  <c r="U35" i="41"/>
  <c r="V35" i="41"/>
  <c r="W35" i="41"/>
  <c r="X35" i="41"/>
  <c r="T36" i="41"/>
  <c r="U36" i="41"/>
  <c r="V36" i="41"/>
  <c r="W36" i="41"/>
  <c r="X36" i="41"/>
  <c r="T37" i="41"/>
  <c r="U37" i="41"/>
  <c r="V37" i="41"/>
  <c r="W37" i="41"/>
  <c r="X37" i="41"/>
  <c r="T38" i="41"/>
  <c r="U38" i="41"/>
  <c r="V38" i="41"/>
  <c r="W38" i="41"/>
  <c r="X38" i="41"/>
  <c r="T39" i="41"/>
  <c r="U39" i="41"/>
  <c r="V39" i="41"/>
  <c r="W39" i="41"/>
  <c r="X39" i="41"/>
  <c r="T40" i="41"/>
  <c r="U40" i="41"/>
  <c r="V40" i="41"/>
  <c r="W40" i="41"/>
  <c r="X40" i="41"/>
  <c r="T41" i="41"/>
  <c r="U41" i="41"/>
  <c r="V41" i="41"/>
  <c r="W41" i="41"/>
  <c r="X41" i="41"/>
  <c r="T42" i="41"/>
  <c r="U42" i="41"/>
  <c r="V42" i="41"/>
  <c r="W42" i="41"/>
  <c r="X42" i="41"/>
  <c r="T43" i="41"/>
  <c r="U43" i="41"/>
  <c r="V43" i="41"/>
  <c r="W43" i="41"/>
  <c r="X43" i="41"/>
  <c r="T44" i="41"/>
  <c r="U44" i="41"/>
  <c r="V44" i="41"/>
  <c r="W44" i="41"/>
  <c r="X44" i="41"/>
  <c r="T45" i="41"/>
  <c r="U45" i="41"/>
  <c r="V45" i="41"/>
  <c r="W45" i="41"/>
  <c r="X45" i="41"/>
  <c r="T46" i="41"/>
  <c r="U46" i="41"/>
  <c r="V46" i="41"/>
  <c r="W46" i="41"/>
  <c r="X46" i="41"/>
  <c r="T47" i="41"/>
  <c r="U47" i="41"/>
  <c r="V47" i="41"/>
  <c r="W47" i="41"/>
  <c r="X47" i="41"/>
  <c r="T48" i="41"/>
  <c r="U48" i="41"/>
  <c r="V48" i="41"/>
  <c r="W48" i="41"/>
  <c r="X48" i="41"/>
  <c r="T49" i="41"/>
  <c r="U49" i="41"/>
  <c r="V49" i="41"/>
  <c r="W49" i="41"/>
  <c r="X49" i="41"/>
  <c r="T50" i="41"/>
  <c r="U50" i="41"/>
  <c r="V50" i="41"/>
  <c r="W50" i="41"/>
  <c r="X50" i="41"/>
  <c r="T51" i="41"/>
  <c r="U51" i="41"/>
  <c r="V51" i="41"/>
  <c r="W51" i="41"/>
  <c r="X51" i="41"/>
  <c r="T52" i="41"/>
  <c r="U52" i="41"/>
  <c r="V52" i="41"/>
  <c r="W52" i="41"/>
  <c r="X52" i="41"/>
  <c r="T53" i="41"/>
  <c r="U53" i="41"/>
  <c r="V53" i="41"/>
  <c r="W53" i="41"/>
  <c r="X53" i="41"/>
  <c r="T54" i="41"/>
  <c r="U54" i="41"/>
  <c r="V54" i="41"/>
  <c r="W54" i="41"/>
  <c r="X54" i="41"/>
  <c r="T55" i="41"/>
  <c r="U55" i="41"/>
  <c r="V55" i="41"/>
  <c r="W55" i="41"/>
  <c r="X55" i="41"/>
  <c r="T56" i="41"/>
  <c r="U56" i="41"/>
  <c r="V56" i="41"/>
  <c r="W56" i="41"/>
  <c r="X56" i="41"/>
  <c r="T57" i="41"/>
  <c r="U57" i="41"/>
  <c r="V57" i="41"/>
  <c r="W57" i="41"/>
  <c r="X57" i="41"/>
  <c r="T58" i="41"/>
  <c r="U58" i="41"/>
  <c r="V58" i="41"/>
  <c r="W58" i="41"/>
  <c r="X58" i="41"/>
  <c r="T59" i="41"/>
  <c r="U59" i="41"/>
  <c r="V59" i="41"/>
  <c r="W59" i="41"/>
  <c r="X59" i="41"/>
  <c r="T60" i="41"/>
  <c r="U60" i="41"/>
  <c r="V60" i="41"/>
  <c r="W60" i="41"/>
  <c r="X60" i="41"/>
  <c r="T61" i="41"/>
  <c r="U61" i="41"/>
  <c r="V61" i="41"/>
  <c r="W61" i="41"/>
  <c r="X61" i="41"/>
  <c r="T62" i="41"/>
  <c r="U62" i="41"/>
  <c r="V62" i="41"/>
  <c r="W62" i="41"/>
  <c r="X62" i="41"/>
  <c r="T63" i="41"/>
  <c r="U63" i="41"/>
  <c r="V63" i="41"/>
  <c r="W63" i="41"/>
  <c r="X63" i="41"/>
  <c r="T64" i="41"/>
  <c r="U64" i="41"/>
  <c r="V64" i="41"/>
  <c r="W64" i="41"/>
  <c r="X64" i="41"/>
  <c r="T65" i="41"/>
  <c r="U65" i="41"/>
  <c r="V65" i="41"/>
  <c r="W65" i="41"/>
  <c r="X65" i="41"/>
  <c r="T66" i="41"/>
  <c r="U66" i="41"/>
  <c r="V66" i="41"/>
  <c r="W66" i="41"/>
  <c r="X66" i="41"/>
  <c r="T67" i="41"/>
  <c r="U67" i="41"/>
  <c r="V67" i="41"/>
  <c r="W67" i="41"/>
  <c r="X67" i="41"/>
  <c r="T68" i="41"/>
  <c r="U68" i="41"/>
  <c r="V68" i="41"/>
  <c r="W68" i="41"/>
  <c r="X68" i="41"/>
  <c r="T69" i="41"/>
  <c r="U69" i="41"/>
  <c r="V69" i="41"/>
  <c r="W69" i="41"/>
  <c r="X69" i="41"/>
  <c r="T70" i="41"/>
  <c r="U70" i="41"/>
  <c r="V70" i="41"/>
  <c r="W70" i="41"/>
  <c r="X70" i="41"/>
  <c r="T71" i="41"/>
  <c r="U71" i="41"/>
  <c r="V71" i="41"/>
  <c r="W71" i="41"/>
  <c r="X71" i="41"/>
  <c r="T72" i="41"/>
  <c r="U72" i="41"/>
  <c r="V72" i="41"/>
  <c r="W72" i="41"/>
  <c r="X72" i="41"/>
  <c r="T73" i="41"/>
  <c r="U73" i="41"/>
  <c r="V73" i="41"/>
  <c r="W73" i="41"/>
  <c r="X73" i="41"/>
  <c r="T74" i="41"/>
  <c r="U74" i="41"/>
  <c r="V74" i="41"/>
  <c r="W74" i="41"/>
  <c r="X74" i="41"/>
  <c r="T75" i="41"/>
  <c r="U75" i="41"/>
  <c r="V75" i="41"/>
  <c r="W75" i="41"/>
  <c r="X75" i="41"/>
  <c r="T76" i="41"/>
  <c r="U76" i="41"/>
  <c r="V76" i="41"/>
  <c r="W76" i="41"/>
  <c r="X76" i="41"/>
  <c r="T77" i="41"/>
  <c r="U77" i="41"/>
  <c r="V77" i="41"/>
  <c r="W77" i="41"/>
  <c r="X77" i="41"/>
  <c r="Y77" i="41" s="1"/>
  <c r="T78" i="41"/>
  <c r="U78" i="41"/>
  <c r="V78" i="41"/>
  <c r="W78" i="41"/>
  <c r="X78" i="41"/>
  <c r="T79" i="41"/>
  <c r="U79" i="41"/>
  <c r="V79" i="41"/>
  <c r="W79" i="41"/>
  <c r="X79" i="41"/>
  <c r="T80" i="41"/>
  <c r="U80" i="41"/>
  <c r="V80" i="41"/>
  <c r="W80" i="41"/>
  <c r="X80" i="41"/>
  <c r="T81" i="41"/>
  <c r="U81" i="41"/>
  <c r="V81" i="41"/>
  <c r="W81" i="41"/>
  <c r="X81" i="41"/>
  <c r="T82" i="41"/>
  <c r="U82" i="41"/>
  <c r="V82" i="41"/>
  <c r="W82" i="41"/>
  <c r="X82" i="41"/>
  <c r="T83" i="41"/>
  <c r="U83" i="41"/>
  <c r="V83" i="41"/>
  <c r="W83" i="41"/>
  <c r="X83" i="41"/>
  <c r="T84" i="41"/>
  <c r="U84" i="41"/>
  <c r="V84" i="41"/>
  <c r="W84" i="41"/>
  <c r="X84" i="41"/>
  <c r="T85" i="41"/>
  <c r="U85" i="41"/>
  <c r="V85" i="41"/>
  <c r="W85" i="41"/>
  <c r="X85" i="41"/>
  <c r="T86" i="41"/>
  <c r="U86" i="41"/>
  <c r="V86" i="41"/>
  <c r="W86" i="41"/>
  <c r="X86" i="41"/>
  <c r="T87" i="41"/>
  <c r="U87" i="41"/>
  <c r="V87" i="41"/>
  <c r="W87" i="41"/>
  <c r="X87" i="41"/>
  <c r="T88" i="41"/>
  <c r="U88" i="41"/>
  <c r="V88" i="41"/>
  <c r="W88" i="41"/>
  <c r="X88" i="41"/>
  <c r="T89" i="41"/>
  <c r="U89" i="41"/>
  <c r="V89" i="41"/>
  <c r="W89" i="41"/>
  <c r="X89" i="41"/>
  <c r="T90" i="41"/>
  <c r="U90" i="41"/>
  <c r="V90" i="41"/>
  <c r="W90" i="41"/>
  <c r="X90" i="41"/>
  <c r="T91" i="41"/>
  <c r="U91" i="41"/>
  <c r="V91" i="41"/>
  <c r="W91" i="41"/>
  <c r="X91" i="41"/>
  <c r="T92" i="41"/>
  <c r="U92" i="41"/>
  <c r="V92" i="41"/>
  <c r="W92" i="41"/>
  <c r="X92" i="41"/>
  <c r="T93" i="41"/>
  <c r="U93" i="41"/>
  <c r="V93" i="41"/>
  <c r="W93" i="41"/>
  <c r="X93" i="41"/>
  <c r="Y93" i="41" s="1"/>
  <c r="T94" i="41"/>
  <c r="U94" i="41"/>
  <c r="V94" i="41"/>
  <c r="W94" i="41"/>
  <c r="X94" i="41"/>
  <c r="T95" i="41"/>
  <c r="U95" i="41"/>
  <c r="V95" i="41"/>
  <c r="W95" i="41"/>
  <c r="X95" i="41"/>
  <c r="T96" i="41"/>
  <c r="U96" i="41"/>
  <c r="V96" i="41"/>
  <c r="W96" i="41"/>
  <c r="X96" i="41"/>
  <c r="T97" i="41"/>
  <c r="U97" i="41"/>
  <c r="V97" i="41"/>
  <c r="W97" i="41"/>
  <c r="X97" i="41"/>
  <c r="T98" i="41"/>
  <c r="U98" i="41"/>
  <c r="V98" i="41"/>
  <c r="W98" i="41"/>
  <c r="X98" i="41"/>
  <c r="T99" i="41"/>
  <c r="U99" i="41"/>
  <c r="V99" i="41"/>
  <c r="W99" i="41"/>
  <c r="X99" i="41"/>
  <c r="T100" i="41"/>
  <c r="U100" i="41"/>
  <c r="V100" i="41"/>
  <c r="W100" i="41"/>
  <c r="X100" i="41"/>
  <c r="T101" i="41"/>
  <c r="U101" i="41"/>
  <c r="V101" i="41"/>
  <c r="W101" i="41"/>
  <c r="X101" i="41"/>
  <c r="T102" i="41"/>
  <c r="U102" i="41"/>
  <c r="V102" i="41"/>
  <c r="W102" i="41"/>
  <c r="X102" i="41"/>
  <c r="T103" i="41"/>
  <c r="U103" i="41"/>
  <c r="V103" i="41"/>
  <c r="W103" i="41"/>
  <c r="X103" i="41"/>
  <c r="T104" i="41"/>
  <c r="U104" i="41"/>
  <c r="V104" i="41"/>
  <c r="W104" i="41"/>
  <c r="X104" i="41"/>
  <c r="T8" i="42"/>
  <c r="U8" i="42"/>
  <c r="V8" i="42"/>
  <c r="W8" i="42"/>
  <c r="X8" i="42"/>
  <c r="T9" i="42"/>
  <c r="U9" i="42"/>
  <c r="V9" i="42"/>
  <c r="W9" i="42"/>
  <c r="X9" i="42"/>
  <c r="T10" i="42"/>
  <c r="U10" i="42"/>
  <c r="V10" i="42"/>
  <c r="W10" i="42"/>
  <c r="X10" i="42"/>
  <c r="T11" i="42"/>
  <c r="U11" i="42"/>
  <c r="V11" i="42"/>
  <c r="W11" i="42"/>
  <c r="X11" i="42"/>
  <c r="T12" i="42"/>
  <c r="U12" i="42"/>
  <c r="V12" i="42"/>
  <c r="W12" i="42"/>
  <c r="X12" i="42"/>
  <c r="T13" i="42"/>
  <c r="U13" i="42"/>
  <c r="V13" i="42"/>
  <c r="W13" i="42"/>
  <c r="X13" i="42"/>
  <c r="T14" i="42"/>
  <c r="U14" i="42"/>
  <c r="V14" i="42"/>
  <c r="W14" i="42"/>
  <c r="X14" i="42"/>
  <c r="T15" i="42"/>
  <c r="U15" i="42"/>
  <c r="V15" i="42"/>
  <c r="W15" i="42"/>
  <c r="X15" i="42"/>
  <c r="T16" i="42"/>
  <c r="U16" i="42"/>
  <c r="V16" i="42"/>
  <c r="W16" i="42"/>
  <c r="X16" i="42"/>
  <c r="T17" i="42"/>
  <c r="U17" i="42"/>
  <c r="V17" i="42"/>
  <c r="W17" i="42"/>
  <c r="X17" i="42"/>
  <c r="T18" i="42"/>
  <c r="U18" i="42"/>
  <c r="V18" i="42"/>
  <c r="W18" i="42"/>
  <c r="X18" i="42"/>
  <c r="T19" i="42"/>
  <c r="U19" i="42"/>
  <c r="V19" i="42"/>
  <c r="W19" i="42"/>
  <c r="X19" i="42"/>
  <c r="T20" i="42"/>
  <c r="U20" i="42"/>
  <c r="V20" i="42"/>
  <c r="W20" i="42"/>
  <c r="X20" i="42"/>
  <c r="T21" i="42"/>
  <c r="U21" i="42"/>
  <c r="V21" i="42"/>
  <c r="W21" i="42"/>
  <c r="X21" i="42"/>
  <c r="T22" i="42"/>
  <c r="U22" i="42"/>
  <c r="V22" i="42"/>
  <c r="W22" i="42"/>
  <c r="X22" i="42"/>
  <c r="T23" i="42"/>
  <c r="U23" i="42"/>
  <c r="V23" i="42"/>
  <c r="W23" i="42"/>
  <c r="X23" i="42"/>
  <c r="T24" i="42"/>
  <c r="U24" i="42"/>
  <c r="V24" i="42"/>
  <c r="W24" i="42"/>
  <c r="X24" i="42"/>
  <c r="T25" i="42"/>
  <c r="U25" i="42"/>
  <c r="V25" i="42"/>
  <c r="W25" i="42"/>
  <c r="X25" i="42"/>
  <c r="T26" i="42"/>
  <c r="U26" i="42"/>
  <c r="V26" i="42"/>
  <c r="W26" i="42"/>
  <c r="X26" i="42"/>
  <c r="T27" i="42"/>
  <c r="U27" i="42"/>
  <c r="V27" i="42"/>
  <c r="W27" i="42"/>
  <c r="X27" i="42"/>
  <c r="Y27" i="42" s="1"/>
  <c r="T28" i="42"/>
  <c r="U28" i="42"/>
  <c r="V28" i="42"/>
  <c r="W28" i="42"/>
  <c r="X28" i="42"/>
  <c r="T29" i="42"/>
  <c r="U29" i="42"/>
  <c r="V29" i="42"/>
  <c r="W29" i="42"/>
  <c r="X29" i="42"/>
  <c r="T30" i="42"/>
  <c r="U30" i="42"/>
  <c r="V30" i="42"/>
  <c r="W30" i="42"/>
  <c r="X30" i="42"/>
  <c r="T31" i="42"/>
  <c r="U31" i="42"/>
  <c r="V31" i="42"/>
  <c r="W31" i="42"/>
  <c r="X31" i="42"/>
  <c r="T32" i="42"/>
  <c r="U32" i="42"/>
  <c r="V32" i="42"/>
  <c r="W32" i="42"/>
  <c r="X32" i="42"/>
  <c r="T33" i="42"/>
  <c r="U33" i="42"/>
  <c r="V33" i="42"/>
  <c r="W33" i="42"/>
  <c r="X33" i="42"/>
  <c r="T34" i="42"/>
  <c r="U34" i="42"/>
  <c r="V34" i="42"/>
  <c r="W34" i="42"/>
  <c r="X34" i="42"/>
  <c r="T35" i="42"/>
  <c r="U35" i="42"/>
  <c r="V35" i="42"/>
  <c r="W35" i="42"/>
  <c r="X35" i="42"/>
  <c r="T36" i="42"/>
  <c r="U36" i="42"/>
  <c r="V36" i="42"/>
  <c r="W36" i="42"/>
  <c r="X36" i="42"/>
  <c r="T37" i="42"/>
  <c r="U37" i="42"/>
  <c r="V37" i="42"/>
  <c r="W37" i="42"/>
  <c r="X37" i="42"/>
  <c r="T38" i="42"/>
  <c r="U38" i="42"/>
  <c r="V38" i="42"/>
  <c r="W38" i="42"/>
  <c r="X38" i="42"/>
  <c r="T39" i="42"/>
  <c r="U39" i="42"/>
  <c r="V39" i="42"/>
  <c r="W39" i="42"/>
  <c r="X39" i="42"/>
  <c r="T40" i="42"/>
  <c r="U40" i="42"/>
  <c r="V40" i="42"/>
  <c r="W40" i="42"/>
  <c r="X40" i="42"/>
  <c r="T41" i="42"/>
  <c r="U41" i="42"/>
  <c r="V41" i="42"/>
  <c r="W41" i="42"/>
  <c r="X41" i="42"/>
  <c r="T42" i="42"/>
  <c r="U42" i="42"/>
  <c r="V42" i="42"/>
  <c r="W42" i="42"/>
  <c r="X42" i="42"/>
  <c r="T43" i="42"/>
  <c r="U43" i="42"/>
  <c r="V43" i="42"/>
  <c r="W43" i="42"/>
  <c r="X43" i="42"/>
  <c r="Y43" i="42" s="1"/>
  <c r="T44" i="42"/>
  <c r="U44" i="42"/>
  <c r="V44" i="42"/>
  <c r="W44" i="42"/>
  <c r="X44" i="42"/>
  <c r="T45" i="42"/>
  <c r="U45" i="42"/>
  <c r="V45" i="42"/>
  <c r="W45" i="42"/>
  <c r="X45" i="42"/>
  <c r="T46" i="42"/>
  <c r="U46" i="42"/>
  <c r="V46" i="42"/>
  <c r="W46" i="42"/>
  <c r="X46" i="42"/>
  <c r="T47" i="42"/>
  <c r="U47" i="42"/>
  <c r="V47" i="42"/>
  <c r="W47" i="42"/>
  <c r="X47" i="42"/>
  <c r="T48" i="42"/>
  <c r="U48" i="42"/>
  <c r="V48" i="42"/>
  <c r="W48" i="42"/>
  <c r="X48" i="42"/>
  <c r="T49" i="42"/>
  <c r="U49" i="42"/>
  <c r="V49" i="42"/>
  <c r="W49" i="42"/>
  <c r="X49" i="42"/>
  <c r="T50" i="42"/>
  <c r="U50" i="42"/>
  <c r="V50" i="42"/>
  <c r="W50" i="42"/>
  <c r="X50" i="42"/>
  <c r="T51" i="42"/>
  <c r="U51" i="42"/>
  <c r="V51" i="42"/>
  <c r="W51" i="42"/>
  <c r="X51" i="42"/>
  <c r="T52" i="42"/>
  <c r="U52" i="42"/>
  <c r="V52" i="42"/>
  <c r="W52" i="42"/>
  <c r="X52" i="42"/>
  <c r="T53" i="42"/>
  <c r="U53" i="42"/>
  <c r="V53" i="42"/>
  <c r="W53" i="42"/>
  <c r="X53" i="42"/>
  <c r="T54" i="42"/>
  <c r="U54" i="42"/>
  <c r="V54" i="42"/>
  <c r="W54" i="42"/>
  <c r="X54" i="42"/>
  <c r="T55" i="42"/>
  <c r="U55" i="42"/>
  <c r="V55" i="42"/>
  <c r="W55" i="42"/>
  <c r="X55" i="42"/>
  <c r="T56" i="42"/>
  <c r="U56" i="42"/>
  <c r="V56" i="42"/>
  <c r="W56" i="42"/>
  <c r="X56" i="42"/>
  <c r="T57" i="42"/>
  <c r="U57" i="42"/>
  <c r="V57" i="42"/>
  <c r="W57" i="42"/>
  <c r="X57" i="42"/>
  <c r="T58" i="42"/>
  <c r="U58" i="42"/>
  <c r="V58" i="42"/>
  <c r="W58" i="42"/>
  <c r="X58" i="42"/>
  <c r="T59" i="42"/>
  <c r="U59" i="42"/>
  <c r="V59" i="42"/>
  <c r="W59" i="42"/>
  <c r="X59" i="42"/>
  <c r="Y59" i="42" s="1"/>
  <c r="T60" i="42"/>
  <c r="U60" i="42"/>
  <c r="V60" i="42"/>
  <c r="W60" i="42"/>
  <c r="X60" i="42"/>
  <c r="T61" i="42"/>
  <c r="U61" i="42"/>
  <c r="V61" i="42"/>
  <c r="W61" i="42"/>
  <c r="X61" i="42"/>
  <c r="T62" i="42"/>
  <c r="U62" i="42"/>
  <c r="V62" i="42"/>
  <c r="W62" i="42"/>
  <c r="X62" i="42"/>
  <c r="T63" i="42"/>
  <c r="U63" i="42"/>
  <c r="V63" i="42"/>
  <c r="W63" i="42"/>
  <c r="X63" i="42"/>
  <c r="T64" i="42"/>
  <c r="U64" i="42"/>
  <c r="V64" i="42"/>
  <c r="W64" i="42"/>
  <c r="X64" i="42"/>
  <c r="T65" i="42"/>
  <c r="U65" i="42"/>
  <c r="V65" i="42"/>
  <c r="W65" i="42"/>
  <c r="X65" i="42"/>
  <c r="T66" i="42"/>
  <c r="U66" i="42"/>
  <c r="V66" i="42"/>
  <c r="W66" i="42"/>
  <c r="X66" i="42"/>
  <c r="T67" i="42"/>
  <c r="U67" i="42"/>
  <c r="V67" i="42"/>
  <c r="W67" i="42"/>
  <c r="X67" i="42"/>
  <c r="T68" i="42"/>
  <c r="U68" i="42"/>
  <c r="V68" i="42"/>
  <c r="Y68" i="42" s="1"/>
  <c r="W68" i="42"/>
  <c r="X68" i="42"/>
  <c r="T69" i="42"/>
  <c r="U69" i="42"/>
  <c r="Y69" i="42" s="1"/>
  <c r="V69" i="42"/>
  <c r="W69" i="42"/>
  <c r="X69" i="42"/>
  <c r="T70" i="42"/>
  <c r="U70" i="42"/>
  <c r="V70" i="42"/>
  <c r="W70" i="42"/>
  <c r="X70" i="42"/>
  <c r="T71" i="42"/>
  <c r="U71" i="42"/>
  <c r="V71" i="42"/>
  <c r="W71" i="42"/>
  <c r="X71" i="42"/>
  <c r="T72" i="42"/>
  <c r="U72" i="42"/>
  <c r="V72" i="42"/>
  <c r="W72" i="42"/>
  <c r="X72" i="42"/>
  <c r="T73" i="42"/>
  <c r="U73" i="42"/>
  <c r="V73" i="42"/>
  <c r="W73" i="42"/>
  <c r="X73" i="42"/>
  <c r="T74" i="42"/>
  <c r="U74" i="42"/>
  <c r="V74" i="42"/>
  <c r="W74" i="42"/>
  <c r="X74" i="42"/>
  <c r="T75" i="42"/>
  <c r="U75" i="42"/>
  <c r="V75" i="42"/>
  <c r="Y75" i="42" s="1"/>
  <c r="W75" i="42"/>
  <c r="X75" i="42"/>
  <c r="T76" i="42"/>
  <c r="U76" i="42"/>
  <c r="V76" i="42"/>
  <c r="W76" i="42"/>
  <c r="X76" i="42"/>
  <c r="T77" i="42"/>
  <c r="U77" i="42"/>
  <c r="V77" i="42"/>
  <c r="W77" i="42"/>
  <c r="X77" i="42"/>
  <c r="T78" i="42"/>
  <c r="U78" i="42"/>
  <c r="V78" i="42"/>
  <c r="W78" i="42"/>
  <c r="X78" i="42"/>
  <c r="T79" i="42"/>
  <c r="U79" i="42"/>
  <c r="V79" i="42"/>
  <c r="W79" i="42"/>
  <c r="X79" i="42"/>
  <c r="T80" i="42"/>
  <c r="U80" i="42"/>
  <c r="V80" i="42"/>
  <c r="W80" i="42"/>
  <c r="X80" i="42"/>
  <c r="T81" i="42"/>
  <c r="U81" i="42"/>
  <c r="V81" i="42"/>
  <c r="W81" i="42"/>
  <c r="X81" i="42"/>
  <c r="T82" i="42"/>
  <c r="U82" i="42"/>
  <c r="V82" i="42"/>
  <c r="Y82" i="42" s="1"/>
  <c r="W82" i="42"/>
  <c r="X82" i="42"/>
  <c r="T83" i="42"/>
  <c r="U83" i="42"/>
  <c r="V83" i="42"/>
  <c r="W83" i="42"/>
  <c r="X83" i="42"/>
  <c r="T84" i="42"/>
  <c r="U84" i="42"/>
  <c r="V84" i="42"/>
  <c r="W84" i="42"/>
  <c r="X84" i="42"/>
  <c r="T85" i="42"/>
  <c r="U85" i="42"/>
  <c r="V85" i="42"/>
  <c r="W85" i="42"/>
  <c r="X85" i="42"/>
  <c r="T86" i="42"/>
  <c r="U86" i="42"/>
  <c r="V86" i="42"/>
  <c r="W86" i="42"/>
  <c r="X86" i="42"/>
  <c r="T87" i="42"/>
  <c r="U87" i="42"/>
  <c r="V87" i="42"/>
  <c r="W87" i="42"/>
  <c r="X87" i="42"/>
  <c r="T88" i="42"/>
  <c r="U88" i="42"/>
  <c r="V88" i="42"/>
  <c r="W88" i="42"/>
  <c r="X88" i="42"/>
  <c r="T89" i="42"/>
  <c r="U89" i="42"/>
  <c r="V89" i="42"/>
  <c r="W89" i="42"/>
  <c r="Y89" i="42" s="1"/>
  <c r="X89" i="42"/>
  <c r="T90" i="42"/>
  <c r="U90" i="42"/>
  <c r="V90" i="42"/>
  <c r="W90" i="42"/>
  <c r="X90" i="42"/>
  <c r="T91" i="42"/>
  <c r="U91" i="42"/>
  <c r="V91" i="42"/>
  <c r="W91" i="42"/>
  <c r="X91" i="42"/>
  <c r="T92" i="42"/>
  <c r="U92" i="42"/>
  <c r="V92" i="42"/>
  <c r="W92" i="42"/>
  <c r="X92" i="42"/>
  <c r="T93" i="42"/>
  <c r="U93" i="42"/>
  <c r="V93" i="42"/>
  <c r="W93" i="42"/>
  <c r="X93" i="42"/>
  <c r="T94" i="42"/>
  <c r="U94" i="42"/>
  <c r="V94" i="42"/>
  <c r="W94" i="42"/>
  <c r="X94" i="42"/>
  <c r="T95" i="42"/>
  <c r="U95" i="42"/>
  <c r="V95" i="42"/>
  <c r="W95" i="42"/>
  <c r="X95" i="42"/>
  <c r="T96" i="42"/>
  <c r="U96" i="42"/>
  <c r="V96" i="42"/>
  <c r="W96" i="42"/>
  <c r="X96" i="42"/>
  <c r="T97" i="42"/>
  <c r="U97" i="42"/>
  <c r="V97" i="42"/>
  <c r="W97" i="42"/>
  <c r="X97" i="42"/>
  <c r="T98" i="42"/>
  <c r="U98" i="42"/>
  <c r="V98" i="42"/>
  <c r="W98" i="42"/>
  <c r="X98" i="42"/>
  <c r="T99" i="42"/>
  <c r="U99" i="42"/>
  <c r="V99" i="42"/>
  <c r="W99" i="42"/>
  <c r="X99" i="42"/>
  <c r="T100" i="42"/>
  <c r="U100" i="42"/>
  <c r="V100" i="42"/>
  <c r="W100" i="42"/>
  <c r="X100" i="42"/>
  <c r="T101" i="42"/>
  <c r="U101" i="42"/>
  <c r="V101" i="42"/>
  <c r="W101" i="42"/>
  <c r="X101" i="42"/>
  <c r="T102" i="42"/>
  <c r="U102" i="42"/>
  <c r="V102" i="42"/>
  <c r="W102" i="42"/>
  <c r="X102" i="42"/>
  <c r="T103" i="42"/>
  <c r="U103" i="42"/>
  <c r="V103" i="42"/>
  <c r="W103" i="42"/>
  <c r="X103" i="42"/>
  <c r="T104" i="42"/>
  <c r="U104" i="42"/>
  <c r="V104" i="42"/>
  <c r="W104" i="42"/>
  <c r="X104" i="42"/>
  <c r="T38" i="28"/>
  <c r="U38" i="28"/>
  <c r="V38" i="28"/>
  <c r="W38" i="28"/>
  <c r="X38" i="28"/>
  <c r="T39" i="28"/>
  <c r="U39" i="28"/>
  <c r="V39" i="28"/>
  <c r="W39" i="28"/>
  <c r="X39" i="28"/>
  <c r="T40" i="28"/>
  <c r="U40" i="28"/>
  <c r="V40" i="28"/>
  <c r="W40" i="28"/>
  <c r="X40" i="28"/>
  <c r="T41" i="28"/>
  <c r="U41" i="28"/>
  <c r="V41" i="28"/>
  <c r="W41" i="28"/>
  <c r="X41" i="28"/>
  <c r="T42" i="28"/>
  <c r="U42" i="28"/>
  <c r="V42" i="28"/>
  <c r="W42" i="28"/>
  <c r="X42" i="28"/>
  <c r="T43" i="28"/>
  <c r="U43" i="28"/>
  <c r="V43" i="28"/>
  <c r="W43" i="28"/>
  <c r="X43" i="28"/>
  <c r="T44" i="28"/>
  <c r="U44" i="28"/>
  <c r="V44" i="28"/>
  <c r="W44" i="28"/>
  <c r="X44" i="28"/>
  <c r="T45" i="28"/>
  <c r="U45" i="28"/>
  <c r="V45" i="28"/>
  <c r="W45" i="28"/>
  <c r="X45" i="28"/>
  <c r="T46" i="28"/>
  <c r="U46" i="28"/>
  <c r="V46" i="28"/>
  <c r="W46" i="28"/>
  <c r="X46" i="28"/>
  <c r="T47" i="28"/>
  <c r="U47" i="28"/>
  <c r="V47" i="28"/>
  <c r="W47" i="28"/>
  <c r="X47" i="28"/>
  <c r="T48" i="28"/>
  <c r="U48" i="28"/>
  <c r="V48" i="28"/>
  <c r="W48" i="28"/>
  <c r="X48" i="28"/>
  <c r="T49" i="28"/>
  <c r="U49" i="28"/>
  <c r="V49" i="28"/>
  <c r="W49" i="28"/>
  <c r="X49" i="28"/>
  <c r="T50" i="28"/>
  <c r="U50" i="28"/>
  <c r="V50" i="28"/>
  <c r="W50" i="28"/>
  <c r="X50" i="28"/>
  <c r="T51" i="28"/>
  <c r="U51" i="28"/>
  <c r="V51" i="28"/>
  <c r="W51" i="28"/>
  <c r="X51" i="28"/>
  <c r="T52" i="28"/>
  <c r="U52" i="28"/>
  <c r="V52" i="28"/>
  <c r="W52" i="28"/>
  <c r="X52" i="28"/>
  <c r="T53" i="28"/>
  <c r="U53" i="28"/>
  <c r="V53" i="28"/>
  <c r="W53" i="28"/>
  <c r="X53" i="28"/>
  <c r="T54" i="28"/>
  <c r="U54" i="28"/>
  <c r="V54" i="28"/>
  <c r="W54" i="28"/>
  <c r="X54" i="28"/>
  <c r="T55" i="28"/>
  <c r="U55" i="28"/>
  <c r="V55" i="28"/>
  <c r="W55" i="28"/>
  <c r="X55" i="28"/>
  <c r="T56" i="28"/>
  <c r="U56" i="28"/>
  <c r="V56" i="28"/>
  <c r="W56" i="28"/>
  <c r="X56" i="28"/>
  <c r="T57" i="28"/>
  <c r="U57" i="28"/>
  <c r="V57" i="28"/>
  <c r="W57" i="28"/>
  <c r="X57" i="28"/>
  <c r="T58" i="28"/>
  <c r="U58" i="28"/>
  <c r="V58" i="28"/>
  <c r="W58" i="28"/>
  <c r="X58" i="28"/>
  <c r="T59" i="28"/>
  <c r="U59" i="28"/>
  <c r="V59" i="28"/>
  <c r="W59" i="28"/>
  <c r="X59" i="28"/>
  <c r="T60" i="28"/>
  <c r="U60" i="28"/>
  <c r="V60" i="28"/>
  <c r="W60" i="28"/>
  <c r="X60" i="28"/>
  <c r="T61" i="28"/>
  <c r="U61" i="28"/>
  <c r="V61" i="28"/>
  <c r="W61" i="28"/>
  <c r="X61" i="28"/>
  <c r="T62" i="28"/>
  <c r="U62" i="28"/>
  <c r="V62" i="28"/>
  <c r="W62" i="28"/>
  <c r="X62" i="28"/>
  <c r="T63" i="28"/>
  <c r="U63" i="28"/>
  <c r="V63" i="28"/>
  <c r="W63" i="28"/>
  <c r="X63" i="28"/>
  <c r="T64" i="28"/>
  <c r="U64" i="28"/>
  <c r="V64" i="28"/>
  <c r="W64" i="28"/>
  <c r="X64" i="28"/>
  <c r="T65" i="28"/>
  <c r="U65" i="28"/>
  <c r="V65" i="28"/>
  <c r="W65" i="28"/>
  <c r="X65" i="28"/>
  <c r="T66" i="28"/>
  <c r="U66" i="28"/>
  <c r="V66" i="28"/>
  <c r="W66" i="28"/>
  <c r="X66" i="28"/>
  <c r="T67" i="28"/>
  <c r="U67" i="28"/>
  <c r="V67" i="28"/>
  <c r="W67" i="28"/>
  <c r="X67" i="28"/>
  <c r="T68" i="28"/>
  <c r="U68" i="28"/>
  <c r="V68" i="28"/>
  <c r="W68" i="28"/>
  <c r="X68" i="28"/>
  <c r="T69" i="28"/>
  <c r="U69" i="28"/>
  <c r="V69" i="28"/>
  <c r="W69" i="28"/>
  <c r="X69" i="28"/>
  <c r="T70" i="28"/>
  <c r="U70" i="28"/>
  <c r="V70" i="28"/>
  <c r="W70" i="28"/>
  <c r="X70" i="28"/>
  <c r="T71" i="28"/>
  <c r="U71" i="28"/>
  <c r="V71" i="28"/>
  <c r="W71" i="28"/>
  <c r="X71" i="28"/>
  <c r="T72" i="28"/>
  <c r="U72" i="28"/>
  <c r="V72" i="28"/>
  <c r="W72" i="28"/>
  <c r="X72" i="28"/>
  <c r="T73" i="28"/>
  <c r="U73" i="28"/>
  <c r="V73" i="28"/>
  <c r="W73" i="28"/>
  <c r="X73" i="28"/>
  <c r="T74" i="28"/>
  <c r="U74" i="28"/>
  <c r="V74" i="28"/>
  <c r="W74" i="28"/>
  <c r="X74" i="28"/>
  <c r="T75" i="28"/>
  <c r="U75" i="28"/>
  <c r="V75" i="28"/>
  <c r="W75" i="28"/>
  <c r="X75" i="28"/>
  <c r="T76" i="28"/>
  <c r="U76" i="28"/>
  <c r="V76" i="28"/>
  <c r="W76" i="28"/>
  <c r="X76" i="28"/>
  <c r="T77" i="28"/>
  <c r="U77" i="28"/>
  <c r="V77" i="28"/>
  <c r="W77" i="28"/>
  <c r="X77" i="28"/>
  <c r="T78" i="28"/>
  <c r="U78" i="28"/>
  <c r="V78" i="28"/>
  <c r="W78" i="28"/>
  <c r="X78" i="28"/>
  <c r="T79" i="28"/>
  <c r="U79" i="28"/>
  <c r="V79" i="28"/>
  <c r="W79" i="28"/>
  <c r="X79" i="28"/>
  <c r="T80" i="28"/>
  <c r="U80" i="28"/>
  <c r="V80" i="28"/>
  <c r="W80" i="28"/>
  <c r="X80" i="28"/>
  <c r="T81" i="28"/>
  <c r="U81" i="28"/>
  <c r="V81" i="28"/>
  <c r="W81" i="28"/>
  <c r="X81" i="28"/>
  <c r="T82" i="28"/>
  <c r="U82" i="28"/>
  <c r="V82" i="28"/>
  <c r="W82" i="28"/>
  <c r="X82" i="28"/>
  <c r="T83" i="28"/>
  <c r="U83" i="28"/>
  <c r="V83" i="28"/>
  <c r="W83" i="28"/>
  <c r="X83" i="28"/>
  <c r="T84" i="28"/>
  <c r="U84" i="28"/>
  <c r="V84" i="28"/>
  <c r="W84" i="28"/>
  <c r="X84" i="28"/>
  <c r="T85" i="28"/>
  <c r="U85" i="28"/>
  <c r="V85" i="28"/>
  <c r="W85" i="28"/>
  <c r="X85" i="28"/>
  <c r="T86" i="28"/>
  <c r="U86" i="28"/>
  <c r="V86" i="28"/>
  <c r="W86" i="28"/>
  <c r="X86" i="28"/>
  <c r="T87" i="28"/>
  <c r="U87" i="28"/>
  <c r="V87" i="28"/>
  <c r="W87" i="28"/>
  <c r="X87" i="28"/>
  <c r="T88" i="28"/>
  <c r="U88" i="28"/>
  <c r="V88" i="28"/>
  <c r="W88" i="28"/>
  <c r="X88" i="28"/>
  <c r="T89" i="28"/>
  <c r="U89" i="28"/>
  <c r="V89" i="28"/>
  <c r="W89" i="28"/>
  <c r="X89" i="28"/>
  <c r="T90" i="28"/>
  <c r="U90" i="28"/>
  <c r="V90" i="28"/>
  <c r="W90" i="28"/>
  <c r="X90" i="28"/>
  <c r="T91" i="28"/>
  <c r="U91" i="28"/>
  <c r="V91" i="28"/>
  <c r="W91" i="28"/>
  <c r="X91" i="28"/>
  <c r="T92" i="28"/>
  <c r="U92" i="28"/>
  <c r="V92" i="28"/>
  <c r="W92" i="28"/>
  <c r="X92" i="28"/>
  <c r="T93" i="28"/>
  <c r="U93" i="28"/>
  <c r="V93" i="28"/>
  <c r="W93" i="28"/>
  <c r="X93" i="28"/>
  <c r="T94" i="28"/>
  <c r="U94" i="28"/>
  <c r="V94" i="28"/>
  <c r="W94" i="28"/>
  <c r="X94" i="28"/>
  <c r="T95" i="28"/>
  <c r="U95" i="28"/>
  <c r="V95" i="28"/>
  <c r="W95" i="28"/>
  <c r="X95" i="28"/>
  <c r="T48" i="17"/>
  <c r="U48" i="17"/>
  <c r="V48" i="17"/>
  <c r="W48" i="17"/>
  <c r="X48" i="17"/>
  <c r="T49" i="17"/>
  <c r="U49" i="17"/>
  <c r="V49" i="17"/>
  <c r="W49" i="17"/>
  <c r="X49" i="17"/>
  <c r="T50" i="17"/>
  <c r="U50" i="17"/>
  <c r="V50" i="17"/>
  <c r="W50" i="17"/>
  <c r="X50" i="17"/>
  <c r="T51" i="17"/>
  <c r="U51" i="17"/>
  <c r="V51" i="17"/>
  <c r="W51" i="17"/>
  <c r="X51" i="17"/>
  <c r="T52" i="17"/>
  <c r="U52" i="17"/>
  <c r="V52" i="17"/>
  <c r="W52" i="17"/>
  <c r="X52" i="17"/>
  <c r="T53" i="17"/>
  <c r="U53" i="17"/>
  <c r="V53" i="17"/>
  <c r="W53" i="17"/>
  <c r="X53" i="17"/>
  <c r="T54" i="17"/>
  <c r="U54" i="17"/>
  <c r="V54" i="17"/>
  <c r="W54" i="17"/>
  <c r="X54" i="17"/>
  <c r="T55" i="17"/>
  <c r="U55" i="17"/>
  <c r="V55" i="17"/>
  <c r="W55" i="17"/>
  <c r="X55" i="17"/>
  <c r="T56" i="17"/>
  <c r="U56" i="17"/>
  <c r="V56" i="17"/>
  <c r="W56" i="17"/>
  <c r="X56" i="17"/>
  <c r="T57" i="17"/>
  <c r="U57" i="17"/>
  <c r="V57" i="17"/>
  <c r="W57" i="17"/>
  <c r="X57" i="17"/>
  <c r="T58" i="17"/>
  <c r="U58" i="17"/>
  <c r="V58" i="17"/>
  <c r="W58" i="17"/>
  <c r="X58" i="17"/>
  <c r="T59" i="17"/>
  <c r="U59" i="17"/>
  <c r="V59" i="17"/>
  <c r="W59" i="17"/>
  <c r="X59" i="17"/>
  <c r="T60" i="17"/>
  <c r="U60" i="17"/>
  <c r="V60" i="17"/>
  <c r="W60" i="17"/>
  <c r="X60" i="17"/>
  <c r="T61" i="17"/>
  <c r="U61" i="17"/>
  <c r="V61" i="17"/>
  <c r="W61" i="17"/>
  <c r="X61" i="17"/>
  <c r="T62" i="17"/>
  <c r="U62" i="17"/>
  <c r="V62" i="17"/>
  <c r="W62" i="17"/>
  <c r="X62" i="17"/>
  <c r="T63" i="17"/>
  <c r="U63" i="17"/>
  <c r="V63" i="17"/>
  <c r="W63" i="17"/>
  <c r="X63" i="17"/>
  <c r="T64" i="17"/>
  <c r="U64" i="17"/>
  <c r="V64" i="17"/>
  <c r="W64" i="17"/>
  <c r="X64" i="17"/>
  <c r="T65" i="17"/>
  <c r="U65" i="17"/>
  <c r="V65" i="17"/>
  <c r="W65" i="17"/>
  <c r="X65" i="17"/>
  <c r="T66" i="17"/>
  <c r="U66" i="17"/>
  <c r="V66" i="17"/>
  <c r="W66" i="17"/>
  <c r="X66" i="17"/>
  <c r="T67" i="17"/>
  <c r="U67" i="17"/>
  <c r="V67" i="17"/>
  <c r="W67" i="17"/>
  <c r="X67" i="17"/>
  <c r="T68" i="17"/>
  <c r="U68" i="17"/>
  <c r="V68" i="17"/>
  <c r="W68" i="17"/>
  <c r="X68" i="17"/>
  <c r="T69" i="17"/>
  <c r="U69" i="17"/>
  <c r="V69" i="17"/>
  <c r="W69" i="17"/>
  <c r="X69" i="17"/>
  <c r="T70" i="17"/>
  <c r="U70" i="17"/>
  <c r="V70" i="17"/>
  <c r="W70" i="17"/>
  <c r="X70" i="17"/>
  <c r="T71" i="17"/>
  <c r="U71" i="17"/>
  <c r="V71" i="17"/>
  <c r="W71" i="17"/>
  <c r="X71" i="17"/>
  <c r="T72" i="17"/>
  <c r="U72" i="17"/>
  <c r="V72" i="17"/>
  <c r="W72" i="17"/>
  <c r="X72" i="17"/>
  <c r="T73" i="17"/>
  <c r="U73" i="17"/>
  <c r="V73" i="17"/>
  <c r="W73" i="17"/>
  <c r="X73" i="17"/>
  <c r="T74" i="17"/>
  <c r="U74" i="17"/>
  <c r="V74" i="17"/>
  <c r="W74" i="17"/>
  <c r="X74" i="17"/>
  <c r="T75" i="17"/>
  <c r="U75" i="17"/>
  <c r="V75" i="17"/>
  <c r="W75" i="17"/>
  <c r="X75" i="17"/>
  <c r="T76" i="17"/>
  <c r="U76" i="17"/>
  <c r="V76" i="17"/>
  <c r="W76" i="17"/>
  <c r="X76" i="17"/>
  <c r="T77" i="17"/>
  <c r="U77" i="17"/>
  <c r="V77" i="17"/>
  <c r="W77" i="17"/>
  <c r="X77" i="17"/>
  <c r="T78" i="17"/>
  <c r="U78" i="17"/>
  <c r="V78" i="17"/>
  <c r="W78" i="17"/>
  <c r="X78" i="17"/>
  <c r="T79" i="17"/>
  <c r="U79" i="17"/>
  <c r="V79" i="17"/>
  <c r="W79" i="17"/>
  <c r="X79" i="17"/>
  <c r="T80" i="17"/>
  <c r="U80" i="17"/>
  <c r="V80" i="17"/>
  <c r="W80" i="17"/>
  <c r="X80" i="17"/>
  <c r="T81" i="17"/>
  <c r="U81" i="17"/>
  <c r="V81" i="17"/>
  <c r="W81" i="17"/>
  <c r="X81" i="17"/>
  <c r="T82" i="17"/>
  <c r="U82" i="17"/>
  <c r="V82" i="17"/>
  <c r="W82" i="17"/>
  <c r="X82" i="17"/>
  <c r="T83" i="17"/>
  <c r="U83" i="17"/>
  <c r="V83" i="17"/>
  <c r="W83" i="17"/>
  <c r="X83" i="17"/>
  <c r="T84" i="17"/>
  <c r="U84" i="17"/>
  <c r="V84" i="17"/>
  <c r="W84" i="17"/>
  <c r="X84" i="17"/>
  <c r="T85" i="17"/>
  <c r="U85" i="17"/>
  <c r="V85" i="17"/>
  <c r="W85" i="17"/>
  <c r="X85" i="17"/>
  <c r="T86" i="17"/>
  <c r="U86" i="17"/>
  <c r="V86" i="17"/>
  <c r="W86" i="17"/>
  <c r="X86" i="17"/>
  <c r="T87" i="17"/>
  <c r="U87" i="17"/>
  <c r="V87" i="17"/>
  <c r="W87" i="17"/>
  <c r="X87" i="17"/>
  <c r="T88" i="17"/>
  <c r="U88" i="17"/>
  <c r="V88" i="17"/>
  <c r="W88" i="17"/>
  <c r="X88" i="17"/>
  <c r="T89" i="17"/>
  <c r="U89" i="17"/>
  <c r="V89" i="17"/>
  <c r="W89" i="17"/>
  <c r="X89" i="17"/>
  <c r="T90" i="17"/>
  <c r="U90" i="17"/>
  <c r="V90" i="17"/>
  <c r="W90" i="17"/>
  <c r="X90" i="17"/>
  <c r="T91" i="17"/>
  <c r="U91" i="17"/>
  <c r="V91" i="17"/>
  <c r="W91" i="17"/>
  <c r="X91" i="17"/>
  <c r="T92" i="17"/>
  <c r="U92" i="17"/>
  <c r="V92" i="17"/>
  <c r="W92" i="17"/>
  <c r="X92" i="17"/>
  <c r="T93" i="17"/>
  <c r="U93" i="17"/>
  <c r="V93" i="17"/>
  <c r="W93" i="17"/>
  <c r="X93" i="17"/>
  <c r="T94" i="17"/>
  <c r="U94" i="17"/>
  <c r="V94" i="17"/>
  <c r="W94" i="17"/>
  <c r="X94" i="17"/>
  <c r="T95" i="17"/>
  <c r="U95" i="17"/>
  <c r="V95" i="17"/>
  <c r="W95" i="17"/>
  <c r="X95" i="17"/>
  <c r="T96" i="17"/>
  <c r="U96" i="17"/>
  <c r="V96" i="17"/>
  <c r="W96" i="17"/>
  <c r="X96" i="17"/>
  <c r="T97" i="17"/>
  <c r="U97" i="17"/>
  <c r="V97" i="17"/>
  <c r="W97" i="17"/>
  <c r="X97" i="17"/>
  <c r="T98" i="17"/>
  <c r="U98" i="17"/>
  <c r="V98" i="17"/>
  <c r="W98" i="17"/>
  <c r="X98" i="17"/>
  <c r="T99" i="17"/>
  <c r="U99" i="17"/>
  <c r="V99" i="17"/>
  <c r="W99" i="17"/>
  <c r="X99" i="17"/>
  <c r="T100" i="17"/>
  <c r="U100" i="17"/>
  <c r="V100" i="17"/>
  <c r="W100" i="17"/>
  <c r="X100" i="17"/>
  <c r="T101" i="17"/>
  <c r="U101" i="17"/>
  <c r="V101" i="17"/>
  <c r="W101" i="17"/>
  <c r="X101" i="17"/>
  <c r="T102" i="17"/>
  <c r="U102" i="17"/>
  <c r="V102" i="17"/>
  <c r="W102" i="17"/>
  <c r="X102" i="17"/>
  <c r="T103" i="17"/>
  <c r="U103" i="17"/>
  <c r="V103" i="17"/>
  <c r="W103" i="17"/>
  <c r="X103" i="17"/>
  <c r="AB6" i="20"/>
  <c r="AC6" i="22"/>
  <c r="AB6" i="22"/>
  <c r="Y81" i="18" l="1"/>
  <c r="Y75" i="18"/>
  <c r="Y39" i="18"/>
  <c r="Y97" i="42"/>
  <c r="Y93" i="42"/>
  <c r="Y19" i="42"/>
  <c r="Y103" i="41"/>
  <c r="Y94" i="41"/>
  <c r="Y85" i="29"/>
  <c r="Y77" i="29"/>
  <c r="Y94" i="32"/>
  <c r="Y82" i="32"/>
  <c r="Y50" i="32"/>
  <c r="Y40" i="32"/>
  <c r="Y95" i="26"/>
  <c r="Y91" i="26"/>
  <c r="Y61" i="26"/>
  <c r="Y102" i="19"/>
  <c r="Y53" i="18"/>
  <c r="Y91" i="25"/>
  <c r="Y83" i="25"/>
  <c r="Y101" i="24"/>
  <c r="Y89" i="24"/>
  <c r="Y73" i="24"/>
  <c r="Y48" i="24"/>
  <c r="Y87" i="17"/>
  <c r="Y79" i="17"/>
  <c r="Y71" i="17"/>
  <c r="Y63" i="17"/>
  <c r="Y59" i="17"/>
  <c r="Y60" i="42"/>
  <c r="Y44" i="42"/>
  <c r="Y9" i="42"/>
  <c r="Y87" i="41"/>
  <c r="Y83" i="41"/>
  <c r="Y71" i="41"/>
  <c r="Y68" i="23"/>
  <c r="Y66" i="32"/>
  <c r="Y79" i="26"/>
  <c r="Y75" i="26"/>
  <c r="Y73" i="26"/>
  <c r="Y97" i="30"/>
  <c r="Y91" i="30"/>
  <c r="Y87" i="30"/>
  <c r="Y59" i="18"/>
  <c r="Y33" i="18"/>
  <c r="Y95" i="24"/>
  <c r="Y57" i="24"/>
  <c r="Y41" i="24"/>
  <c r="Y57" i="31"/>
  <c r="Y49" i="31"/>
  <c r="Y67" i="14"/>
  <c r="Y101" i="17"/>
  <c r="Y89" i="17"/>
  <c r="Y60" i="17"/>
  <c r="Y15" i="42"/>
  <c r="Y92" i="29"/>
  <c r="Y86" i="23"/>
  <c r="Y98" i="32"/>
  <c r="Y80" i="32"/>
  <c r="Y67" i="32"/>
  <c r="Y84" i="26"/>
  <c r="Y47" i="26"/>
  <c r="Y104" i="30"/>
  <c r="Y96" i="19"/>
  <c r="Y87" i="18"/>
  <c r="Y67" i="18"/>
  <c r="Y47" i="18"/>
  <c r="Y113" i="25"/>
  <c r="Y103" i="25"/>
  <c r="Y97" i="25"/>
  <c r="Y93" i="25"/>
  <c r="Y83" i="24"/>
  <c r="Y67" i="24"/>
  <c r="Y62" i="24"/>
  <c r="Y25" i="24"/>
  <c r="Y69" i="31"/>
  <c r="Y77" i="17"/>
  <c r="Y78" i="42"/>
  <c r="Y37" i="42"/>
  <c r="Y100" i="23"/>
  <c r="Y87" i="23"/>
  <c r="Y58" i="23"/>
  <c r="Y44" i="32"/>
  <c r="Y36" i="32"/>
  <c r="Y35" i="32"/>
  <c r="Y53" i="26"/>
  <c r="Y9" i="26"/>
  <c r="Y85" i="30"/>
  <c r="Y81" i="30"/>
  <c r="Y104" i="24"/>
  <c r="Y39" i="24"/>
  <c r="Y61" i="31"/>
  <c r="Y55" i="31"/>
  <c r="Y43" i="31"/>
  <c r="Y35" i="31"/>
  <c r="Y93" i="17"/>
  <c r="Y66" i="17"/>
  <c r="Y53" i="42"/>
  <c r="Y45" i="42"/>
  <c r="Y73" i="41"/>
  <c r="Y96" i="29"/>
  <c r="Y91" i="29"/>
  <c r="Y82" i="29"/>
  <c r="Y80" i="29"/>
  <c r="Y101" i="23"/>
  <c r="Y92" i="23"/>
  <c r="Y90" i="23"/>
  <c r="Y78" i="23"/>
  <c r="Y81" i="32"/>
  <c r="Y72" i="32"/>
  <c r="Y70" i="32"/>
  <c r="Y58" i="32"/>
  <c r="Y87" i="26"/>
  <c r="Y81" i="26"/>
  <c r="Y67" i="26"/>
  <c r="Y54" i="26"/>
  <c r="Y39" i="26"/>
  <c r="Y37" i="26"/>
  <c r="Y31" i="26"/>
  <c r="Y29" i="26"/>
  <c r="Y23" i="26"/>
  <c r="Y15" i="26"/>
  <c r="Y105" i="30"/>
  <c r="Y83" i="30"/>
  <c r="Y26" i="19"/>
  <c r="Y37" i="18"/>
  <c r="Y111" i="25"/>
  <c r="Y89" i="25"/>
  <c r="Y91" i="24"/>
  <c r="Y87" i="24"/>
  <c r="Y59" i="24"/>
  <c r="Y54" i="24"/>
  <c r="Y45" i="24"/>
  <c r="Y40" i="24"/>
  <c r="Y71" i="31"/>
  <c r="Y96" i="17"/>
  <c r="Y85" i="17"/>
  <c r="Y72" i="17"/>
  <c r="Y57" i="17"/>
  <c r="Y49" i="17"/>
  <c r="Y103" i="42"/>
  <c r="Y100" i="42"/>
  <c r="Y29" i="42"/>
  <c r="Y16" i="42"/>
  <c r="Y79" i="41"/>
  <c r="Y63" i="41"/>
  <c r="Y41" i="41"/>
  <c r="Y73" i="29"/>
  <c r="Y105" i="29"/>
  <c r="Y88" i="29"/>
  <c r="Y104" i="23"/>
  <c r="Y98" i="23"/>
  <c r="Y84" i="23"/>
  <c r="Y79" i="23"/>
  <c r="Y60" i="23"/>
  <c r="Y84" i="32"/>
  <c r="Y78" i="32"/>
  <c r="Y64" i="32"/>
  <c r="Y51" i="32"/>
  <c r="Y68" i="26"/>
  <c r="Y59" i="26"/>
  <c r="Y57" i="26"/>
  <c r="Y45" i="26"/>
  <c r="Y65" i="18"/>
  <c r="Y51" i="18"/>
  <c r="Y43" i="18"/>
  <c r="Y41" i="18"/>
  <c r="Y38" i="18"/>
  <c r="Y65" i="24"/>
  <c r="Y37" i="24"/>
  <c r="Y32" i="24"/>
  <c r="Y23" i="24"/>
  <c r="Y64" i="31"/>
  <c r="Y41" i="31"/>
  <c r="Y71" i="14"/>
  <c r="Y99" i="17"/>
  <c r="Y61" i="17"/>
  <c r="Y58" i="17"/>
  <c r="Y73" i="42"/>
  <c r="Y47" i="41"/>
  <c r="Y98" i="29"/>
  <c r="Y94" i="29"/>
  <c r="Y85" i="23"/>
  <c r="Y76" i="23"/>
  <c r="Y74" i="23"/>
  <c r="Y36" i="23"/>
  <c r="Y65" i="32"/>
  <c r="Y56" i="32"/>
  <c r="Y54" i="32"/>
  <c r="Y42" i="32"/>
  <c r="Y71" i="26"/>
  <c r="Y65" i="26"/>
  <c r="Y51" i="26"/>
  <c r="Y89" i="30"/>
  <c r="Y93" i="18"/>
  <c r="Y79" i="18"/>
  <c r="Y71" i="18"/>
  <c r="Y69" i="18"/>
  <c r="Y66" i="18"/>
  <c r="Y55" i="18"/>
  <c r="Y52" i="18"/>
  <c r="Y95" i="25"/>
  <c r="Y93" i="24"/>
  <c r="Y43" i="24"/>
  <c r="Y29" i="24"/>
  <c r="Y24" i="24"/>
  <c r="Y45" i="31"/>
  <c r="Y88" i="15"/>
  <c r="Y83" i="14"/>
  <c r="Y75" i="14"/>
  <c r="Y69" i="17"/>
  <c r="Y55" i="17"/>
  <c r="Y13" i="42"/>
  <c r="Y55" i="41"/>
  <c r="Y39" i="41"/>
  <c r="Y21" i="41"/>
  <c r="Y100" i="29"/>
  <c r="Y78" i="29"/>
  <c r="Y88" i="23"/>
  <c r="Y82" i="23"/>
  <c r="Y52" i="23"/>
  <c r="Y44" i="23"/>
  <c r="Y99" i="32"/>
  <c r="Y68" i="32"/>
  <c r="Y62" i="32"/>
  <c r="Y48" i="32"/>
  <c r="Y93" i="26"/>
  <c r="Y52" i="26"/>
  <c r="Y95" i="30"/>
  <c r="Y85" i="18"/>
  <c r="Y80" i="18"/>
  <c r="Y110" i="25"/>
  <c r="Y101" i="25"/>
  <c r="Y99" i="24"/>
  <c r="Y71" i="24"/>
  <c r="Y52" i="24"/>
  <c r="Y21" i="24"/>
  <c r="Y70" i="31"/>
  <c r="Y47" i="31"/>
  <c r="Y92" i="15"/>
  <c r="Y65" i="14"/>
  <c r="Y61" i="14"/>
  <c r="Y97" i="17"/>
  <c r="Y70" i="17"/>
  <c r="Y53" i="17"/>
  <c r="Y87" i="42"/>
  <c r="Y79" i="42"/>
  <c r="Y63" i="42"/>
  <c r="Y14" i="42"/>
  <c r="Y97" i="41"/>
  <c r="Y85" i="41"/>
  <c r="Y61" i="41"/>
  <c r="Y104" i="29"/>
  <c r="Y104" i="32"/>
  <c r="Y102" i="32"/>
  <c r="Y90" i="32"/>
  <c r="Y49" i="32"/>
  <c r="Y38" i="32"/>
  <c r="Y99" i="26"/>
  <c r="Y86" i="26"/>
  <c r="Y55" i="26"/>
  <c r="Y49" i="26"/>
  <c r="Y101" i="30"/>
  <c r="Y96" i="30"/>
  <c r="Y93" i="30"/>
  <c r="Y88" i="19"/>
  <c r="Y107" i="25"/>
  <c r="Y102" i="25"/>
  <c r="Y105" i="24"/>
  <c r="Y77" i="24"/>
  <c r="Y49" i="24"/>
  <c r="Y31" i="24"/>
  <c r="Y27" i="24"/>
  <c r="Y67" i="31"/>
  <c r="Y53" i="31"/>
  <c r="Y84" i="15"/>
  <c r="Y103" i="17"/>
  <c r="Y104" i="42"/>
  <c r="Y91" i="42"/>
  <c r="Y88" i="42"/>
  <c r="Y47" i="42"/>
  <c r="Y41" i="42"/>
  <c r="Y36" i="42"/>
  <c r="Y28" i="42"/>
  <c r="Y91" i="41"/>
  <c r="Y78" i="41"/>
  <c r="Y65" i="41"/>
  <c r="Y106" i="29"/>
  <c r="Y103" i="23"/>
  <c r="Y66" i="23"/>
  <c r="Y56" i="23"/>
  <c r="Y96" i="32"/>
  <c r="Y83" i="32"/>
  <c r="Y52" i="32"/>
  <c r="Y46" i="32"/>
  <c r="Y33" i="32"/>
  <c r="Y89" i="26"/>
  <c r="Y77" i="26"/>
  <c r="Y20" i="26"/>
  <c r="Y88" i="30"/>
  <c r="Y89" i="19"/>
  <c r="Y99" i="25"/>
  <c r="Y94" i="25"/>
  <c r="Y85" i="25"/>
  <c r="Y92" i="24"/>
  <c r="Y78" i="24"/>
  <c r="Y55" i="24"/>
  <c r="Y33" i="24"/>
  <c r="Y37" i="31"/>
  <c r="Y106" i="15"/>
  <c r="Y100" i="15"/>
  <c r="Y87" i="14"/>
  <c r="Y84" i="17"/>
  <c r="Y73" i="17"/>
  <c r="Y51" i="17"/>
  <c r="Y61" i="42"/>
  <c r="Y58" i="42"/>
  <c r="Y31" i="42"/>
  <c r="Y25" i="42"/>
  <c r="Y92" i="41"/>
  <c r="Y81" i="41"/>
  <c r="Y75" i="41"/>
  <c r="Y84" i="29"/>
  <c r="Y106" i="23"/>
  <c r="Y94" i="23"/>
  <c r="Y35" i="23"/>
  <c r="Y97" i="32"/>
  <c r="Y88" i="32"/>
  <c r="Y86" i="32"/>
  <c r="Y74" i="32"/>
  <c r="Y34" i="32"/>
  <c r="Y97" i="26"/>
  <c r="Y83" i="26"/>
  <c r="Y70" i="26"/>
  <c r="Y103" i="30"/>
  <c r="Y99" i="30"/>
  <c r="Y80" i="30"/>
  <c r="Y78" i="19"/>
  <c r="Y109" i="25"/>
  <c r="Y105" i="25"/>
  <c r="Y86" i="25"/>
  <c r="Y98" i="24"/>
  <c r="Y84" i="24"/>
  <c r="Y75" i="24"/>
  <c r="Y70" i="24"/>
  <c r="Y61" i="24"/>
  <c r="Y46" i="31"/>
  <c r="Y100" i="17"/>
  <c r="Y98" i="17"/>
  <c r="Y86" i="17"/>
  <c r="Y102" i="17"/>
  <c r="Y90" i="17"/>
  <c r="Y78" i="17"/>
  <c r="Y64" i="17"/>
  <c r="Y48" i="17"/>
  <c r="Y98" i="42"/>
  <c r="Y95" i="42"/>
  <c r="Y57" i="42"/>
  <c r="Y52" i="42"/>
  <c r="Y23" i="42"/>
  <c r="Y76" i="41"/>
  <c r="Y101" i="42"/>
  <c r="Y49" i="42"/>
  <c r="Y91" i="17"/>
  <c r="Y67" i="17"/>
  <c r="Y52" i="17"/>
  <c r="Y99" i="42"/>
  <c r="Y55" i="42"/>
  <c r="Y101" i="41"/>
  <c r="Y82" i="17"/>
  <c r="Y76" i="17"/>
  <c r="Y62" i="17"/>
  <c r="Y67" i="42"/>
  <c r="Y62" i="42"/>
  <c r="Y35" i="42"/>
  <c r="Y8" i="42"/>
  <c r="Y102" i="41"/>
  <c r="Y94" i="17"/>
  <c r="Y68" i="17"/>
  <c r="Y65" i="17"/>
  <c r="Y56" i="17"/>
  <c r="Y99" i="41"/>
  <c r="Y95" i="17"/>
  <c r="Y83" i="17"/>
  <c r="Y80" i="17"/>
  <c r="Y74" i="17"/>
  <c r="Y50" i="17"/>
  <c r="Y94" i="42"/>
  <c r="Y80" i="42"/>
  <c r="Y74" i="42"/>
  <c r="Y71" i="42"/>
  <c r="Y65" i="42"/>
  <c r="Y42" i="42"/>
  <c r="Y33" i="42"/>
  <c r="Y20" i="42"/>
  <c r="Y17" i="42"/>
  <c r="Y11" i="42"/>
  <c r="Y86" i="41"/>
  <c r="Y85" i="42"/>
  <c r="Y39" i="42"/>
  <c r="Y88" i="17"/>
  <c r="Y92" i="17"/>
  <c r="Y81" i="17"/>
  <c r="Y75" i="17"/>
  <c r="Y54" i="17"/>
  <c r="Y51" i="42"/>
  <c r="Y46" i="42"/>
  <c r="Y26" i="42"/>
  <c r="Y95" i="41"/>
  <c r="Y89" i="41"/>
  <c r="Y90" i="42"/>
  <c r="Y76" i="42"/>
  <c r="Y64" i="42"/>
  <c r="Y48" i="42"/>
  <c r="Y32" i="42"/>
  <c r="Y98" i="41"/>
  <c r="Y82" i="41"/>
  <c r="Y53" i="41"/>
  <c r="Y33" i="41"/>
  <c r="Y90" i="29"/>
  <c r="Y81" i="29"/>
  <c r="Y75" i="29"/>
  <c r="Y91" i="23"/>
  <c r="Y75" i="23"/>
  <c r="Y72" i="23"/>
  <c r="Y103" i="32"/>
  <c r="Y87" i="32"/>
  <c r="Y71" i="32"/>
  <c r="Y55" i="32"/>
  <c r="Y39" i="32"/>
  <c r="Y90" i="26"/>
  <c r="Y74" i="26"/>
  <c r="Y58" i="26"/>
  <c r="Y92" i="30"/>
  <c r="Y86" i="19"/>
  <c r="Y72" i="19"/>
  <c r="Y64" i="19"/>
  <c r="Y56" i="19"/>
  <c r="Y48" i="19"/>
  <c r="Y40" i="19"/>
  <c r="Y101" i="18"/>
  <c r="Y73" i="18"/>
  <c r="Y45" i="18"/>
  <c r="Y29" i="18"/>
  <c r="Y98" i="25"/>
  <c r="Y82" i="25"/>
  <c r="Y102" i="24"/>
  <c r="Y96" i="24"/>
  <c r="Y74" i="24"/>
  <c r="Y58" i="24"/>
  <c r="Y36" i="24"/>
  <c r="Y62" i="31"/>
  <c r="Y56" i="31"/>
  <c r="Y50" i="31"/>
  <c r="Y104" i="15"/>
  <c r="Y99" i="15"/>
  <c r="Y96" i="15"/>
  <c r="Y86" i="15"/>
  <c r="Y45" i="41"/>
  <c r="Y103" i="29"/>
  <c r="Y97" i="29"/>
  <c r="Y64" i="23"/>
  <c r="Y21" i="26"/>
  <c r="Y13" i="26"/>
  <c r="Y10" i="26"/>
  <c r="Y102" i="30"/>
  <c r="Y86" i="30"/>
  <c r="Y32" i="19"/>
  <c r="Y24" i="19"/>
  <c r="Y99" i="18"/>
  <c r="Y74" i="18"/>
  <c r="Y46" i="18"/>
  <c r="Y32" i="18"/>
  <c r="Y108" i="25"/>
  <c r="Y92" i="25"/>
  <c r="Y90" i="24"/>
  <c r="Y68" i="24"/>
  <c r="Y46" i="24"/>
  <c r="Y30" i="24"/>
  <c r="Y68" i="31"/>
  <c r="Y59" i="31"/>
  <c r="Y44" i="31"/>
  <c r="Y38" i="31"/>
  <c r="Y105" i="15"/>
  <c r="Y95" i="23"/>
  <c r="Y70" i="23"/>
  <c r="Y67" i="23"/>
  <c r="Y91" i="32"/>
  <c r="Y75" i="32"/>
  <c r="Y59" i="32"/>
  <c r="Y43" i="32"/>
  <c r="Y94" i="26"/>
  <c r="Y78" i="26"/>
  <c r="Y62" i="26"/>
  <c r="Y43" i="26"/>
  <c r="Y89" i="15"/>
  <c r="Y30" i="42"/>
  <c r="Y96" i="41"/>
  <c r="Y80" i="41"/>
  <c r="Y51" i="41"/>
  <c r="Y31" i="41"/>
  <c r="Y23" i="41"/>
  <c r="Y101" i="29"/>
  <c r="Y79" i="29"/>
  <c r="Y105" i="23"/>
  <c r="Y89" i="23"/>
  <c r="Y73" i="23"/>
  <c r="Y62" i="23"/>
  <c r="Y59" i="23"/>
  <c r="Y50" i="23"/>
  <c r="Y48" i="23"/>
  <c r="Y101" i="32"/>
  <c r="Y85" i="32"/>
  <c r="Y69" i="32"/>
  <c r="Y53" i="32"/>
  <c r="Y37" i="32"/>
  <c r="Y88" i="26"/>
  <c r="Y72" i="26"/>
  <c r="Y56" i="26"/>
  <c r="Y90" i="30"/>
  <c r="Y100" i="19"/>
  <c r="Y95" i="19"/>
  <c r="Y84" i="19"/>
  <c r="Y70" i="19"/>
  <c r="Y62" i="19"/>
  <c r="Y54" i="19"/>
  <c r="Y46" i="19"/>
  <c r="Y38" i="19"/>
  <c r="Y28" i="19"/>
  <c r="Y17" i="19"/>
  <c r="Y105" i="18"/>
  <c r="Y89" i="18"/>
  <c r="Y86" i="18"/>
  <c r="Y63" i="18"/>
  <c r="Y61" i="18"/>
  <c r="Y58" i="18"/>
  <c r="Y112" i="25"/>
  <c r="Y96" i="25"/>
  <c r="Y106" i="24"/>
  <c r="Y100" i="24"/>
  <c r="Y94" i="24"/>
  <c r="Y81" i="24"/>
  <c r="Y72" i="24"/>
  <c r="Y56" i="24"/>
  <c r="Y50" i="24"/>
  <c r="Y34" i="24"/>
  <c r="Y60" i="31"/>
  <c r="Y54" i="31"/>
  <c r="Y94" i="15"/>
  <c r="Y76" i="15"/>
  <c r="Y86" i="42"/>
  <c r="Y77" i="42"/>
  <c r="Y56" i="42"/>
  <c r="Y40" i="42"/>
  <c r="Y24" i="42"/>
  <c r="Y18" i="42"/>
  <c r="Y12" i="42"/>
  <c r="Y90" i="41"/>
  <c r="Y74" i="41"/>
  <c r="Y49" i="41"/>
  <c r="Y37" i="41"/>
  <c r="Y95" i="29"/>
  <c r="Y89" i="29"/>
  <c r="Y76" i="29"/>
  <c r="Y99" i="23"/>
  <c r="Y83" i="23"/>
  <c r="Y54" i="23"/>
  <c r="Y51" i="23"/>
  <c r="Y42" i="23"/>
  <c r="Y40" i="23"/>
  <c r="Y95" i="32"/>
  <c r="Y79" i="32"/>
  <c r="Y63" i="32"/>
  <c r="Y47" i="32"/>
  <c r="Y98" i="26"/>
  <c r="Y82" i="26"/>
  <c r="Y66" i="26"/>
  <c r="Y50" i="26"/>
  <c r="Y100" i="30"/>
  <c r="Y84" i="30"/>
  <c r="Y101" i="19"/>
  <c r="Y92" i="19"/>
  <c r="Y30" i="19"/>
  <c r="Y22" i="19"/>
  <c r="Y12" i="19"/>
  <c r="Y97" i="18"/>
  <c r="Y92" i="18"/>
  <c r="Y106" i="25"/>
  <c r="Y90" i="25"/>
  <c r="Y103" i="24"/>
  <c r="Y97" i="24"/>
  <c r="Y88" i="24"/>
  <c r="Y66" i="24"/>
  <c r="Y44" i="24"/>
  <c r="Y28" i="24"/>
  <c r="Y66" i="31"/>
  <c r="Y63" i="31"/>
  <c r="Y51" i="31"/>
  <c r="Y42" i="31"/>
  <c r="Y36" i="31"/>
  <c r="Y95" i="15"/>
  <c r="Y66" i="15"/>
  <c r="Y92" i="42"/>
  <c r="Y83" i="42"/>
  <c r="Y72" i="42"/>
  <c r="Y66" i="42"/>
  <c r="Y50" i="42"/>
  <c r="Y34" i="42"/>
  <c r="Y21" i="42"/>
  <c r="Y100" i="41"/>
  <c r="Y84" i="41"/>
  <c r="Y57" i="41"/>
  <c r="Y54" i="41"/>
  <c r="Y43" i="41"/>
  <c r="Y40" i="41"/>
  <c r="Y74" i="29"/>
  <c r="Y83" i="29"/>
  <c r="Y93" i="23"/>
  <c r="Y77" i="23"/>
  <c r="Y46" i="23"/>
  <c r="Y43" i="23"/>
  <c r="Y34" i="23"/>
  <c r="Y32" i="23"/>
  <c r="Y89" i="32"/>
  <c r="Y73" i="32"/>
  <c r="Y57" i="32"/>
  <c r="Y41" i="32"/>
  <c r="Y92" i="26"/>
  <c r="Y76" i="26"/>
  <c r="Y60" i="26"/>
  <c r="Y44" i="26"/>
  <c r="Y35" i="26"/>
  <c r="Y33" i="26"/>
  <c r="Y27" i="26"/>
  <c r="Y19" i="26"/>
  <c r="Y17" i="26"/>
  <c r="Y94" i="30"/>
  <c r="Y74" i="19"/>
  <c r="Y66" i="19"/>
  <c r="Y58" i="19"/>
  <c r="Y50" i="19"/>
  <c r="Y42" i="19"/>
  <c r="Y34" i="19"/>
  <c r="Y31" i="19"/>
  <c r="Y23" i="19"/>
  <c r="Y98" i="18"/>
  <c r="Y100" i="25"/>
  <c r="Y84" i="25"/>
  <c r="Y82" i="24"/>
  <c r="Y76" i="24"/>
  <c r="Y60" i="24"/>
  <c r="Y38" i="24"/>
  <c r="Y22" i="24"/>
  <c r="Y58" i="31"/>
  <c r="Y48" i="31"/>
  <c r="Y39" i="31"/>
  <c r="Y33" i="31"/>
  <c r="Y79" i="14"/>
  <c r="Y46" i="14"/>
  <c r="Y69" i="41"/>
  <c r="Y104" i="19"/>
  <c r="Y76" i="19"/>
  <c r="Y68" i="19"/>
  <c r="Y60" i="19"/>
  <c r="Y52" i="19"/>
  <c r="Y44" i="19"/>
  <c r="Y36" i="19"/>
  <c r="Y103" i="18"/>
  <c r="Y90" i="15"/>
  <c r="Y63" i="14"/>
  <c r="Y57" i="14"/>
  <c r="Y55" i="14"/>
  <c r="Y49" i="14"/>
  <c r="Y47" i="14"/>
  <c r="Y102" i="42"/>
  <c r="Y96" i="42"/>
  <c r="Y84" i="42"/>
  <c r="Y81" i="42"/>
  <c r="Y70" i="42"/>
  <c r="Y54" i="42"/>
  <c r="Y38" i="42"/>
  <c r="Y22" i="42"/>
  <c r="Y10" i="42"/>
  <c r="Y104" i="41"/>
  <c r="Y88" i="41"/>
  <c r="Y72" i="41"/>
  <c r="Y102" i="29"/>
  <c r="Y93" i="29"/>
  <c r="Y87" i="29"/>
  <c r="Y97" i="23"/>
  <c r="Y81" i="23"/>
  <c r="Y93" i="32"/>
  <c r="Y77" i="32"/>
  <c r="Y61" i="32"/>
  <c r="Y45" i="32"/>
  <c r="Y96" i="26"/>
  <c r="Y80" i="26"/>
  <c r="Y64" i="26"/>
  <c r="Y25" i="26"/>
  <c r="Y98" i="30"/>
  <c r="Y82" i="30"/>
  <c r="Y77" i="19"/>
  <c r="Y69" i="19"/>
  <c r="Y61" i="19"/>
  <c r="Y53" i="19"/>
  <c r="Y45" i="19"/>
  <c r="Y37" i="19"/>
  <c r="Y18" i="19"/>
  <c r="Y8" i="19"/>
  <c r="Y104" i="18"/>
  <c r="Y104" i="25"/>
  <c r="Y88" i="25"/>
  <c r="Y86" i="24"/>
  <c r="Y80" i="24"/>
  <c r="Y64" i="24"/>
  <c r="Y51" i="24"/>
  <c r="Y42" i="24"/>
  <c r="Y26" i="24"/>
  <c r="Y40" i="31"/>
  <c r="Y34" i="31"/>
  <c r="Y93" i="14"/>
  <c r="Y69" i="14"/>
  <c r="Y91" i="14"/>
  <c r="Y77" i="14"/>
  <c r="Y73" i="14"/>
  <c r="Y59" i="14"/>
  <c r="Y95" i="14"/>
  <c r="Y99" i="14"/>
  <c r="Y89" i="14"/>
  <c r="Y64" i="14"/>
  <c r="Y53" i="14"/>
  <c r="Y51" i="14"/>
  <c r="Y101" i="14"/>
  <c r="Y85" i="14"/>
  <c r="Y54" i="14"/>
  <c r="Y100" i="14"/>
  <c r="Y88" i="14"/>
  <c r="Y74" i="14"/>
  <c r="Y70" i="14"/>
  <c r="Y62" i="14"/>
  <c r="Y102" i="14"/>
  <c r="Y90" i="14"/>
  <c r="Y82" i="14"/>
  <c r="Y81" i="14"/>
  <c r="Y76" i="14"/>
  <c r="Y56" i="14"/>
  <c r="Y48" i="14"/>
  <c r="Y98" i="14"/>
  <c r="Y97" i="14"/>
  <c r="Y96" i="14"/>
  <c r="Y92" i="14"/>
  <c r="Y84" i="14"/>
  <c r="Y78" i="14"/>
  <c r="Y66" i="14"/>
  <c r="Y58" i="14"/>
  <c r="Y50" i="14"/>
  <c r="Y94" i="14"/>
  <c r="Y86" i="14"/>
  <c r="Y80" i="14"/>
  <c r="Y72" i="14"/>
  <c r="Y68" i="14"/>
  <c r="Y60" i="14"/>
  <c r="Y52" i="14"/>
  <c r="Y68" i="15"/>
  <c r="Y65" i="15"/>
  <c r="Y32" i="31"/>
  <c r="Y71" i="23"/>
  <c r="Y63" i="23"/>
  <c r="Y55" i="23"/>
  <c r="Y47" i="23"/>
  <c r="Y39" i="23"/>
  <c r="Y69" i="23"/>
  <c r="Y61" i="23"/>
  <c r="Y53" i="23"/>
  <c r="Y45" i="23"/>
  <c r="Y37" i="23"/>
  <c r="Y65" i="23"/>
  <c r="Y57" i="23"/>
  <c r="Y49" i="23"/>
  <c r="Y41" i="23"/>
  <c r="Y33" i="23"/>
  <c r="Y82" i="28"/>
  <c r="Y90" i="28"/>
  <c r="Y86" i="28"/>
  <c r="Y74" i="28"/>
  <c r="Y92" i="28"/>
  <c r="Y89" i="28"/>
  <c r="Y78" i="28"/>
  <c r="Y84" i="28"/>
  <c r="Y81" i="28"/>
  <c r="Y62" i="28"/>
  <c r="Y54" i="28"/>
  <c r="Y50" i="28"/>
  <c r="Y88" i="28"/>
  <c r="Y80" i="28"/>
  <c r="Y94" i="28"/>
  <c r="Y76" i="28"/>
  <c r="Y73" i="28"/>
  <c r="Y66" i="28"/>
  <c r="Y64" i="28"/>
  <c r="Y56" i="28"/>
  <c r="Y83" i="28"/>
  <c r="Y65" i="28"/>
  <c r="Y46" i="28"/>
  <c r="Y91" i="28"/>
  <c r="Y68" i="28"/>
  <c r="Y58" i="28"/>
  <c r="Y48" i="28"/>
  <c r="Y93" i="28"/>
  <c r="Y85" i="28"/>
  <c r="Y77" i="28"/>
  <c r="Y60" i="28"/>
  <c r="Y52" i="28"/>
  <c r="Y49" i="28"/>
  <c r="Y75" i="28"/>
  <c r="Y57" i="28"/>
  <c r="Y95" i="28"/>
  <c r="Y87" i="28"/>
  <c r="Y79" i="28"/>
  <c r="Y72" i="28"/>
  <c r="Y70" i="28"/>
  <c r="Y44" i="28"/>
  <c r="Y42" i="28"/>
  <c r="Y67" i="28"/>
  <c r="Y59" i="28"/>
  <c r="Y51" i="28"/>
  <c r="Y43" i="28"/>
  <c r="Y69" i="28"/>
  <c r="Y61" i="28"/>
  <c r="Y53" i="28"/>
  <c r="Y45" i="28"/>
  <c r="Y40" i="28"/>
  <c r="Y38" i="28"/>
  <c r="Y71" i="28"/>
  <c r="Y63" i="28"/>
  <c r="Y55" i="28"/>
  <c r="Y47" i="28"/>
  <c r="Y39" i="28"/>
  <c r="Y41" i="28"/>
  <c r="Y28" i="41"/>
  <c r="Y46" i="41"/>
  <c r="Y30" i="41"/>
  <c r="Y19" i="41"/>
  <c r="Y62" i="41"/>
  <c r="Y59" i="41"/>
  <c r="Y35" i="41"/>
  <c r="Y32" i="41"/>
  <c r="Y25" i="41"/>
  <c r="Y70" i="41"/>
  <c r="Y67" i="41"/>
  <c r="Y27" i="41"/>
  <c r="Y66" i="41"/>
  <c r="Y58" i="41"/>
  <c r="Y50" i="41"/>
  <c r="Y42" i="41"/>
  <c r="Y34" i="41"/>
  <c r="Y26" i="41"/>
  <c r="Y68" i="41"/>
  <c r="Y60" i="41"/>
  <c r="Y52" i="41"/>
  <c r="Y44" i="41"/>
  <c r="Y36" i="41"/>
  <c r="Y20" i="41"/>
  <c r="Y38" i="41"/>
  <c r="Y22" i="41"/>
  <c r="Y64" i="41"/>
  <c r="Y56" i="41"/>
  <c r="Y48" i="41"/>
  <c r="Y24" i="41"/>
  <c r="Y48" i="26"/>
  <c r="Y46" i="26"/>
  <c r="Y42" i="26"/>
  <c r="Y40" i="26"/>
  <c r="Y38" i="26"/>
  <c r="Y36" i="26"/>
  <c r="Y34" i="26"/>
  <c r="Y32" i="26"/>
  <c r="Y30" i="26"/>
  <c r="Y28" i="26"/>
  <c r="Y26" i="26"/>
  <c r="Y24" i="26"/>
  <c r="Y22" i="26"/>
  <c r="Y18" i="26"/>
  <c r="Y16" i="26"/>
  <c r="Y14" i="26"/>
  <c r="Y12" i="26"/>
  <c r="Y8" i="26"/>
  <c r="Y16" i="19"/>
  <c r="Y11" i="19"/>
  <c r="Y10" i="19"/>
  <c r="Y103" i="19"/>
  <c r="Y98" i="19"/>
  <c r="Y97" i="19"/>
  <c r="Y91" i="19"/>
  <c r="Y83" i="19"/>
  <c r="Y80" i="19"/>
  <c r="Y79" i="19"/>
  <c r="Y71" i="19"/>
  <c r="Y63" i="19"/>
  <c r="Y55" i="19"/>
  <c r="Y47" i="19"/>
  <c r="Y39" i="19"/>
  <c r="Y25" i="19"/>
  <c r="Y20" i="19"/>
  <c r="Y19" i="19"/>
  <c r="Y14" i="19"/>
  <c r="Y13" i="19"/>
  <c r="Y105" i="19"/>
  <c r="Y94" i="19"/>
  <c r="Y93" i="19"/>
  <c r="Y85" i="19"/>
  <c r="Y73" i="19"/>
  <c r="Y65" i="19"/>
  <c r="Y57" i="19"/>
  <c r="Y49" i="19"/>
  <c r="Y41" i="19"/>
  <c r="Y33" i="19"/>
  <c r="Y27" i="19"/>
  <c r="Y99" i="19"/>
  <c r="Y87" i="19"/>
  <c r="Y82" i="19"/>
  <c r="Y81" i="19"/>
  <c r="Y75" i="19"/>
  <c r="Y67" i="19"/>
  <c r="Y59" i="19"/>
  <c r="Y51" i="19"/>
  <c r="Y43" i="19"/>
  <c r="Y35" i="19"/>
  <c r="Y29" i="19"/>
  <c r="Y21" i="19"/>
  <c r="Y15" i="19"/>
  <c r="Y9" i="19"/>
  <c r="Y103" i="15"/>
  <c r="Y93" i="15"/>
  <c r="Y87" i="15"/>
  <c r="Y74" i="15"/>
  <c r="Y73" i="15"/>
  <c r="Y62" i="15"/>
  <c r="Y107" i="15"/>
  <c r="Y102" i="15"/>
  <c r="Y101" i="15"/>
  <c r="Y78" i="15"/>
  <c r="Y70" i="15"/>
  <c r="Y98" i="15"/>
  <c r="Y97" i="15"/>
  <c r="Y91" i="15"/>
  <c r="Y85" i="15"/>
  <c r="Y72" i="15"/>
  <c r="Y82" i="15"/>
  <c r="Y81" i="15"/>
  <c r="Y75" i="15"/>
  <c r="Y67" i="15"/>
  <c r="Y61" i="15"/>
  <c r="Y77" i="15"/>
  <c r="Y69" i="15"/>
  <c r="Y64" i="15"/>
  <c r="Y63" i="15"/>
  <c r="Y83" i="15"/>
  <c r="Y80" i="15"/>
  <c r="Y79" i="15"/>
  <c r="Y71" i="15"/>
  <c r="Y94" i="18"/>
  <c r="Y88" i="18"/>
  <c r="Y82" i="18"/>
  <c r="Y76" i="18"/>
  <c r="Y68" i="18"/>
  <c r="Y60" i="18"/>
  <c r="Y48" i="18"/>
  <c r="Y40" i="18"/>
  <c r="Y35" i="18"/>
  <c r="Y106" i="18"/>
  <c r="Y100" i="18"/>
  <c r="Y91" i="18"/>
  <c r="Y90" i="18"/>
  <c r="Y70" i="18"/>
  <c r="Y62" i="18"/>
  <c r="Y57" i="18"/>
  <c r="Y56" i="18"/>
  <c r="Y42" i="18"/>
  <c r="Y31" i="18"/>
  <c r="Y30" i="18"/>
  <c r="Y95" i="18"/>
  <c r="Y83" i="18"/>
  <c r="Y77" i="18"/>
  <c r="Y54" i="18"/>
  <c r="Y49" i="18"/>
  <c r="Y34" i="18"/>
  <c r="Y102" i="18"/>
  <c r="Y96" i="18"/>
  <c r="Y84" i="18"/>
  <c r="Y78" i="18"/>
  <c r="Y72" i="18"/>
  <c r="Y64" i="18"/>
  <c r="Y50" i="18"/>
  <c r="Y44" i="18"/>
  <c r="Y36" i="18"/>
  <c r="O6" i="14"/>
  <c r="P6" i="14" s="1"/>
  <c r="Q6" i="14" s="1"/>
  <c r="R6" i="14" s="1"/>
  <c r="S6" i="14" s="1"/>
  <c r="P6" i="15"/>
  <c r="X93" i="20" l="1"/>
  <c r="W93" i="20"/>
  <c r="V93" i="20"/>
  <c r="U93" i="20"/>
  <c r="T93" i="20"/>
  <c r="X92" i="20"/>
  <c r="W92" i="20"/>
  <c r="V92" i="20"/>
  <c r="U92" i="20"/>
  <c r="T92" i="20"/>
  <c r="X91" i="20"/>
  <c r="W91" i="20"/>
  <c r="V91" i="20"/>
  <c r="U91" i="20"/>
  <c r="T91" i="20"/>
  <c r="X90" i="20"/>
  <c r="W90" i="20"/>
  <c r="V90" i="20"/>
  <c r="U90" i="20"/>
  <c r="T90" i="20"/>
  <c r="X89" i="20"/>
  <c r="W89" i="20"/>
  <c r="V89" i="20"/>
  <c r="U89" i="20"/>
  <c r="T89" i="20"/>
  <c r="X88" i="20"/>
  <c r="W88" i="20"/>
  <c r="V88" i="20"/>
  <c r="U88" i="20"/>
  <c r="T88" i="20"/>
  <c r="X87" i="20"/>
  <c r="W87" i="20"/>
  <c r="V87" i="20"/>
  <c r="U87" i="20"/>
  <c r="T87" i="20"/>
  <c r="X86" i="20"/>
  <c r="W86" i="20"/>
  <c r="V86" i="20"/>
  <c r="U86" i="20"/>
  <c r="T86" i="20"/>
  <c r="X85" i="20"/>
  <c r="W85" i="20"/>
  <c r="V85" i="20"/>
  <c r="U85" i="20"/>
  <c r="T85" i="20"/>
  <c r="X84" i="20"/>
  <c r="W84" i="20"/>
  <c r="V84" i="20"/>
  <c r="U84" i="20"/>
  <c r="T84" i="20"/>
  <c r="X83" i="20"/>
  <c r="W83" i="20"/>
  <c r="V83" i="20"/>
  <c r="U83" i="20"/>
  <c r="T83" i="20"/>
  <c r="X82" i="20"/>
  <c r="W82" i="20"/>
  <c r="V82" i="20"/>
  <c r="U82" i="20"/>
  <c r="T82" i="20"/>
  <c r="X81" i="20"/>
  <c r="W81" i="20"/>
  <c r="V81" i="20"/>
  <c r="U81" i="20"/>
  <c r="T81" i="20"/>
  <c r="X80" i="20"/>
  <c r="W80" i="20"/>
  <c r="V80" i="20"/>
  <c r="U80" i="20"/>
  <c r="T80" i="20"/>
  <c r="Y80" i="20" s="1"/>
  <c r="X79" i="20"/>
  <c r="W79" i="20"/>
  <c r="V79" i="20"/>
  <c r="U79" i="20"/>
  <c r="T79" i="20"/>
  <c r="X78" i="20"/>
  <c r="W78" i="20"/>
  <c r="V78" i="20"/>
  <c r="U78" i="20"/>
  <c r="T78" i="20"/>
  <c r="Y78" i="20" s="1"/>
  <c r="X77" i="20"/>
  <c r="W77" i="20"/>
  <c r="V77" i="20"/>
  <c r="U77" i="20"/>
  <c r="T77" i="20"/>
  <c r="Y83" i="20" l="1"/>
  <c r="Y91" i="20"/>
  <c r="Y77" i="20"/>
  <c r="Y93" i="20"/>
  <c r="Y86" i="20"/>
  <c r="Y88" i="20"/>
  <c r="Y85" i="20"/>
  <c r="Y82" i="20"/>
  <c r="Y90" i="20"/>
  <c r="Y79" i="20"/>
  <c r="Y87" i="20"/>
  <c r="Y84" i="20"/>
  <c r="Y92" i="20"/>
  <c r="Y81" i="20"/>
  <c r="Y89" i="20"/>
  <c r="X7" i="26"/>
  <c r="W7" i="26"/>
  <c r="V7" i="26"/>
  <c r="U7" i="26"/>
  <c r="T7" i="26"/>
  <c r="X7" i="19"/>
  <c r="W7" i="19"/>
  <c r="V7" i="19"/>
  <c r="U7" i="19"/>
  <c r="T7" i="19"/>
  <c r="Y7" i="26" l="1"/>
  <c r="Y7" i="19"/>
  <c r="T96" i="28" l="1"/>
  <c r="U96" i="28"/>
  <c r="V96" i="28"/>
  <c r="W96" i="28"/>
  <c r="X96" i="28"/>
  <c r="T97" i="28"/>
  <c r="U97" i="28"/>
  <c r="V97" i="28"/>
  <c r="W97" i="28"/>
  <c r="X97" i="28"/>
  <c r="T98" i="28"/>
  <c r="U98" i="28"/>
  <c r="V98" i="28"/>
  <c r="W98" i="28"/>
  <c r="X98" i="28"/>
  <c r="Y96" i="28" l="1"/>
  <c r="Y98" i="28"/>
  <c r="Y97" i="28"/>
  <c r="X85" i="22"/>
  <c r="W85" i="22"/>
  <c r="V85" i="22"/>
  <c r="U85" i="22"/>
  <c r="T85" i="22"/>
  <c r="X84" i="22"/>
  <c r="W84" i="22"/>
  <c r="V84" i="22"/>
  <c r="U84" i="22"/>
  <c r="T84" i="22"/>
  <c r="X83" i="22"/>
  <c r="W83" i="22"/>
  <c r="V83" i="22"/>
  <c r="U83" i="22"/>
  <c r="T83" i="22"/>
  <c r="X82" i="22"/>
  <c r="W82" i="22"/>
  <c r="V82" i="22"/>
  <c r="U82" i="22"/>
  <c r="T82" i="22"/>
  <c r="X81" i="22"/>
  <c r="W81" i="22"/>
  <c r="V81" i="22"/>
  <c r="U81" i="22"/>
  <c r="T81" i="22"/>
  <c r="X80" i="22"/>
  <c r="W80" i="22"/>
  <c r="V80" i="22"/>
  <c r="U80" i="22"/>
  <c r="T80" i="22"/>
  <c r="X79" i="22"/>
  <c r="W79" i="22"/>
  <c r="V79" i="22"/>
  <c r="U79" i="22"/>
  <c r="T79" i="22"/>
  <c r="Y79" i="22" s="1"/>
  <c r="X78" i="22"/>
  <c r="W78" i="22"/>
  <c r="V78" i="22"/>
  <c r="U78" i="22"/>
  <c r="T78" i="22"/>
  <c r="X77" i="22"/>
  <c r="W77" i="22"/>
  <c r="V77" i="22"/>
  <c r="U77" i="22"/>
  <c r="T77" i="22"/>
  <c r="X76" i="22"/>
  <c r="W76" i="22"/>
  <c r="V76" i="22"/>
  <c r="U76" i="22"/>
  <c r="T76" i="22"/>
  <c r="X75" i="22"/>
  <c r="W75" i="22"/>
  <c r="V75" i="22"/>
  <c r="U75" i="22"/>
  <c r="T75" i="22"/>
  <c r="X74" i="22"/>
  <c r="W74" i="22"/>
  <c r="V74" i="22"/>
  <c r="U74" i="22"/>
  <c r="T74" i="22"/>
  <c r="X73" i="22"/>
  <c r="W73" i="22"/>
  <c r="V73" i="22"/>
  <c r="U73" i="22"/>
  <c r="T73" i="22"/>
  <c r="X72" i="22"/>
  <c r="W72" i="22"/>
  <c r="V72" i="22"/>
  <c r="U72" i="22"/>
  <c r="T72" i="22"/>
  <c r="X71" i="22"/>
  <c r="W71" i="22"/>
  <c r="V71" i="22"/>
  <c r="U71" i="22"/>
  <c r="T71" i="22"/>
  <c r="X70" i="22"/>
  <c r="W70" i="22"/>
  <c r="V70" i="22"/>
  <c r="U70" i="22"/>
  <c r="T70" i="22"/>
  <c r="X69" i="22"/>
  <c r="W69" i="22"/>
  <c r="V69" i="22"/>
  <c r="U69" i="22"/>
  <c r="T69" i="22"/>
  <c r="X68" i="22"/>
  <c r="W68" i="22"/>
  <c r="V68" i="22"/>
  <c r="U68" i="22"/>
  <c r="T68" i="22"/>
  <c r="X67" i="22"/>
  <c r="W67" i="22"/>
  <c r="V67" i="22"/>
  <c r="U67" i="22"/>
  <c r="T67" i="22"/>
  <c r="Y82" i="22" l="1"/>
  <c r="Y68" i="22"/>
  <c r="Y76" i="22"/>
  <c r="Y84" i="22"/>
  <c r="Y74" i="22"/>
  <c r="Y78" i="22"/>
  <c r="Y83" i="22"/>
  <c r="Y72" i="22"/>
  <c r="Y80" i="22"/>
  <c r="Y69" i="22"/>
  <c r="Y70" i="22"/>
  <c r="Y67" i="22"/>
  <c r="Y75" i="22"/>
  <c r="Y73" i="22"/>
  <c r="Y71" i="22"/>
  <c r="Y77" i="22"/>
  <c r="Y81" i="22"/>
  <c r="Y85" i="22"/>
  <c r="T86" i="22" l="1"/>
  <c r="U86" i="22"/>
  <c r="V86" i="22"/>
  <c r="W86" i="22"/>
  <c r="X86" i="22"/>
  <c r="T87" i="22"/>
  <c r="U87" i="22"/>
  <c r="V87" i="22"/>
  <c r="W87" i="22"/>
  <c r="X87" i="22"/>
  <c r="T88" i="22"/>
  <c r="U88" i="22"/>
  <c r="V88" i="22"/>
  <c r="W88" i="22"/>
  <c r="X88" i="22"/>
  <c r="Y88" i="22" l="1"/>
  <c r="Y87" i="22"/>
  <c r="Y86" i="22"/>
  <c r="X108" i="29"/>
  <c r="W108" i="29"/>
  <c r="V108" i="29"/>
  <c r="U108" i="29"/>
  <c r="T108" i="29"/>
  <c r="X107" i="29"/>
  <c r="W107" i="29"/>
  <c r="V107" i="29"/>
  <c r="U107" i="29"/>
  <c r="T107" i="29"/>
  <c r="Y108" i="29" l="1"/>
  <c r="Y107" i="29"/>
  <c r="AB6" i="19"/>
  <c r="AB6" i="14" l="1"/>
  <c r="AB6" i="25" l="1"/>
  <c r="AB6" i="24"/>
  <c r="AB6" i="21"/>
  <c r="S159" i="25"/>
  <c r="S160" i="25"/>
  <c r="Y160" i="25" s="1"/>
  <c r="S161" i="25"/>
  <c r="U161" i="25" s="1"/>
  <c r="S162" i="25"/>
  <c r="U162" i="25" s="1"/>
  <c r="S163" i="25"/>
  <c r="Y163" i="25" s="1"/>
  <c r="S164" i="25"/>
  <c r="V164" i="25" s="1"/>
  <c r="S165" i="25"/>
  <c r="U165" i="25" s="1"/>
  <c r="S166" i="25"/>
  <c r="T166" i="25" s="1"/>
  <c r="S167" i="25"/>
  <c r="U167" i="25" s="1"/>
  <c r="S168" i="25"/>
  <c r="U168" i="25" s="1"/>
  <c r="S169" i="25"/>
  <c r="S170" i="25"/>
  <c r="W170" i="25" s="1"/>
  <c r="S171" i="25"/>
  <c r="U171" i="25" s="1"/>
  <c r="S172" i="25"/>
  <c r="U172" i="25" s="1"/>
  <c r="S173" i="25"/>
  <c r="U173" i="25" s="1"/>
  <c r="S174" i="25"/>
  <c r="U174" i="25" s="1"/>
  <c r="S175" i="25"/>
  <c r="W175" i="25" s="1"/>
  <c r="S176" i="25"/>
  <c r="V162" i="25"/>
  <c r="W172" i="25"/>
  <c r="W174" i="25"/>
  <c r="X173" i="25"/>
  <c r="Y170" i="25"/>
  <c r="T173" i="25"/>
  <c r="T176" i="25"/>
  <c r="T6" i="14"/>
  <c r="X105" i="42"/>
  <c r="W105" i="42"/>
  <c r="V105" i="42"/>
  <c r="Y105" i="42" s="1"/>
  <c r="U105" i="42"/>
  <c r="T105" i="42"/>
  <c r="X100" i="26"/>
  <c r="W100" i="26"/>
  <c r="V100" i="26"/>
  <c r="U100" i="26"/>
  <c r="T100" i="26"/>
  <c r="X98" i="20"/>
  <c r="W98" i="20"/>
  <c r="V98" i="20"/>
  <c r="U98" i="20"/>
  <c r="T98" i="20"/>
  <c r="S149" i="17"/>
  <c r="S133" i="17"/>
  <c r="S134" i="17"/>
  <c r="X134" i="17" s="1"/>
  <c r="S135" i="17"/>
  <c r="Y135" i="17" s="1"/>
  <c r="S136" i="17"/>
  <c r="V136" i="17" s="1"/>
  <c r="S137" i="17"/>
  <c r="V137" i="17" s="1"/>
  <c r="S138" i="17"/>
  <c r="X138" i="17" s="1"/>
  <c r="S139" i="17"/>
  <c r="X139" i="17" s="1"/>
  <c r="S140" i="17"/>
  <c r="W140" i="17" s="1"/>
  <c r="S141" i="17"/>
  <c r="Y141" i="17" s="1"/>
  <c r="S132" i="17"/>
  <c r="S112" i="17"/>
  <c r="S113" i="17"/>
  <c r="S114" i="17"/>
  <c r="V114" i="17" s="1"/>
  <c r="S115" i="17"/>
  <c r="S116" i="17"/>
  <c r="W116" i="17" s="1"/>
  <c r="S117" i="17"/>
  <c r="T117" i="17" s="1"/>
  <c r="S118" i="17"/>
  <c r="V118" i="17" s="1"/>
  <c r="S119" i="17"/>
  <c r="Y119" i="17" s="1"/>
  <c r="S120" i="17"/>
  <c r="U120" i="17" s="1"/>
  <c r="S121" i="17"/>
  <c r="T121" i="17" s="1"/>
  <c r="S122" i="17"/>
  <c r="Y122" i="17" s="1"/>
  <c r="S123" i="17"/>
  <c r="S124" i="17"/>
  <c r="X124" i="17" s="1"/>
  <c r="S125" i="17"/>
  <c r="U125" i="17" s="1"/>
  <c r="S126" i="17"/>
  <c r="U126" i="17" s="1"/>
  <c r="S127" i="17"/>
  <c r="Y127" i="17" s="1"/>
  <c r="S128" i="17"/>
  <c r="V128" i="17" s="1"/>
  <c r="S111" i="17"/>
  <c r="X104" i="17"/>
  <c r="W104" i="17"/>
  <c r="T104" i="17"/>
  <c r="Y104" i="17" s="1"/>
  <c r="U104" i="17"/>
  <c r="V104" i="17"/>
  <c r="T105" i="17"/>
  <c r="U105" i="17"/>
  <c r="V105" i="17"/>
  <c r="W105" i="17"/>
  <c r="X105" i="17"/>
  <c r="T106" i="17"/>
  <c r="U106" i="17"/>
  <c r="V106" i="17"/>
  <c r="W106" i="17"/>
  <c r="X106" i="17"/>
  <c r="AB6" i="32"/>
  <c r="AB6" i="31"/>
  <c r="AB6" i="30"/>
  <c r="AB6" i="28"/>
  <c r="AB6" i="41"/>
  <c r="AB6" i="26"/>
  <c r="AB6" i="23"/>
  <c r="AB6" i="18"/>
  <c r="AB6" i="17"/>
  <c r="AB6" i="16"/>
  <c r="X72" i="31"/>
  <c r="X73" i="31"/>
  <c r="X74" i="31"/>
  <c r="X75" i="31"/>
  <c r="X76" i="31"/>
  <c r="X77" i="31"/>
  <c r="X78" i="31"/>
  <c r="X79" i="31"/>
  <c r="X80" i="31"/>
  <c r="X81" i="31"/>
  <c r="X82" i="31"/>
  <c r="X83" i="31"/>
  <c r="X84" i="31"/>
  <c r="X85" i="31"/>
  <c r="X86" i="31"/>
  <c r="X87" i="31"/>
  <c r="X88" i="31"/>
  <c r="X89" i="31"/>
  <c r="X90" i="31"/>
  <c r="X91" i="31"/>
  <c r="X92" i="31"/>
  <c r="X93" i="31"/>
  <c r="X94" i="31"/>
  <c r="X95" i="31"/>
  <c r="X96" i="31"/>
  <c r="X97" i="31"/>
  <c r="X98" i="31"/>
  <c r="X99" i="31"/>
  <c r="X100" i="31"/>
  <c r="X101" i="31"/>
  <c r="X102" i="31"/>
  <c r="X103" i="31"/>
  <c r="X104" i="31"/>
  <c r="X105" i="31"/>
  <c r="X106" i="31"/>
  <c r="S146" i="31"/>
  <c r="X107" i="23"/>
  <c r="S143" i="14"/>
  <c r="T103" i="14"/>
  <c r="T104" i="14"/>
  <c r="X7" i="42"/>
  <c r="W7" i="42"/>
  <c r="V7" i="42"/>
  <c r="T7" i="42"/>
  <c r="U7" i="42"/>
  <c r="Y138" i="17"/>
  <c r="Y136" i="17"/>
  <c r="T141" i="17"/>
  <c r="X140" i="17"/>
  <c r="T140" i="17"/>
  <c r="V139" i="17"/>
  <c r="W138" i="17"/>
  <c r="V138" i="17"/>
  <c r="U138" i="17"/>
  <c r="T138" i="17"/>
  <c r="W137" i="17"/>
  <c r="U137" i="17"/>
  <c r="T137" i="17"/>
  <c r="X136" i="17"/>
  <c r="W136" i="17"/>
  <c r="U136" i="17"/>
  <c r="T136" i="17"/>
  <c r="U114" i="17"/>
  <c r="W114" i="17"/>
  <c r="X114" i="17"/>
  <c r="T115" i="17"/>
  <c r="U115" i="17"/>
  <c r="V115" i="17"/>
  <c r="W115" i="17"/>
  <c r="X115" i="17"/>
  <c r="Y115" i="17"/>
  <c r="T116" i="17"/>
  <c r="Y116" i="17"/>
  <c r="U117" i="17"/>
  <c r="V117" i="17"/>
  <c r="X117" i="17"/>
  <c r="W120" i="17"/>
  <c r="U121" i="17"/>
  <c r="V121" i="17"/>
  <c r="W121" i="17"/>
  <c r="X121" i="17"/>
  <c r="Y121" i="17"/>
  <c r="U122" i="17"/>
  <c r="X122" i="17"/>
  <c r="T124" i="17"/>
  <c r="Y124" i="17"/>
  <c r="T125" i="17"/>
  <c r="V125" i="17"/>
  <c r="W125" i="17"/>
  <c r="Y125" i="17"/>
  <c r="Y126" i="17"/>
  <c r="D23" i="34"/>
  <c r="S23" i="34"/>
  <c r="S98" i="34"/>
  <c r="S40" i="34"/>
  <c r="S69" i="34"/>
  <c r="C24" i="33"/>
  <c r="C23" i="33"/>
  <c r="C22" i="33"/>
  <c r="C21" i="33"/>
  <c r="C20" i="33"/>
  <c r="C19" i="33"/>
  <c r="C18" i="33"/>
  <c r="C17" i="33"/>
  <c r="C16" i="33"/>
  <c r="C15" i="33"/>
  <c r="C14" i="33"/>
  <c r="C13" i="33"/>
  <c r="C12" i="33"/>
  <c r="C11" i="33"/>
  <c r="C10" i="33"/>
  <c r="C9" i="33"/>
  <c r="C8" i="33"/>
  <c r="C7" i="33"/>
  <c r="C6" i="33"/>
  <c r="C5" i="33"/>
  <c r="A1" i="20"/>
  <c r="O6" i="42"/>
  <c r="P6" i="42" s="1"/>
  <c r="Q6" i="42" s="1"/>
  <c r="R6" i="42" s="1"/>
  <c r="W6" i="42" s="1"/>
  <c r="O6" i="32"/>
  <c r="P6" i="32" s="1"/>
  <c r="Q6" i="32" s="1"/>
  <c r="R6" i="32" s="1"/>
  <c r="S6" i="32" s="1"/>
  <c r="O6" i="31"/>
  <c r="T6" i="31" s="1"/>
  <c r="O6" i="30"/>
  <c r="T6" i="30" s="1"/>
  <c r="O6" i="29"/>
  <c r="T6" i="29" s="1"/>
  <c r="O6" i="28"/>
  <c r="P6" i="28" s="1"/>
  <c r="O6" i="41"/>
  <c r="T6" i="41" s="1"/>
  <c r="O6" i="26"/>
  <c r="P6" i="26" s="1"/>
  <c r="O6" i="25"/>
  <c r="T6" i="25" s="1"/>
  <c r="T158" i="25" s="1"/>
  <c r="O6" i="24"/>
  <c r="O6" i="23"/>
  <c r="O6" i="22"/>
  <c r="P6" i="22" s="1"/>
  <c r="U6" i="22" s="1"/>
  <c r="U138" i="22" s="1"/>
  <c r="O6" i="21"/>
  <c r="P6" i="21" s="1"/>
  <c r="Q6" i="21" s="1"/>
  <c r="R6" i="21" s="1"/>
  <c r="S6" i="21" s="1"/>
  <c r="O6" i="20"/>
  <c r="T6" i="32"/>
  <c r="O6" i="19"/>
  <c r="O6" i="18"/>
  <c r="P6" i="18" s="1"/>
  <c r="U6" i="18" s="1"/>
  <c r="U131" i="18" s="1"/>
  <c r="O6" i="17"/>
  <c r="U6" i="15"/>
  <c r="U111" i="15" s="1"/>
  <c r="B44" i="4"/>
  <c r="B45" i="4"/>
  <c r="B46" i="4"/>
  <c r="B47" i="4"/>
  <c r="B48" i="4"/>
  <c r="B49" i="4"/>
  <c r="B43" i="4"/>
  <c r="A49" i="4"/>
  <c r="A48" i="4"/>
  <c r="A47" i="4"/>
  <c r="A46" i="4"/>
  <c r="A45" i="4"/>
  <c r="A44" i="4"/>
  <c r="A43" i="4"/>
  <c r="D46" i="34"/>
  <c r="D58" i="34"/>
  <c r="R111" i="34"/>
  <c r="R90" i="34"/>
  <c r="R61" i="34"/>
  <c r="R32" i="34"/>
  <c r="D124" i="34"/>
  <c r="D109" i="34"/>
  <c r="D78" i="34"/>
  <c r="D92" i="34"/>
  <c r="A121" i="34"/>
  <c r="S129" i="32"/>
  <c r="V129" i="32" s="1"/>
  <c r="W129" i="32"/>
  <c r="S128" i="32"/>
  <c r="V128" i="32" s="1"/>
  <c r="S127" i="32"/>
  <c r="V127" i="32" s="1"/>
  <c r="S128" i="31"/>
  <c r="Y128" i="31" s="1"/>
  <c r="S127" i="31"/>
  <c r="Y127" i="31" s="1"/>
  <c r="S126" i="31"/>
  <c r="Y126" i="31" s="1"/>
  <c r="S128" i="30"/>
  <c r="X128" i="30" s="1"/>
  <c r="S127" i="30"/>
  <c r="Y127" i="30" s="1"/>
  <c r="S126" i="30"/>
  <c r="U126" i="30" s="1"/>
  <c r="Y126" i="30"/>
  <c r="S129" i="29"/>
  <c r="Y129" i="29" s="1"/>
  <c r="S128" i="29"/>
  <c r="W128" i="29" s="1"/>
  <c r="S127" i="29"/>
  <c r="S130" i="41"/>
  <c r="S129" i="41"/>
  <c r="Y129" i="41" s="1"/>
  <c r="S128" i="41"/>
  <c r="Y128" i="41" s="1"/>
  <c r="S129" i="28"/>
  <c r="X129" i="28" s="1"/>
  <c r="S128" i="28"/>
  <c r="V128" i="28" s="1"/>
  <c r="S127" i="28"/>
  <c r="U127" i="28" s="1"/>
  <c r="S127" i="26"/>
  <c r="Y127" i="26" s="1"/>
  <c r="S126" i="26"/>
  <c r="U126" i="26" s="1"/>
  <c r="S125" i="26"/>
  <c r="S135" i="25"/>
  <c r="S134" i="25"/>
  <c r="W134" i="25" s="1"/>
  <c r="S133" i="25"/>
  <c r="U133" i="25" s="1"/>
  <c r="Y129" i="32"/>
  <c r="T128" i="30"/>
  <c r="U129" i="29"/>
  <c r="V129" i="29"/>
  <c r="X129" i="29"/>
  <c r="U128" i="41"/>
  <c r="T128" i="28"/>
  <c r="U127" i="26"/>
  <c r="S128" i="24"/>
  <c r="S127" i="24"/>
  <c r="S126" i="24"/>
  <c r="Y126" i="24" s="1"/>
  <c r="S129" i="23"/>
  <c r="X129" i="23" s="1"/>
  <c r="S128" i="23"/>
  <c r="T128" i="23" s="1"/>
  <c r="S127" i="23"/>
  <c r="T127" i="23" s="1"/>
  <c r="S135" i="22"/>
  <c r="Y135" i="22" s="1"/>
  <c r="S134" i="22"/>
  <c r="Y134" i="22" s="1"/>
  <c r="S133" i="22"/>
  <c r="S128" i="21"/>
  <c r="U128" i="21" s="1"/>
  <c r="S127" i="21"/>
  <c r="Y127" i="21" s="1"/>
  <c r="S126" i="21"/>
  <c r="V126" i="21" s="1"/>
  <c r="S121" i="20"/>
  <c r="Y121" i="20" s="1"/>
  <c r="S120" i="20"/>
  <c r="U120" i="20" s="1"/>
  <c r="S119" i="20"/>
  <c r="T119" i="20" s="1"/>
  <c r="S127" i="19"/>
  <c r="X127" i="19" s="1"/>
  <c r="S126" i="19"/>
  <c r="Y126" i="19" s="1"/>
  <c r="S125" i="19"/>
  <c r="T125" i="19" s="1"/>
  <c r="S128" i="18"/>
  <c r="Y128" i="18" s="1"/>
  <c r="S127" i="18"/>
  <c r="S126" i="18"/>
  <c r="W126" i="18" s="1"/>
  <c r="S133" i="16"/>
  <c r="W133" i="16" s="1"/>
  <c r="S132" i="16"/>
  <c r="Y132" i="16" s="1"/>
  <c r="S131" i="16"/>
  <c r="S129" i="15"/>
  <c r="S128" i="15"/>
  <c r="Y128" i="15" s="1"/>
  <c r="S127" i="15"/>
  <c r="Y127" i="15" s="1"/>
  <c r="S126" i="14"/>
  <c r="W126" i="14" s="1"/>
  <c r="S125" i="14"/>
  <c r="S124" i="14"/>
  <c r="C56" i="33"/>
  <c r="R88" i="34" s="1"/>
  <c r="C55" i="33"/>
  <c r="R87" i="34" s="1"/>
  <c r="C54" i="33"/>
  <c r="R86" i="34" s="1"/>
  <c r="S128" i="42"/>
  <c r="X128" i="42" s="1"/>
  <c r="S125" i="42"/>
  <c r="S126" i="42"/>
  <c r="U126" i="42" s="1"/>
  <c r="S127" i="42"/>
  <c r="W127" i="42" s="1"/>
  <c r="U126" i="24"/>
  <c r="V126" i="24"/>
  <c r="X126" i="24"/>
  <c r="X127" i="23"/>
  <c r="W135" i="22"/>
  <c r="W127" i="19"/>
  <c r="U126" i="14"/>
  <c r="V126" i="14"/>
  <c r="V125" i="14"/>
  <c r="X126" i="14"/>
  <c r="V126" i="42"/>
  <c r="C67" i="4"/>
  <c r="B67" i="4"/>
  <c r="XES2" i="14"/>
  <c r="U103" i="14"/>
  <c r="V103" i="14"/>
  <c r="W103" i="14"/>
  <c r="X103" i="14"/>
  <c r="U104" i="14"/>
  <c r="V104" i="14"/>
  <c r="W104" i="14"/>
  <c r="X104" i="14"/>
  <c r="B52" i="4"/>
  <c r="B51" i="4"/>
  <c r="D72" i="4"/>
  <c r="B71" i="4"/>
  <c r="D70" i="4"/>
  <c r="B70" i="4"/>
  <c r="E67" i="4"/>
  <c r="B69" i="4"/>
  <c r="B68" i="4"/>
  <c r="B4" i="4"/>
  <c r="XES2" i="42"/>
  <c r="XER2" i="42"/>
  <c r="XES2" i="32"/>
  <c r="XER2" i="32"/>
  <c r="XES2" i="31"/>
  <c r="XER2" i="31"/>
  <c r="XES2" i="30"/>
  <c r="XER2" i="30"/>
  <c r="XES2" i="29"/>
  <c r="XER2" i="29"/>
  <c r="XES2" i="28"/>
  <c r="XER2" i="28"/>
  <c r="XES2" i="41"/>
  <c r="XER2" i="41"/>
  <c r="XES2" i="26"/>
  <c r="XER2" i="26"/>
  <c r="XES2" i="25"/>
  <c r="XER2" i="25"/>
  <c r="XES2" i="24"/>
  <c r="XER2" i="24"/>
  <c r="XES2" i="23"/>
  <c r="XER2" i="23"/>
  <c r="XES2" i="22"/>
  <c r="XER2" i="22"/>
  <c r="XES2" i="21"/>
  <c r="XER2" i="21"/>
  <c r="XES2" i="20"/>
  <c r="XER2" i="20"/>
  <c r="XES2" i="19"/>
  <c r="XER2" i="19"/>
  <c r="XES2" i="18"/>
  <c r="XER2" i="18"/>
  <c r="XES2" i="17"/>
  <c r="XER2" i="17"/>
  <c r="XES2" i="16"/>
  <c r="XER2" i="16"/>
  <c r="XES2" i="15"/>
  <c r="XER2" i="15"/>
  <c r="D67" i="4"/>
  <c r="S145" i="31"/>
  <c r="S145" i="30"/>
  <c r="V72" i="31"/>
  <c r="V73" i="31"/>
  <c r="V74" i="31"/>
  <c r="V75" i="31"/>
  <c r="V76" i="31"/>
  <c r="V77" i="31"/>
  <c r="V78" i="31"/>
  <c r="V79" i="31"/>
  <c r="V80" i="31"/>
  <c r="V81" i="31"/>
  <c r="V82" i="31"/>
  <c r="V83" i="31"/>
  <c r="V84" i="31"/>
  <c r="V85" i="31"/>
  <c r="V86" i="31"/>
  <c r="V87" i="31"/>
  <c r="V88" i="31"/>
  <c r="V89" i="31"/>
  <c r="V90" i="31"/>
  <c r="V91" i="31"/>
  <c r="V92" i="31"/>
  <c r="V93" i="31"/>
  <c r="V94" i="31"/>
  <c r="V95" i="31"/>
  <c r="V96" i="31"/>
  <c r="V97" i="31"/>
  <c r="V98" i="31"/>
  <c r="V99" i="31"/>
  <c r="V100" i="31"/>
  <c r="V101" i="31"/>
  <c r="V102" i="31"/>
  <c r="V103" i="31"/>
  <c r="V104" i="31"/>
  <c r="V105" i="31"/>
  <c r="V106" i="31"/>
  <c r="X110" i="16"/>
  <c r="X111" i="16"/>
  <c r="S145" i="19"/>
  <c r="T110" i="16"/>
  <c r="T111" i="16"/>
  <c r="XER2" i="14"/>
  <c r="A1" i="22"/>
  <c r="A1" i="21"/>
  <c r="A1" i="19"/>
  <c r="A1" i="18"/>
  <c r="A1" i="17"/>
  <c r="A1" i="16"/>
  <c r="A1" i="15"/>
  <c r="B6" i="4"/>
  <c r="B7" i="4"/>
  <c r="B8" i="4"/>
  <c r="B9" i="4"/>
  <c r="A81" i="4"/>
  <c r="B81" i="4"/>
  <c r="A82" i="4"/>
  <c r="B82" i="4"/>
  <c r="A83" i="4"/>
  <c r="B83" i="4"/>
  <c r="A84" i="4"/>
  <c r="B84" i="4"/>
  <c r="A85" i="4"/>
  <c r="B85" i="4"/>
  <c r="A86" i="4"/>
  <c r="B86" i="4"/>
  <c r="A87" i="4"/>
  <c r="B87" i="4"/>
  <c r="A88" i="4"/>
  <c r="B88" i="4"/>
  <c r="A89" i="4"/>
  <c r="B89" i="4"/>
  <c r="A90" i="4"/>
  <c r="B90" i="4"/>
  <c r="A91" i="4"/>
  <c r="B91" i="4"/>
  <c r="A92" i="4"/>
  <c r="B92" i="4"/>
  <c r="A93" i="4"/>
  <c r="B93" i="4"/>
  <c r="A94" i="4"/>
  <c r="B94" i="4"/>
  <c r="A95" i="4"/>
  <c r="B95" i="4"/>
  <c r="A96" i="4"/>
  <c r="B96" i="4"/>
  <c r="A97" i="4"/>
  <c r="B97" i="4"/>
  <c r="A98" i="4"/>
  <c r="B98" i="4"/>
  <c r="A99" i="4"/>
  <c r="B99" i="4"/>
  <c r="A100" i="4"/>
  <c r="B100" i="4"/>
  <c r="A101" i="4"/>
  <c r="B101" i="4"/>
  <c r="A102" i="4"/>
  <c r="B102" i="4"/>
  <c r="B80" i="4"/>
  <c r="A80" i="4"/>
  <c r="D79" i="33"/>
  <c r="E79" i="33" s="1"/>
  <c r="F79" i="33" s="1"/>
  <c r="G79" i="33" s="1"/>
  <c r="H79" i="33" s="1"/>
  <c r="D72" i="33"/>
  <c r="E72" i="33" s="1"/>
  <c r="F72" i="33" s="1"/>
  <c r="G72" i="33" s="1"/>
  <c r="H72" i="33" s="1"/>
  <c r="D59" i="33"/>
  <c r="E59" i="33" s="1"/>
  <c r="F59" i="33" s="1"/>
  <c r="G59" i="33" s="1"/>
  <c r="H59" i="33" s="1"/>
  <c r="D38" i="33"/>
  <c r="E38" i="33"/>
  <c r="F38" i="33" s="1"/>
  <c r="G38" i="33" s="1"/>
  <c r="H38" i="33" s="1"/>
  <c r="D29" i="33"/>
  <c r="E29" i="33" s="1"/>
  <c r="F29" i="33" s="1"/>
  <c r="G29" i="33" s="1"/>
  <c r="H29" i="33" s="1"/>
  <c r="D4" i="33"/>
  <c r="E4" i="33"/>
  <c r="F4" i="33" s="1"/>
  <c r="G4" i="33" s="1"/>
  <c r="H4" i="33" s="1"/>
  <c r="A120" i="34"/>
  <c r="A119" i="34"/>
  <c r="A118" i="34"/>
  <c r="A106" i="34"/>
  <c r="A105" i="34"/>
  <c r="A104" i="34"/>
  <c r="A103" i="34"/>
  <c r="A102" i="34"/>
  <c r="A89" i="34"/>
  <c r="A88" i="34"/>
  <c r="A87" i="34"/>
  <c r="A86" i="34"/>
  <c r="A75" i="34"/>
  <c r="A74" i="34"/>
  <c r="A73" i="34"/>
  <c r="A72" i="34"/>
  <c r="A71" i="34"/>
  <c r="A70" i="34"/>
  <c r="A69" i="34"/>
  <c r="C97" i="33"/>
  <c r="R59" i="34" s="1"/>
  <c r="C96" i="33"/>
  <c r="R58" i="34" s="1"/>
  <c r="C95" i="33"/>
  <c r="R57" i="34" s="1"/>
  <c r="C94" i="33"/>
  <c r="R56" i="34" s="1"/>
  <c r="C93" i="33"/>
  <c r="R55" i="34" s="1"/>
  <c r="C92" i="33"/>
  <c r="R54" i="34" s="1"/>
  <c r="C91" i="33"/>
  <c r="R53" i="34" s="1"/>
  <c r="C90" i="33"/>
  <c r="R52" i="34" s="1"/>
  <c r="C89" i="33"/>
  <c r="R51" i="34" s="1"/>
  <c r="C88" i="33"/>
  <c r="R50" i="34" s="1"/>
  <c r="C87" i="33"/>
  <c r="R49" i="34" s="1"/>
  <c r="C86" i="33"/>
  <c r="R48" i="34" s="1"/>
  <c r="C85" i="33"/>
  <c r="R47" i="34" s="1"/>
  <c r="C84" i="33"/>
  <c r="R46" i="34" s="1"/>
  <c r="C83" i="33"/>
  <c r="R45" i="34" s="1"/>
  <c r="C82" i="33"/>
  <c r="R44" i="34" s="1"/>
  <c r="C81" i="33"/>
  <c r="R43" i="34" s="1"/>
  <c r="C80" i="33"/>
  <c r="R42" i="34" s="1"/>
  <c r="C76" i="33"/>
  <c r="R30" i="34" s="1"/>
  <c r="C75" i="33"/>
  <c r="R29" i="34" s="1"/>
  <c r="C74" i="33"/>
  <c r="R28" i="34" s="1"/>
  <c r="C73" i="33"/>
  <c r="R27" i="34" s="1"/>
  <c r="C69" i="33"/>
  <c r="R109" i="34" s="1"/>
  <c r="C68" i="33"/>
  <c r="R108" i="34" s="1"/>
  <c r="C67" i="33"/>
  <c r="R107" i="34" s="1"/>
  <c r="C66" i="33"/>
  <c r="R106" i="34" s="1"/>
  <c r="C65" i="33"/>
  <c r="R105" i="34" s="1"/>
  <c r="C64" i="33"/>
  <c r="R104" i="34" s="1"/>
  <c r="C63" i="33"/>
  <c r="R103" i="34" s="1"/>
  <c r="C62" i="33"/>
  <c r="R102" i="34" s="1"/>
  <c r="C61" i="33"/>
  <c r="R101" i="34" s="1"/>
  <c r="C60" i="33"/>
  <c r="R100" i="34" s="1"/>
  <c r="C53" i="33"/>
  <c r="R85" i="34" s="1"/>
  <c r="C52" i="33"/>
  <c r="R84" i="34" s="1"/>
  <c r="C51" i="33"/>
  <c r="R83" i="34" s="1"/>
  <c r="C50" i="33"/>
  <c r="R82" i="34" s="1"/>
  <c r="C49" i="33"/>
  <c r="R81" i="34" s="1"/>
  <c r="C48" i="33"/>
  <c r="R80" i="34" s="1"/>
  <c r="C47" i="33"/>
  <c r="R79" i="34" s="1"/>
  <c r="C46" i="33"/>
  <c r="R78" i="34" s="1"/>
  <c r="C45" i="33"/>
  <c r="R77" i="34" s="1"/>
  <c r="C44" i="33"/>
  <c r="R76" i="34" s="1"/>
  <c r="C43" i="33"/>
  <c r="R75" i="34" s="1"/>
  <c r="C42" i="33"/>
  <c r="R74" i="34" s="1"/>
  <c r="C41" i="33"/>
  <c r="R73" i="34" s="1"/>
  <c r="C40" i="33"/>
  <c r="R72" i="34" s="1"/>
  <c r="C39" i="33"/>
  <c r="R71" i="34" s="1"/>
  <c r="S169" i="42"/>
  <c r="Y169" i="42" s="1"/>
  <c r="S168" i="42"/>
  <c r="Y168" i="42" s="1"/>
  <c r="S167" i="42"/>
  <c r="W167" i="42" s="1"/>
  <c r="S166" i="42"/>
  <c r="V166" i="42" s="1"/>
  <c r="S165" i="42"/>
  <c r="W165" i="42" s="1"/>
  <c r="S164" i="42"/>
  <c r="V164" i="42" s="1"/>
  <c r="S163" i="42"/>
  <c r="X163" i="42" s="1"/>
  <c r="S162" i="42"/>
  <c r="T162" i="42" s="1"/>
  <c r="S161" i="42"/>
  <c r="Y161" i="42" s="1"/>
  <c r="S160" i="42"/>
  <c r="Y160" i="42" s="1"/>
  <c r="S159" i="42"/>
  <c r="W159" i="42" s="1"/>
  <c r="S158" i="42"/>
  <c r="V158" i="42" s="1"/>
  <c r="S157" i="42"/>
  <c r="W157" i="42" s="1"/>
  <c r="S156" i="42"/>
  <c r="S155" i="42"/>
  <c r="X155" i="42" s="1"/>
  <c r="S154" i="42"/>
  <c r="V154" i="42" s="1"/>
  <c r="S153" i="42"/>
  <c r="V153" i="42" s="1"/>
  <c r="S152" i="42"/>
  <c r="Y151" i="42"/>
  <c r="S148" i="42"/>
  <c r="S147" i="42"/>
  <c r="S146" i="42"/>
  <c r="Y146" i="42" s="1"/>
  <c r="S145" i="42"/>
  <c r="Y144" i="42"/>
  <c r="S141" i="42"/>
  <c r="Y141" i="42" s="1"/>
  <c r="S140" i="42"/>
  <c r="S139" i="42"/>
  <c r="S138" i="42"/>
  <c r="X138" i="42"/>
  <c r="S137" i="42"/>
  <c r="W137" i="42"/>
  <c r="S136" i="42"/>
  <c r="S135" i="42"/>
  <c r="U135" i="42" s="1"/>
  <c r="S134" i="42"/>
  <c r="S133" i="42"/>
  <c r="S132" i="42"/>
  <c r="T132" i="42" s="1"/>
  <c r="Y131" i="42"/>
  <c r="U125" i="42"/>
  <c r="S124" i="42"/>
  <c r="T124" i="42" s="1"/>
  <c r="S123" i="42"/>
  <c r="S122" i="42"/>
  <c r="Y122" i="42" s="1"/>
  <c r="S121" i="42"/>
  <c r="S120" i="42"/>
  <c r="S119" i="42"/>
  <c r="S118" i="42"/>
  <c r="W118" i="42" s="1"/>
  <c r="S117" i="42"/>
  <c r="S116" i="42"/>
  <c r="X116" i="42" s="1"/>
  <c r="S115" i="42"/>
  <c r="W115" i="42" s="1"/>
  <c r="S114" i="42"/>
  <c r="Y114" i="42" s="1"/>
  <c r="S113" i="42"/>
  <c r="V113" i="42" s="1"/>
  <c r="S112" i="42"/>
  <c r="X112" i="42" s="1"/>
  <c r="S111" i="42"/>
  <c r="W111" i="42" s="1"/>
  <c r="Y110" i="42"/>
  <c r="X106" i="42"/>
  <c r="W106" i="42"/>
  <c r="V106" i="42"/>
  <c r="U106" i="42"/>
  <c r="T106" i="42"/>
  <c r="EL2" i="42"/>
  <c r="EP2" i="42"/>
  <c r="ER3" i="42" s="1"/>
  <c r="EK2" i="42"/>
  <c r="EO2" i="42" s="1"/>
  <c r="ES2" i="42" s="1"/>
  <c r="EW2" i="42" s="1"/>
  <c r="FA2" i="42" s="1"/>
  <c r="FE2" i="42" s="1"/>
  <c r="FI2" i="42" s="1"/>
  <c r="FM2" i="42" s="1"/>
  <c r="FQ2" i="42" s="1"/>
  <c r="CN2" i="42"/>
  <c r="CN3" i="42" s="1"/>
  <c r="A1" i="42"/>
  <c r="S170" i="32"/>
  <c r="X170" i="32" s="1"/>
  <c r="S169" i="32"/>
  <c r="Y169" i="32" s="1"/>
  <c r="S168" i="32"/>
  <c r="S167" i="32"/>
  <c r="S166" i="32"/>
  <c r="S165" i="32"/>
  <c r="X165" i="32" s="1"/>
  <c r="S164" i="32"/>
  <c r="X164" i="32" s="1"/>
  <c r="S163" i="32"/>
  <c r="W163" i="32" s="1"/>
  <c r="S162" i="32"/>
  <c r="T162" i="32" s="1"/>
  <c r="S161" i="32"/>
  <c r="X161" i="32" s="1"/>
  <c r="S160" i="32"/>
  <c r="S159" i="32"/>
  <c r="T159" i="32" s="1"/>
  <c r="S158" i="32"/>
  <c r="T158" i="32" s="1"/>
  <c r="S157" i="32"/>
  <c r="Y157" i="32" s="1"/>
  <c r="S156" i="32"/>
  <c r="T156" i="32" s="1"/>
  <c r="S155" i="32"/>
  <c r="T155" i="32" s="1"/>
  <c r="S154" i="32"/>
  <c r="Y154" i="32" s="1"/>
  <c r="S153" i="32"/>
  <c r="T153" i="32" s="1"/>
  <c r="Y152" i="32"/>
  <c r="S149" i="32"/>
  <c r="T149" i="32" s="1"/>
  <c r="S148" i="32"/>
  <c r="S147" i="32"/>
  <c r="S146" i="32"/>
  <c r="Y145" i="32"/>
  <c r="S142" i="32"/>
  <c r="V142" i="32" s="1"/>
  <c r="S141" i="32"/>
  <c r="T141" i="32" s="1"/>
  <c r="S140" i="32"/>
  <c r="S139" i="32"/>
  <c r="S138" i="32"/>
  <c r="X138" i="32" s="1"/>
  <c r="S137" i="32"/>
  <c r="V137" i="32" s="1"/>
  <c r="S136" i="32"/>
  <c r="S135" i="32"/>
  <c r="W135" i="32" s="1"/>
  <c r="S134" i="32"/>
  <c r="S133" i="32"/>
  <c r="Y132" i="32"/>
  <c r="S126" i="32"/>
  <c r="S125" i="32"/>
  <c r="X125" i="32" s="1"/>
  <c r="S124" i="32"/>
  <c r="S123" i="32"/>
  <c r="S122" i="32"/>
  <c r="U122" i="32" s="1"/>
  <c r="S121" i="32"/>
  <c r="T121" i="32" s="1"/>
  <c r="S120" i="32"/>
  <c r="S119" i="32"/>
  <c r="W119" i="32" s="1"/>
  <c r="S118" i="32"/>
  <c r="S117" i="32"/>
  <c r="T117" i="32" s="1"/>
  <c r="S116" i="32"/>
  <c r="X116" i="32" s="1"/>
  <c r="S115" i="32"/>
  <c r="U115" i="32" s="1"/>
  <c r="S114" i="32"/>
  <c r="S113" i="32"/>
  <c r="S112" i="32"/>
  <c r="Y111" i="32"/>
  <c r="X107" i="32"/>
  <c r="W107" i="32"/>
  <c r="V107" i="32"/>
  <c r="U107" i="32"/>
  <c r="T107" i="32"/>
  <c r="X106" i="32"/>
  <c r="W106" i="32"/>
  <c r="V106" i="32"/>
  <c r="U106" i="32"/>
  <c r="T106" i="32"/>
  <c r="X105" i="32"/>
  <c r="W105" i="32"/>
  <c r="V105" i="32"/>
  <c r="U105" i="32"/>
  <c r="T105" i="32"/>
  <c r="EL2" i="32"/>
  <c r="EP2" i="32" s="1"/>
  <c r="EK2" i="32"/>
  <c r="EO2" i="32"/>
  <c r="ES2" i="32" s="1"/>
  <c r="EW2" i="32" s="1"/>
  <c r="FA2" i="32" s="1"/>
  <c r="FE2" i="32" s="1"/>
  <c r="FI2" i="32" s="1"/>
  <c r="FM2" i="32" s="1"/>
  <c r="FQ2" i="32" s="1"/>
  <c r="CN2" i="32"/>
  <c r="CS2" i="32" s="1"/>
  <c r="A1" i="32"/>
  <c r="S169" i="31"/>
  <c r="V169" i="31" s="1"/>
  <c r="S168" i="31"/>
  <c r="S167" i="31"/>
  <c r="S166" i="31"/>
  <c r="T166" i="31" s="1"/>
  <c r="S165" i="31"/>
  <c r="S164" i="31"/>
  <c r="S163" i="31"/>
  <c r="S162" i="31"/>
  <c r="W162" i="31" s="1"/>
  <c r="S161" i="31"/>
  <c r="W161" i="31" s="1"/>
  <c r="S160" i="31"/>
  <c r="Y160" i="31" s="1"/>
  <c r="S159" i="31"/>
  <c r="S158" i="31"/>
  <c r="W158" i="31" s="1"/>
  <c r="S157" i="31"/>
  <c r="S156" i="31"/>
  <c r="T156" i="31" s="1"/>
  <c r="S155" i="31"/>
  <c r="S154" i="31"/>
  <c r="S153" i="31"/>
  <c r="W153" i="31" s="1"/>
  <c r="S152" i="31"/>
  <c r="Y151" i="31"/>
  <c r="S148" i="31"/>
  <c r="T148" i="31" s="1"/>
  <c r="S147" i="31"/>
  <c r="Y144" i="31"/>
  <c r="S141" i="31"/>
  <c r="W141" i="31"/>
  <c r="S140" i="31"/>
  <c r="X140" i="31" s="1"/>
  <c r="S139" i="31"/>
  <c r="S138" i="31"/>
  <c r="U138" i="31"/>
  <c r="S137" i="31"/>
  <c r="S136" i="31"/>
  <c r="T136" i="31" s="1"/>
  <c r="S135" i="31"/>
  <c r="Y135" i="31" s="1"/>
  <c r="S134" i="31"/>
  <c r="S133" i="31"/>
  <c r="S132" i="31"/>
  <c r="U132" i="31"/>
  <c r="Y131" i="31"/>
  <c r="S125" i="31"/>
  <c r="S124" i="31"/>
  <c r="X124" i="31"/>
  <c r="S123" i="31"/>
  <c r="S122" i="31"/>
  <c r="Y122" i="31" s="1"/>
  <c r="S121" i="31"/>
  <c r="T121" i="31" s="1"/>
  <c r="S120" i="31"/>
  <c r="X120" i="31" s="1"/>
  <c r="S119" i="31"/>
  <c r="S118" i="31"/>
  <c r="X118" i="31" s="1"/>
  <c r="S117" i="31"/>
  <c r="W117" i="31" s="1"/>
  <c r="S116" i="31"/>
  <c r="W116" i="31"/>
  <c r="S115" i="31"/>
  <c r="U115" i="31" s="1"/>
  <c r="S114" i="31"/>
  <c r="T114" i="31" s="1"/>
  <c r="S113" i="31"/>
  <c r="S112" i="31"/>
  <c r="S111" i="31"/>
  <c r="Y110" i="31"/>
  <c r="W106" i="31"/>
  <c r="U106" i="31"/>
  <c r="T106" i="31"/>
  <c r="W105" i="31"/>
  <c r="U105" i="31"/>
  <c r="T105" i="31"/>
  <c r="W104" i="31"/>
  <c r="U104" i="31"/>
  <c r="T104" i="31"/>
  <c r="W103" i="31"/>
  <c r="U103" i="31"/>
  <c r="T103" i="31"/>
  <c r="W102" i="31"/>
  <c r="U102" i="31"/>
  <c r="T102" i="31"/>
  <c r="W101" i="31"/>
  <c r="U101" i="31"/>
  <c r="T101" i="31"/>
  <c r="W100" i="31"/>
  <c r="U100" i="31"/>
  <c r="T100" i="31"/>
  <c r="W99" i="31"/>
  <c r="U99" i="31"/>
  <c r="T99" i="31"/>
  <c r="W98" i="31"/>
  <c r="U98" i="31"/>
  <c r="T98" i="31"/>
  <c r="W97" i="31"/>
  <c r="U97" i="31"/>
  <c r="T97" i="31"/>
  <c r="W96" i="31"/>
  <c r="U96" i="31"/>
  <c r="T96" i="31"/>
  <c r="W95" i="31"/>
  <c r="U95" i="31"/>
  <c r="T95" i="31"/>
  <c r="W94" i="31"/>
  <c r="U94" i="31"/>
  <c r="Y94" i="31" s="1"/>
  <c r="T94" i="31"/>
  <c r="W93" i="31"/>
  <c r="U93" i="31"/>
  <c r="T93" i="31"/>
  <c r="W92" i="31"/>
  <c r="U92" i="31"/>
  <c r="T92" i="31"/>
  <c r="W91" i="31"/>
  <c r="U91" i="31"/>
  <c r="T91" i="31"/>
  <c r="W90" i="31"/>
  <c r="U90" i="31"/>
  <c r="Y90" i="31" s="1"/>
  <c r="T90" i="31"/>
  <c r="W89" i="31"/>
  <c r="U89" i="31"/>
  <c r="T89" i="31"/>
  <c r="Y89" i="31" s="1"/>
  <c r="W88" i="31"/>
  <c r="U88" i="31"/>
  <c r="T88" i="31"/>
  <c r="W87" i="31"/>
  <c r="Y87" i="31" s="1"/>
  <c r="U87" i="31"/>
  <c r="T87" i="31"/>
  <c r="W86" i="31"/>
  <c r="U86" i="31"/>
  <c r="T86" i="31"/>
  <c r="W85" i="31"/>
  <c r="U85" i="31"/>
  <c r="T85" i="31"/>
  <c r="W84" i="31"/>
  <c r="U84" i="31"/>
  <c r="T84" i="31"/>
  <c r="W83" i="31"/>
  <c r="U83" i="31"/>
  <c r="T83" i="31"/>
  <c r="W82" i="31"/>
  <c r="U82" i="31"/>
  <c r="Y82" i="31" s="1"/>
  <c r="T82" i="31"/>
  <c r="W81" i="31"/>
  <c r="U81" i="31"/>
  <c r="T81" i="31"/>
  <c r="Y81" i="31" s="1"/>
  <c r="W80" i="31"/>
  <c r="U80" i="31"/>
  <c r="T80" i="31"/>
  <c r="W79" i="31"/>
  <c r="Y79" i="31" s="1"/>
  <c r="U79" i="31"/>
  <c r="T79" i="31"/>
  <c r="W78" i="31"/>
  <c r="U78" i="31"/>
  <c r="Y78" i="31" s="1"/>
  <c r="T78" i="31"/>
  <c r="W77" i="31"/>
  <c r="U77" i="31"/>
  <c r="T77" i="31"/>
  <c r="Y77" i="31" s="1"/>
  <c r="W76" i="31"/>
  <c r="U76" i="31"/>
  <c r="T76" i="31"/>
  <c r="W75" i="31"/>
  <c r="U75" i="31"/>
  <c r="T75" i="31"/>
  <c r="W74" i="31"/>
  <c r="U74" i="31"/>
  <c r="T74" i="31"/>
  <c r="W73" i="31"/>
  <c r="U73" i="31"/>
  <c r="T73" i="31"/>
  <c r="W72" i="31"/>
  <c r="U72" i="31"/>
  <c r="T72" i="31"/>
  <c r="EL2" i="31"/>
  <c r="EP2" i="31" s="1"/>
  <c r="EK2" i="31"/>
  <c r="EO2" i="31" s="1"/>
  <c r="ES2" i="31" s="1"/>
  <c r="EW2" i="31" s="1"/>
  <c r="FA2" i="31" s="1"/>
  <c r="FE2" i="31" s="1"/>
  <c r="FI2" i="31" s="1"/>
  <c r="FM2" i="31" s="1"/>
  <c r="FQ2" i="31" s="1"/>
  <c r="CN2" i="31"/>
  <c r="A1" i="31"/>
  <c r="S169" i="30"/>
  <c r="Y169" i="30" s="1"/>
  <c r="S168" i="30"/>
  <c r="V168" i="30" s="1"/>
  <c r="S167" i="30"/>
  <c r="S166" i="30"/>
  <c r="S165" i="30"/>
  <c r="S164" i="30"/>
  <c r="T164" i="30" s="1"/>
  <c r="S163" i="30"/>
  <c r="W163" i="30" s="1"/>
  <c r="S162" i="30"/>
  <c r="X162" i="30" s="1"/>
  <c r="S161" i="30"/>
  <c r="S160" i="30"/>
  <c r="S159" i="30"/>
  <c r="S158" i="30"/>
  <c r="S157" i="30"/>
  <c r="S156" i="30"/>
  <c r="S155" i="30"/>
  <c r="S154" i="30"/>
  <c r="S153" i="30"/>
  <c r="S152" i="30"/>
  <c r="Y151" i="30"/>
  <c r="S148" i="30"/>
  <c r="S147" i="30"/>
  <c r="S146" i="30"/>
  <c r="Y144" i="30"/>
  <c r="S141" i="30"/>
  <c r="W141" i="30" s="1"/>
  <c r="S140" i="30"/>
  <c r="S139" i="30"/>
  <c r="S138" i="30"/>
  <c r="S137" i="30"/>
  <c r="X137" i="30" s="1"/>
  <c r="S136" i="30"/>
  <c r="V136" i="30" s="1"/>
  <c r="S135" i="30"/>
  <c r="Y135" i="30" s="1"/>
  <c r="S134" i="30"/>
  <c r="U134" i="30" s="1"/>
  <c r="S133" i="30"/>
  <c r="S132" i="30"/>
  <c r="Y132" i="30" s="1"/>
  <c r="Y131" i="30"/>
  <c r="S125" i="30"/>
  <c r="W125" i="30"/>
  <c r="S124" i="30"/>
  <c r="X124" i="30" s="1"/>
  <c r="S123" i="30"/>
  <c r="W123" i="30"/>
  <c r="S122" i="30"/>
  <c r="U122" i="30" s="1"/>
  <c r="S121" i="30"/>
  <c r="T121" i="30"/>
  <c r="S120" i="30"/>
  <c r="X120" i="30" s="1"/>
  <c r="S119" i="30"/>
  <c r="W119" i="30" s="1"/>
  <c r="S118" i="30"/>
  <c r="T118" i="30" s="1"/>
  <c r="S117" i="30"/>
  <c r="X117" i="30" s="1"/>
  <c r="S116" i="30"/>
  <c r="Y116" i="30" s="1"/>
  <c r="S115" i="30"/>
  <c r="Y115" i="30" s="1"/>
  <c r="S114" i="30"/>
  <c r="X114" i="30" s="1"/>
  <c r="S113" i="30"/>
  <c r="S112" i="30"/>
  <c r="S111" i="30"/>
  <c r="Y110" i="30"/>
  <c r="X106" i="30"/>
  <c r="W106" i="30"/>
  <c r="V106" i="30"/>
  <c r="U106" i="30"/>
  <c r="T106" i="30"/>
  <c r="Y106" i="30" s="1"/>
  <c r="EL2" i="30"/>
  <c r="EP2" i="30"/>
  <c r="EQ3" i="30" s="1"/>
  <c r="EK2" i="30"/>
  <c r="EO2" i="30" s="1"/>
  <c r="ES2" i="30" s="1"/>
  <c r="EW2" i="30" s="1"/>
  <c r="FA2" i="30" s="1"/>
  <c r="FE2" i="30" s="1"/>
  <c r="FI2" i="30" s="1"/>
  <c r="FM2" i="30" s="1"/>
  <c r="FQ2" i="30" s="1"/>
  <c r="CN2" i="30"/>
  <c r="A1" i="30"/>
  <c r="S169" i="29"/>
  <c r="Y169" i="29" s="1"/>
  <c r="S168" i="29"/>
  <c r="T168" i="29" s="1"/>
  <c r="S167" i="29"/>
  <c r="Y167" i="29" s="1"/>
  <c r="S166" i="29"/>
  <c r="S165" i="29"/>
  <c r="W165" i="29" s="1"/>
  <c r="S164" i="29"/>
  <c r="S163" i="29"/>
  <c r="S162" i="29"/>
  <c r="T162" i="29" s="1"/>
  <c r="S161" i="29"/>
  <c r="S160" i="29"/>
  <c r="W160" i="29" s="1"/>
  <c r="S159" i="29"/>
  <c r="X159" i="29" s="1"/>
  <c r="S158" i="29"/>
  <c r="Y158" i="29" s="1"/>
  <c r="S157" i="29"/>
  <c r="T157" i="29" s="1"/>
  <c r="S156" i="29"/>
  <c r="S155" i="29"/>
  <c r="S154" i="29"/>
  <c r="S153" i="29"/>
  <c r="S152" i="29"/>
  <c r="Y151" i="29"/>
  <c r="S148" i="29"/>
  <c r="S147" i="29"/>
  <c r="S146" i="29"/>
  <c r="S145" i="29"/>
  <c r="Y144" i="29"/>
  <c r="S141" i="29"/>
  <c r="W141" i="29"/>
  <c r="S140" i="29"/>
  <c r="S139" i="29"/>
  <c r="S138" i="29"/>
  <c r="X138" i="29" s="1"/>
  <c r="S137" i="29"/>
  <c r="S136" i="29"/>
  <c r="U136" i="29"/>
  <c r="S135" i="29"/>
  <c r="T135" i="29" s="1"/>
  <c r="S134" i="29"/>
  <c r="T134" i="29" s="1"/>
  <c r="S133" i="29"/>
  <c r="S132" i="29"/>
  <c r="Y131" i="29"/>
  <c r="S126" i="29"/>
  <c r="Y126" i="29" s="1"/>
  <c r="S125" i="29"/>
  <c r="Y125" i="29" s="1"/>
  <c r="S124" i="29"/>
  <c r="Y124" i="29" s="1"/>
  <c r="S123" i="29"/>
  <c r="X123" i="29" s="1"/>
  <c r="S122" i="29"/>
  <c r="W122" i="29" s="1"/>
  <c r="S121" i="29"/>
  <c r="S120" i="29"/>
  <c r="S119" i="29"/>
  <c r="X119" i="29"/>
  <c r="S118" i="29"/>
  <c r="X118" i="29"/>
  <c r="S117" i="29"/>
  <c r="Y117" i="29" s="1"/>
  <c r="S116" i="29"/>
  <c r="S115" i="29"/>
  <c r="W115" i="29" s="1"/>
  <c r="S114" i="29"/>
  <c r="S113" i="29"/>
  <c r="S112" i="29"/>
  <c r="Y111" i="29"/>
  <c r="EL2" i="29"/>
  <c r="EP2" i="29" s="1"/>
  <c r="EK2" i="29"/>
  <c r="EO2" i="29" s="1"/>
  <c r="ES2" i="29" s="1"/>
  <c r="EW2" i="29" s="1"/>
  <c r="FA2" i="29" s="1"/>
  <c r="FE2" i="29" s="1"/>
  <c r="FI2" i="29" s="1"/>
  <c r="FM2" i="29" s="1"/>
  <c r="FQ2" i="29" s="1"/>
  <c r="CN2" i="29"/>
  <c r="CS2" i="29" s="1"/>
  <c r="A1" i="29"/>
  <c r="S170" i="28"/>
  <c r="U170" i="28" s="1"/>
  <c r="S169" i="28"/>
  <c r="S168" i="28"/>
  <c r="S167" i="28"/>
  <c r="V167" i="28" s="1"/>
  <c r="S166" i="28"/>
  <c r="S165" i="28"/>
  <c r="S164" i="28"/>
  <c r="T164" i="28" s="1"/>
  <c r="S163" i="28"/>
  <c r="S162" i="28"/>
  <c r="S161" i="28"/>
  <c r="S160" i="28"/>
  <c r="X160" i="28" s="1"/>
  <c r="S159" i="28"/>
  <c r="T159" i="28" s="1"/>
  <c r="S158" i="28"/>
  <c r="S157" i="28"/>
  <c r="S156" i="28"/>
  <c r="S155" i="28"/>
  <c r="S154" i="28"/>
  <c r="S153" i="28"/>
  <c r="Y152" i="28"/>
  <c r="S149" i="28"/>
  <c r="X149" i="28" s="1"/>
  <c r="S148" i="28"/>
  <c r="T148" i="28" s="1"/>
  <c r="S147" i="28"/>
  <c r="S146" i="28"/>
  <c r="Y145" i="28"/>
  <c r="S142" i="28"/>
  <c r="V142" i="28" s="1"/>
  <c r="S141" i="28"/>
  <c r="U141" i="28" s="1"/>
  <c r="S140" i="28"/>
  <c r="X140" i="28" s="1"/>
  <c r="S139" i="28"/>
  <c r="V139" i="28" s="1"/>
  <c r="S138" i="28"/>
  <c r="U138" i="28" s="1"/>
  <c r="S137" i="28"/>
  <c r="T137" i="28" s="1"/>
  <c r="S136" i="28"/>
  <c r="U136" i="28" s="1"/>
  <c r="S135" i="28"/>
  <c r="W135" i="28" s="1"/>
  <c r="S134" i="28"/>
  <c r="S133" i="28"/>
  <c r="T133" i="28" s="1"/>
  <c r="Y132" i="28"/>
  <c r="S126" i="28"/>
  <c r="S125" i="28"/>
  <c r="X125" i="28" s="1"/>
  <c r="S124" i="28"/>
  <c r="V124" i="28" s="1"/>
  <c r="S123" i="28"/>
  <c r="X123" i="28" s="1"/>
  <c r="S122" i="28"/>
  <c r="X122" i="28" s="1"/>
  <c r="S121" i="28"/>
  <c r="W121" i="28" s="1"/>
  <c r="S120" i="28"/>
  <c r="U120" i="28" s="1"/>
  <c r="S119" i="28"/>
  <c r="U119" i="28" s="1"/>
  <c r="S118" i="28"/>
  <c r="T118" i="28" s="1"/>
  <c r="S117" i="28"/>
  <c r="T117" i="28" s="1"/>
  <c r="S116" i="28"/>
  <c r="X116" i="28" s="1"/>
  <c r="S115" i="28"/>
  <c r="T115" i="28" s="1"/>
  <c r="S114" i="28"/>
  <c r="S113" i="28"/>
  <c r="S112" i="28"/>
  <c r="Y111" i="28"/>
  <c r="X107" i="28"/>
  <c r="W107" i="28"/>
  <c r="V107" i="28"/>
  <c r="U107" i="28"/>
  <c r="T107" i="28"/>
  <c r="X106" i="28"/>
  <c r="W106" i="28"/>
  <c r="V106" i="28"/>
  <c r="U106" i="28"/>
  <c r="T106" i="28"/>
  <c r="X105" i="28"/>
  <c r="W105" i="28"/>
  <c r="V105" i="28"/>
  <c r="U105" i="28"/>
  <c r="T105" i="28"/>
  <c r="X104" i="28"/>
  <c r="W104" i="28"/>
  <c r="V104" i="28"/>
  <c r="U104" i="28"/>
  <c r="T104" i="28"/>
  <c r="X103" i="28"/>
  <c r="W103" i="28"/>
  <c r="V103" i="28"/>
  <c r="U103" i="28"/>
  <c r="T103" i="28"/>
  <c r="X102" i="28"/>
  <c r="W102" i="28"/>
  <c r="V102" i="28"/>
  <c r="U102" i="28"/>
  <c r="T102" i="28"/>
  <c r="X101" i="28"/>
  <c r="W101" i="28"/>
  <c r="V101" i="28"/>
  <c r="U101" i="28"/>
  <c r="T101" i="28"/>
  <c r="X100" i="28"/>
  <c r="W100" i="28"/>
  <c r="V100" i="28"/>
  <c r="U100" i="28"/>
  <c r="T100" i="28"/>
  <c r="X99" i="28"/>
  <c r="W99" i="28"/>
  <c r="V99" i="28"/>
  <c r="U99" i="28"/>
  <c r="T99" i="28"/>
  <c r="EL2" i="28"/>
  <c r="EP2" i="28" s="1"/>
  <c r="EK2" i="28"/>
  <c r="EO2" i="28" s="1"/>
  <c r="ES2" i="28" s="1"/>
  <c r="EW2" i="28" s="1"/>
  <c r="FA2" i="28" s="1"/>
  <c r="FE2" i="28" s="1"/>
  <c r="FI2" i="28" s="1"/>
  <c r="FM2" i="28" s="1"/>
  <c r="FQ2" i="28" s="1"/>
  <c r="CN2" i="28"/>
  <c r="CN3" i="28" s="1"/>
  <c r="CO3" i="28" s="1"/>
  <c r="CQ3" i="28" s="1"/>
  <c r="A1" i="28"/>
  <c r="S171" i="41"/>
  <c r="T171" i="41" s="1"/>
  <c r="S170" i="41"/>
  <c r="W170" i="41" s="1"/>
  <c r="S169" i="41"/>
  <c r="S168" i="41"/>
  <c r="X168" i="41" s="1"/>
  <c r="S167" i="41"/>
  <c r="S166" i="41"/>
  <c r="S165" i="41"/>
  <c r="W165" i="41" s="1"/>
  <c r="S164" i="41"/>
  <c r="S163" i="41"/>
  <c r="S162" i="41"/>
  <c r="S161" i="41"/>
  <c r="Y161" i="41" s="1"/>
  <c r="S160" i="41"/>
  <c r="S159" i="41"/>
  <c r="S158" i="41"/>
  <c r="X158" i="41" s="1"/>
  <c r="S157" i="41"/>
  <c r="Y157" i="41" s="1"/>
  <c r="S156" i="41"/>
  <c r="S155" i="41"/>
  <c r="S154" i="41"/>
  <c r="Y153" i="41"/>
  <c r="S150" i="41"/>
  <c r="T150" i="41" s="1"/>
  <c r="S149" i="41"/>
  <c r="S148" i="41"/>
  <c r="S147" i="41"/>
  <c r="Y146" i="41"/>
  <c r="S143" i="41"/>
  <c r="T143" i="41"/>
  <c r="S142" i="41"/>
  <c r="W142" i="41" s="1"/>
  <c r="S141" i="41"/>
  <c r="X141" i="41" s="1"/>
  <c r="S140" i="41"/>
  <c r="U140" i="41" s="1"/>
  <c r="S139" i="41"/>
  <c r="S138" i="41"/>
  <c r="Y138" i="41" s="1"/>
  <c r="S137" i="41"/>
  <c r="V137" i="41" s="1"/>
  <c r="S136" i="41"/>
  <c r="U136" i="41" s="1"/>
  <c r="S135" i="41"/>
  <c r="S134" i="41"/>
  <c r="Y133" i="41"/>
  <c r="S127" i="41"/>
  <c r="S126" i="41"/>
  <c r="Y126" i="41" s="1"/>
  <c r="S125" i="41"/>
  <c r="W125" i="41" s="1"/>
  <c r="S124" i="41"/>
  <c r="S123" i="41"/>
  <c r="W123" i="41" s="1"/>
  <c r="S122" i="41"/>
  <c r="V122" i="41" s="1"/>
  <c r="S121" i="41"/>
  <c r="S120" i="41"/>
  <c r="W120" i="41" s="1"/>
  <c r="S119" i="41"/>
  <c r="V119" i="41" s="1"/>
  <c r="S118" i="41"/>
  <c r="X118" i="41" s="1"/>
  <c r="S117" i="41"/>
  <c r="T117" i="41" s="1"/>
  <c r="S116" i="41"/>
  <c r="T116" i="41"/>
  <c r="S115" i="41"/>
  <c r="S114" i="41"/>
  <c r="S113" i="41"/>
  <c r="Y112" i="41"/>
  <c r="X108" i="41"/>
  <c r="W108" i="41"/>
  <c r="V108" i="41"/>
  <c r="U108" i="41"/>
  <c r="Y108" i="41" s="1"/>
  <c r="T108" i="41"/>
  <c r="X107" i="41"/>
  <c r="W107" i="41"/>
  <c r="V107" i="41"/>
  <c r="U107" i="41"/>
  <c r="T107" i="41"/>
  <c r="X106" i="41"/>
  <c r="W106" i="41"/>
  <c r="V106" i="41"/>
  <c r="U106" i="41"/>
  <c r="T106" i="41"/>
  <c r="X105" i="41"/>
  <c r="W105" i="41"/>
  <c r="V105" i="41"/>
  <c r="U105" i="41"/>
  <c r="T105" i="41"/>
  <c r="EL2" i="41"/>
  <c r="EP2" i="41"/>
  <c r="EQ3" i="41" s="1"/>
  <c r="EK2" i="41"/>
  <c r="EO2" i="41" s="1"/>
  <c r="ES2" i="41" s="1"/>
  <c r="EW2" i="41" s="1"/>
  <c r="FA2" i="41" s="1"/>
  <c r="FE2" i="41" s="1"/>
  <c r="FI2" i="41" s="1"/>
  <c r="FM2" i="41" s="1"/>
  <c r="FQ2" i="41" s="1"/>
  <c r="CN2" i="41"/>
  <c r="CS2" i="41" s="1"/>
  <c r="A1" i="41"/>
  <c r="S168" i="26"/>
  <c r="Y168" i="26" s="1"/>
  <c r="S167" i="26"/>
  <c r="Y167" i="26" s="1"/>
  <c r="S166" i="26"/>
  <c r="X166" i="26" s="1"/>
  <c r="S165" i="26"/>
  <c r="W165" i="26" s="1"/>
  <c r="S164" i="26"/>
  <c r="W164" i="26" s="1"/>
  <c r="S163" i="26"/>
  <c r="U163" i="26" s="1"/>
  <c r="S162" i="26"/>
  <c r="S161" i="26"/>
  <c r="Y161" i="26" s="1"/>
  <c r="S160" i="26"/>
  <c r="T160" i="26" s="1"/>
  <c r="S159" i="26"/>
  <c r="Y159" i="26" s="1"/>
  <c r="S158" i="26"/>
  <c r="S157" i="26"/>
  <c r="W157" i="26" s="1"/>
  <c r="S156" i="26"/>
  <c r="V156" i="26" s="1"/>
  <c r="S155" i="26"/>
  <c r="U155" i="26" s="1"/>
  <c r="S154" i="26"/>
  <c r="T154" i="26" s="1"/>
  <c r="S153" i="26"/>
  <c r="V153" i="26" s="1"/>
  <c r="S152" i="26"/>
  <c r="T152" i="26" s="1"/>
  <c r="S151" i="26"/>
  <c r="Y150" i="26"/>
  <c r="S147" i="26"/>
  <c r="Y147" i="26" s="1"/>
  <c r="S146" i="26"/>
  <c r="X146" i="26" s="1"/>
  <c r="S145" i="26"/>
  <c r="S144" i="26"/>
  <c r="Y143" i="26"/>
  <c r="S140" i="26"/>
  <c r="Y140" i="26" s="1"/>
  <c r="S139" i="26"/>
  <c r="U139" i="26" s="1"/>
  <c r="S138" i="26"/>
  <c r="U138" i="26" s="1"/>
  <c r="S137" i="26"/>
  <c r="Y137" i="26"/>
  <c r="S136" i="26"/>
  <c r="S135" i="26"/>
  <c r="T135" i="26" s="1"/>
  <c r="S134" i="26"/>
  <c r="X134" i="26" s="1"/>
  <c r="S133" i="26"/>
  <c r="Y133" i="26"/>
  <c r="S132" i="26"/>
  <c r="S131" i="26"/>
  <c r="X131" i="26" s="1"/>
  <c r="Y130" i="26"/>
  <c r="S124" i="26"/>
  <c r="T124" i="26" s="1"/>
  <c r="S123" i="26"/>
  <c r="V123" i="26" s="1"/>
  <c r="S122" i="26"/>
  <c r="V122" i="26"/>
  <c r="S121" i="26"/>
  <c r="X121" i="26" s="1"/>
  <c r="S120" i="26"/>
  <c r="T120" i="26"/>
  <c r="S119" i="26"/>
  <c r="Y119" i="26" s="1"/>
  <c r="S118" i="26"/>
  <c r="U118" i="26" s="1"/>
  <c r="S117" i="26"/>
  <c r="X117" i="26" s="1"/>
  <c r="S116" i="26"/>
  <c r="S115" i="26"/>
  <c r="V115" i="26" s="1"/>
  <c r="S114" i="26"/>
  <c r="X114" i="26"/>
  <c r="S113" i="26"/>
  <c r="S112" i="26"/>
  <c r="S111" i="26"/>
  <c r="S110" i="26"/>
  <c r="Y109" i="26"/>
  <c r="X105" i="26"/>
  <c r="W105" i="26"/>
  <c r="V105" i="26"/>
  <c r="U105" i="26"/>
  <c r="T105" i="26"/>
  <c r="X104" i="26"/>
  <c r="W104" i="26"/>
  <c r="V104" i="26"/>
  <c r="U104" i="26"/>
  <c r="T104" i="26"/>
  <c r="X103" i="26"/>
  <c r="W103" i="26"/>
  <c r="V103" i="26"/>
  <c r="U103" i="26"/>
  <c r="T103" i="26"/>
  <c r="X102" i="26"/>
  <c r="W102" i="26"/>
  <c r="V102" i="26"/>
  <c r="U102" i="26"/>
  <c r="T102" i="26"/>
  <c r="X101" i="26"/>
  <c r="W101" i="26"/>
  <c r="V101" i="26"/>
  <c r="U101" i="26"/>
  <c r="T101" i="26"/>
  <c r="EL2" i="26"/>
  <c r="EP2" i="26"/>
  <c r="EP3" i="26" s="1"/>
  <c r="EK2" i="26"/>
  <c r="EO2" i="26" s="1"/>
  <c r="ES2" i="26" s="1"/>
  <c r="EW2" i="26" s="1"/>
  <c r="FA2" i="26" s="1"/>
  <c r="FE2" i="26" s="1"/>
  <c r="FI2" i="26" s="1"/>
  <c r="FM2" i="26" s="1"/>
  <c r="FQ2" i="26" s="1"/>
  <c r="CN2" i="26"/>
  <c r="CN3" i="26" s="1"/>
  <c r="A1" i="26"/>
  <c r="Y158" i="25"/>
  <c r="S155" i="25"/>
  <c r="S154" i="25"/>
  <c r="S153" i="25"/>
  <c r="S152" i="25"/>
  <c r="Y151" i="25"/>
  <c r="S148" i="25"/>
  <c r="Y148" i="25" s="1"/>
  <c r="S147" i="25"/>
  <c r="Y147" i="25" s="1"/>
  <c r="S146" i="25"/>
  <c r="S145" i="25"/>
  <c r="W145" i="25" s="1"/>
  <c r="S144" i="25"/>
  <c r="U144" i="25" s="1"/>
  <c r="S143" i="25"/>
  <c r="V143" i="25" s="1"/>
  <c r="S142" i="25"/>
  <c r="W142" i="25" s="1"/>
  <c r="S141" i="25"/>
  <c r="Y141" i="25" s="1"/>
  <c r="S140" i="25"/>
  <c r="S139" i="25"/>
  <c r="Y139" i="25" s="1"/>
  <c r="Y138" i="25"/>
  <c r="S132" i="25"/>
  <c r="S131" i="25"/>
  <c r="U131" i="25" s="1"/>
  <c r="S130" i="25"/>
  <c r="Y130" i="25"/>
  <c r="S129" i="25"/>
  <c r="V129" i="25" s="1"/>
  <c r="S128" i="25"/>
  <c r="V128" i="25" s="1"/>
  <c r="S127" i="25"/>
  <c r="Y127" i="25" s="1"/>
  <c r="S126" i="25"/>
  <c r="Y126" i="25" s="1"/>
  <c r="S125" i="25"/>
  <c r="W125" i="25"/>
  <c r="S124" i="25"/>
  <c r="T124" i="25" s="1"/>
  <c r="S123" i="25"/>
  <c r="U123" i="25" s="1"/>
  <c r="S122" i="25"/>
  <c r="V122" i="25"/>
  <c r="S121" i="25"/>
  <c r="W121" i="25" s="1"/>
  <c r="S120" i="25"/>
  <c r="S119" i="25"/>
  <c r="S118" i="25"/>
  <c r="Y117" i="25"/>
  <c r="EL2" i="25"/>
  <c r="EP2" i="25"/>
  <c r="EQ3" i="25" s="1"/>
  <c r="EK2" i="25"/>
  <c r="EO2" i="25" s="1"/>
  <c r="ES2" i="25" s="1"/>
  <c r="EW2" i="25" s="1"/>
  <c r="FA2" i="25" s="1"/>
  <c r="FE2" i="25" s="1"/>
  <c r="FI2" i="25" s="1"/>
  <c r="FM2" i="25" s="1"/>
  <c r="FQ2" i="25" s="1"/>
  <c r="CN2" i="25"/>
  <c r="CN3" i="25" s="1"/>
  <c r="CR3" i="25" s="1"/>
  <c r="A1" i="25"/>
  <c r="S169" i="24"/>
  <c r="X169" i="24" s="1"/>
  <c r="S168" i="24"/>
  <c r="T168" i="24" s="1"/>
  <c r="S167" i="24"/>
  <c r="S166" i="24"/>
  <c r="T166" i="24" s="1"/>
  <c r="S165" i="24"/>
  <c r="X165" i="24" s="1"/>
  <c r="S164" i="24"/>
  <c r="W164" i="24" s="1"/>
  <c r="S163" i="24"/>
  <c r="X163" i="24" s="1"/>
  <c r="S162" i="24"/>
  <c r="Y162" i="24" s="1"/>
  <c r="S161" i="24"/>
  <c r="S160" i="24"/>
  <c r="S159" i="24"/>
  <c r="S158" i="24"/>
  <c r="S157" i="24"/>
  <c r="T157" i="24" s="1"/>
  <c r="S156" i="24"/>
  <c r="S155" i="24"/>
  <c r="S154" i="24"/>
  <c r="S153" i="24"/>
  <c r="S152" i="24"/>
  <c r="Y151" i="24"/>
  <c r="S148" i="24"/>
  <c r="Y148" i="24" s="1"/>
  <c r="S147" i="24"/>
  <c r="S146" i="24"/>
  <c r="S145" i="24"/>
  <c r="Y144" i="24"/>
  <c r="S141" i="24"/>
  <c r="Y141" i="24" s="1"/>
  <c r="S140" i="24"/>
  <c r="S139" i="24"/>
  <c r="U139" i="24" s="1"/>
  <c r="S138" i="24"/>
  <c r="S137" i="24"/>
  <c r="S136" i="24"/>
  <c r="Y136" i="24" s="1"/>
  <c r="S135" i="24"/>
  <c r="Y135" i="24" s="1"/>
  <c r="S134" i="24"/>
  <c r="S133" i="24"/>
  <c r="S132" i="24"/>
  <c r="Y131" i="24"/>
  <c r="S125" i="24"/>
  <c r="T125" i="24"/>
  <c r="S124" i="24"/>
  <c r="W124" i="24" s="1"/>
  <c r="S123" i="24"/>
  <c r="V123" i="24"/>
  <c r="S122" i="24"/>
  <c r="S121" i="24"/>
  <c r="W121" i="24" s="1"/>
  <c r="S120" i="24"/>
  <c r="T120" i="24" s="1"/>
  <c r="S119" i="24"/>
  <c r="X119" i="24" s="1"/>
  <c r="S118" i="24"/>
  <c r="T118" i="24" s="1"/>
  <c r="S117" i="24"/>
  <c r="X117" i="24" s="1"/>
  <c r="S116" i="24"/>
  <c r="T116" i="24"/>
  <c r="S115" i="24"/>
  <c r="S114" i="24"/>
  <c r="S113" i="24"/>
  <c r="S112" i="24"/>
  <c r="S111" i="24"/>
  <c r="Y110" i="24"/>
  <c r="EL2" i="24"/>
  <c r="EP2" i="24"/>
  <c r="EK2" i="24"/>
  <c r="EO2" i="24" s="1"/>
  <c r="ES2" i="24" s="1"/>
  <c r="EW2" i="24" s="1"/>
  <c r="FA2" i="24" s="1"/>
  <c r="FE2" i="24" s="1"/>
  <c r="FI2" i="24" s="1"/>
  <c r="FM2" i="24" s="1"/>
  <c r="FQ2" i="24" s="1"/>
  <c r="CN2" i="24"/>
  <c r="CS2" i="24" s="1"/>
  <c r="A1" i="24"/>
  <c r="S170" i="23"/>
  <c r="T170" i="23" s="1"/>
  <c r="S169" i="23"/>
  <c r="S168" i="23"/>
  <c r="Y168" i="23" s="1"/>
  <c r="S167" i="23"/>
  <c r="T167" i="23" s="1"/>
  <c r="S166" i="23"/>
  <c r="Y166" i="23" s="1"/>
  <c r="S165" i="23"/>
  <c r="T165" i="23" s="1"/>
  <c r="S164" i="23"/>
  <c r="S163" i="23"/>
  <c r="S162" i="23"/>
  <c r="T162" i="23" s="1"/>
  <c r="S161" i="23"/>
  <c r="X161" i="23" s="1"/>
  <c r="S160" i="23"/>
  <c r="T160" i="23" s="1"/>
  <c r="S159" i="23"/>
  <c r="S158" i="23"/>
  <c r="W158" i="23" s="1"/>
  <c r="S157" i="23"/>
  <c r="T157" i="23" s="1"/>
  <c r="S156" i="23"/>
  <c r="T156" i="23" s="1"/>
  <c r="S155" i="23"/>
  <c r="T155" i="23" s="1"/>
  <c r="S154" i="23"/>
  <c r="S153" i="23"/>
  <c r="Y152" i="23"/>
  <c r="S149" i="23"/>
  <c r="Y149" i="23" s="1"/>
  <c r="S148" i="23"/>
  <c r="Y148" i="23" s="1"/>
  <c r="S147" i="23"/>
  <c r="S146" i="23"/>
  <c r="Y145" i="23"/>
  <c r="S142" i="23"/>
  <c r="Y142" i="23" s="1"/>
  <c r="S141" i="23"/>
  <c r="T141" i="23" s="1"/>
  <c r="S140" i="23"/>
  <c r="S139" i="23"/>
  <c r="W139" i="23" s="1"/>
  <c r="S138" i="23"/>
  <c r="U138" i="23" s="1"/>
  <c r="S137" i="23"/>
  <c r="S136" i="23"/>
  <c r="Y136" i="23" s="1"/>
  <c r="S135" i="23"/>
  <c r="Y135" i="23"/>
  <c r="S134" i="23"/>
  <c r="S133" i="23"/>
  <c r="Y132" i="23"/>
  <c r="S126" i="23"/>
  <c r="S125" i="23"/>
  <c r="U125" i="23" s="1"/>
  <c r="S124" i="23"/>
  <c r="S123" i="23"/>
  <c r="T123" i="23" s="1"/>
  <c r="S122" i="23"/>
  <c r="S121" i="23"/>
  <c r="Y121" i="23" s="1"/>
  <c r="S120" i="23"/>
  <c r="V120" i="23" s="1"/>
  <c r="S119" i="23"/>
  <c r="S118" i="23"/>
  <c r="S117" i="23"/>
  <c r="X117" i="23"/>
  <c r="S116" i="23"/>
  <c r="T116" i="23" s="1"/>
  <c r="S115" i="23"/>
  <c r="S114" i="23"/>
  <c r="S113" i="23"/>
  <c r="S112" i="23"/>
  <c r="Y111" i="23"/>
  <c r="W107" i="23"/>
  <c r="V107" i="23"/>
  <c r="U107" i="23"/>
  <c r="T107" i="23"/>
  <c r="EL2" i="23"/>
  <c r="EP2" i="23" s="1"/>
  <c r="EK2" i="23"/>
  <c r="EO2" i="23" s="1"/>
  <c r="ES2" i="23" s="1"/>
  <c r="EW2" i="23" s="1"/>
  <c r="FA2" i="23" s="1"/>
  <c r="FE2" i="23" s="1"/>
  <c r="FI2" i="23" s="1"/>
  <c r="FM2" i="23" s="1"/>
  <c r="FQ2" i="23" s="1"/>
  <c r="CN2" i="23"/>
  <c r="A1" i="23"/>
  <c r="S176" i="22"/>
  <c r="T176" i="22" s="1"/>
  <c r="S175" i="22"/>
  <c r="V175" i="22" s="1"/>
  <c r="S174" i="22"/>
  <c r="S173" i="22"/>
  <c r="X173" i="22" s="1"/>
  <c r="S172" i="22"/>
  <c r="S171" i="22"/>
  <c r="T171" i="22" s="1"/>
  <c r="S170" i="22"/>
  <c r="S169" i="22"/>
  <c r="S168" i="22"/>
  <c r="S167" i="22"/>
  <c r="S166" i="22"/>
  <c r="T166" i="22" s="1"/>
  <c r="S165" i="22"/>
  <c r="S164" i="22"/>
  <c r="S163" i="22"/>
  <c r="S162" i="22"/>
  <c r="T162" i="22" s="1"/>
  <c r="S161" i="22"/>
  <c r="T161" i="22" s="1"/>
  <c r="S160" i="22"/>
  <c r="S159" i="22"/>
  <c r="Y158" i="22"/>
  <c r="S155" i="22"/>
  <c r="S154" i="22"/>
  <c r="S153" i="22"/>
  <c r="S152" i="22"/>
  <c r="Y151" i="22"/>
  <c r="S148" i="22"/>
  <c r="S147" i="22"/>
  <c r="U147" i="22" s="1"/>
  <c r="S146" i="22"/>
  <c r="V146" i="22" s="1"/>
  <c r="S145" i="22"/>
  <c r="X145" i="22" s="1"/>
  <c r="S144" i="22"/>
  <c r="T144" i="22" s="1"/>
  <c r="S143" i="22"/>
  <c r="S142" i="22"/>
  <c r="T142" i="22" s="1"/>
  <c r="S141" i="22"/>
  <c r="S140" i="22"/>
  <c r="S139" i="22"/>
  <c r="Y138" i="22"/>
  <c r="S132" i="22"/>
  <c r="X132" i="22" s="1"/>
  <c r="S131" i="22"/>
  <c r="U131" i="22" s="1"/>
  <c r="S130" i="22"/>
  <c r="X130" i="22" s="1"/>
  <c r="S129" i="22"/>
  <c r="W129" i="22" s="1"/>
  <c r="S128" i="22"/>
  <c r="W128" i="22" s="1"/>
  <c r="S127" i="22"/>
  <c r="V127" i="22" s="1"/>
  <c r="S126" i="22"/>
  <c r="U126" i="22" s="1"/>
  <c r="S125" i="22"/>
  <c r="V125" i="22" s="1"/>
  <c r="S124" i="22"/>
  <c r="S123" i="22"/>
  <c r="W123" i="22" s="1"/>
  <c r="S122" i="22"/>
  <c r="U122" i="22" s="1"/>
  <c r="S121" i="22"/>
  <c r="S120" i="22"/>
  <c r="S119" i="22"/>
  <c r="S118" i="22"/>
  <c r="Y117" i="22"/>
  <c r="X113" i="22"/>
  <c r="W113" i="22"/>
  <c r="V113" i="22"/>
  <c r="U113" i="22"/>
  <c r="T113" i="22"/>
  <c r="X112" i="22"/>
  <c r="W112" i="22"/>
  <c r="V112" i="22"/>
  <c r="U112" i="22"/>
  <c r="T112" i="22"/>
  <c r="X111" i="22"/>
  <c r="W111" i="22"/>
  <c r="V111" i="22"/>
  <c r="Y111" i="22" s="1"/>
  <c r="U111" i="22"/>
  <c r="T111" i="22"/>
  <c r="X110" i="22"/>
  <c r="W110" i="22"/>
  <c r="V110" i="22"/>
  <c r="U110" i="22"/>
  <c r="T110" i="22"/>
  <c r="X109" i="22"/>
  <c r="W109" i="22"/>
  <c r="V109" i="22"/>
  <c r="U109" i="22"/>
  <c r="T109" i="22"/>
  <c r="Y109" i="22" s="1"/>
  <c r="X108" i="22"/>
  <c r="W108" i="22"/>
  <c r="V108" i="22"/>
  <c r="U108" i="22"/>
  <c r="T108" i="22"/>
  <c r="X107" i="22"/>
  <c r="W107" i="22"/>
  <c r="V107" i="22"/>
  <c r="U107" i="22"/>
  <c r="T107" i="22"/>
  <c r="X106" i="22"/>
  <c r="W106" i="22"/>
  <c r="V106" i="22"/>
  <c r="U106" i="22"/>
  <c r="T106" i="22"/>
  <c r="X105" i="22"/>
  <c r="W105" i="22"/>
  <c r="V105" i="22"/>
  <c r="U105" i="22"/>
  <c r="T105" i="22"/>
  <c r="X104" i="22"/>
  <c r="W104" i="22"/>
  <c r="V104" i="22"/>
  <c r="U104" i="22"/>
  <c r="T104" i="22"/>
  <c r="X103" i="22"/>
  <c r="W103" i="22"/>
  <c r="V103" i="22"/>
  <c r="U103" i="22"/>
  <c r="T103" i="22"/>
  <c r="X102" i="22"/>
  <c r="W102" i="22"/>
  <c r="V102" i="22"/>
  <c r="U102" i="22"/>
  <c r="T102" i="22"/>
  <c r="X101" i="22"/>
  <c r="W101" i="22"/>
  <c r="V101" i="22"/>
  <c r="U101" i="22"/>
  <c r="T101" i="22"/>
  <c r="X100" i="22"/>
  <c r="W100" i="22"/>
  <c r="V100" i="22"/>
  <c r="U100" i="22"/>
  <c r="T100" i="22"/>
  <c r="X99" i="22"/>
  <c r="W99" i="22"/>
  <c r="V99" i="22"/>
  <c r="U99" i="22"/>
  <c r="T99" i="22"/>
  <c r="X98" i="22"/>
  <c r="W98" i="22"/>
  <c r="V98" i="22"/>
  <c r="U98" i="22"/>
  <c r="T98" i="22"/>
  <c r="X97" i="22"/>
  <c r="W97" i="22"/>
  <c r="V97" i="22"/>
  <c r="U97" i="22"/>
  <c r="T97" i="22"/>
  <c r="X96" i="22"/>
  <c r="W96" i="22"/>
  <c r="V96" i="22"/>
  <c r="U96" i="22"/>
  <c r="Y96" i="22" s="1"/>
  <c r="T96" i="22"/>
  <c r="X95" i="22"/>
  <c r="W95" i="22"/>
  <c r="V95" i="22"/>
  <c r="U95" i="22"/>
  <c r="T95" i="22"/>
  <c r="X94" i="22"/>
  <c r="W94" i="22"/>
  <c r="V94" i="22"/>
  <c r="U94" i="22"/>
  <c r="T94" i="22"/>
  <c r="X93" i="22"/>
  <c r="W93" i="22"/>
  <c r="V93" i="22"/>
  <c r="U93" i="22"/>
  <c r="T93" i="22"/>
  <c r="X92" i="22"/>
  <c r="W92" i="22"/>
  <c r="V92" i="22"/>
  <c r="U92" i="22"/>
  <c r="T92" i="22"/>
  <c r="X91" i="22"/>
  <c r="W91" i="22"/>
  <c r="V91" i="22"/>
  <c r="U91" i="22"/>
  <c r="T91" i="22"/>
  <c r="X90" i="22"/>
  <c r="W90" i="22"/>
  <c r="Y90" i="22" s="1"/>
  <c r="V90" i="22"/>
  <c r="U90" i="22"/>
  <c r="T90" i="22"/>
  <c r="X89" i="22"/>
  <c r="W89" i="22"/>
  <c r="V89" i="22"/>
  <c r="U89" i="22"/>
  <c r="T89" i="22"/>
  <c r="Y89" i="22" s="1"/>
  <c r="EL2" i="22"/>
  <c r="EP2" i="22" s="1"/>
  <c r="EK2" i="22"/>
  <c r="EO2" i="22"/>
  <c r="ES2" i="22"/>
  <c r="EW2" i="22" s="1"/>
  <c r="FA2" i="22" s="1"/>
  <c r="FE2" i="22" s="1"/>
  <c r="FI2" i="22" s="1"/>
  <c r="FM2" i="22" s="1"/>
  <c r="FQ2" i="22" s="1"/>
  <c r="CN2" i="22"/>
  <c r="CN3" i="22"/>
  <c r="CR3" i="22" s="1"/>
  <c r="S169" i="21"/>
  <c r="W169" i="21" s="1"/>
  <c r="S168" i="21"/>
  <c r="Y168" i="21" s="1"/>
  <c r="S167" i="21"/>
  <c r="X167" i="21" s="1"/>
  <c r="S166" i="21"/>
  <c r="S165" i="21"/>
  <c r="S164" i="21"/>
  <c r="T164" i="21" s="1"/>
  <c r="S163" i="21"/>
  <c r="X163" i="21" s="1"/>
  <c r="S162" i="21"/>
  <c r="Y162" i="21" s="1"/>
  <c r="S161" i="21"/>
  <c r="Y161" i="21" s="1"/>
  <c r="S160" i="21"/>
  <c r="T160" i="21" s="1"/>
  <c r="S159" i="21"/>
  <c r="T159" i="21" s="1"/>
  <c r="S158" i="21"/>
  <c r="T158" i="21" s="1"/>
  <c r="S157" i="21"/>
  <c r="Y157" i="21" s="1"/>
  <c r="S156" i="21"/>
  <c r="T156" i="21" s="1"/>
  <c r="S155" i="21"/>
  <c r="S154" i="21"/>
  <c r="X154" i="21" s="1"/>
  <c r="S153" i="21"/>
  <c r="S152" i="21"/>
  <c r="Y151" i="21"/>
  <c r="S148" i="21"/>
  <c r="Y148" i="21" s="1"/>
  <c r="S147" i="21"/>
  <c r="S146" i="21"/>
  <c r="S145" i="21"/>
  <c r="Y144" i="21"/>
  <c r="S141" i="21"/>
  <c r="X141" i="21" s="1"/>
  <c r="S140" i="21"/>
  <c r="S139" i="21"/>
  <c r="T139" i="21"/>
  <c r="S138" i="21"/>
  <c r="S137" i="21"/>
  <c r="S136" i="21"/>
  <c r="W136" i="21" s="1"/>
  <c r="S135" i="21"/>
  <c r="T135" i="21" s="1"/>
  <c r="S134" i="21"/>
  <c r="Y134" i="21"/>
  <c r="S133" i="21"/>
  <c r="S132" i="21"/>
  <c r="Y132" i="21" s="1"/>
  <c r="Y131" i="21"/>
  <c r="S125" i="21"/>
  <c r="Y125" i="21" s="1"/>
  <c r="S124" i="21"/>
  <c r="U124" i="21"/>
  <c r="S123" i="21"/>
  <c r="X123" i="21" s="1"/>
  <c r="S122" i="21"/>
  <c r="W122" i="21" s="1"/>
  <c r="S121" i="21"/>
  <c r="W121" i="21" s="1"/>
  <c r="S120" i="21"/>
  <c r="S119" i="21"/>
  <c r="Y119" i="21" s="1"/>
  <c r="S118" i="21"/>
  <c r="U118" i="21" s="1"/>
  <c r="S117" i="21"/>
  <c r="U117" i="21" s="1"/>
  <c r="S116" i="21"/>
  <c r="V116" i="21" s="1"/>
  <c r="S115" i="21"/>
  <c r="Y115" i="21" s="1"/>
  <c r="S114" i="21"/>
  <c r="Y114" i="21" s="1"/>
  <c r="S113" i="21"/>
  <c r="S112" i="21"/>
  <c r="S111" i="21"/>
  <c r="Y110" i="21"/>
  <c r="X106" i="21"/>
  <c r="W106" i="21"/>
  <c r="V106" i="21"/>
  <c r="U106" i="21"/>
  <c r="T106" i="21"/>
  <c r="X105" i="21"/>
  <c r="W105" i="21"/>
  <c r="V105" i="21"/>
  <c r="U105" i="21"/>
  <c r="T105" i="21"/>
  <c r="X104" i="21"/>
  <c r="W104" i="21"/>
  <c r="V104" i="21"/>
  <c r="U104" i="21"/>
  <c r="T104" i="21"/>
  <c r="X103" i="21"/>
  <c r="W103" i="21"/>
  <c r="V103" i="21"/>
  <c r="U103" i="21"/>
  <c r="T103" i="21"/>
  <c r="X102" i="21"/>
  <c r="W102" i="21"/>
  <c r="V102" i="21"/>
  <c r="U102" i="21"/>
  <c r="T102" i="21"/>
  <c r="X101" i="21"/>
  <c r="W101" i="21"/>
  <c r="V101" i="21"/>
  <c r="U101" i="21"/>
  <c r="T101" i="21"/>
  <c r="X100" i="21"/>
  <c r="W100" i="21"/>
  <c r="V100" i="21"/>
  <c r="U100" i="21"/>
  <c r="T100" i="21"/>
  <c r="X99" i="21"/>
  <c r="W99" i="21"/>
  <c r="V99" i="21"/>
  <c r="U99" i="21"/>
  <c r="T99" i="21"/>
  <c r="X98" i="21"/>
  <c r="W98" i="21"/>
  <c r="V98" i="21"/>
  <c r="U98" i="21"/>
  <c r="T98" i="21"/>
  <c r="X97" i="21"/>
  <c r="W97" i="21"/>
  <c r="V97" i="21"/>
  <c r="U97" i="21"/>
  <c r="T97" i="21"/>
  <c r="X96" i="21"/>
  <c r="W96" i="21"/>
  <c r="V96" i="21"/>
  <c r="U96" i="21"/>
  <c r="T96" i="21"/>
  <c r="X95" i="21"/>
  <c r="W95" i="21"/>
  <c r="V95" i="21"/>
  <c r="U95" i="21"/>
  <c r="T95" i="21"/>
  <c r="X94" i="21"/>
  <c r="W94" i="21"/>
  <c r="V94" i="21"/>
  <c r="U94" i="21"/>
  <c r="T94" i="21"/>
  <c r="X93" i="21"/>
  <c r="W93" i="21"/>
  <c r="V93" i="21"/>
  <c r="U93" i="21"/>
  <c r="T93" i="21"/>
  <c r="X92" i="21"/>
  <c r="W92" i="21"/>
  <c r="V92" i="21"/>
  <c r="U92" i="21"/>
  <c r="T92" i="21"/>
  <c r="X91" i="21"/>
  <c r="W91" i="21"/>
  <c r="V91" i="21"/>
  <c r="U91" i="21"/>
  <c r="T91" i="21"/>
  <c r="X90" i="21"/>
  <c r="W90" i="21"/>
  <c r="V90" i="21"/>
  <c r="U90" i="21"/>
  <c r="T90" i="21"/>
  <c r="X89" i="21"/>
  <c r="W89" i="21"/>
  <c r="V89" i="21"/>
  <c r="U89" i="21"/>
  <c r="T89" i="21"/>
  <c r="X88" i="21"/>
  <c r="W88" i="21"/>
  <c r="V88" i="21"/>
  <c r="U88" i="21"/>
  <c r="T88" i="21"/>
  <c r="X87" i="21"/>
  <c r="W87" i="21"/>
  <c r="V87" i="21"/>
  <c r="U87" i="21"/>
  <c r="T87" i="21"/>
  <c r="X86" i="21"/>
  <c r="W86" i="21"/>
  <c r="V86" i="21"/>
  <c r="U86" i="21"/>
  <c r="T86" i="21"/>
  <c r="X85" i="21"/>
  <c r="W85" i="21"/>
  <c r="V85" i="21"/>
  <c r="U85" i="21"/>
  <c r="T85" i="21"/>
  <c r="X84" i="21"/>
  <c r="W84" i="21"/>
  <c r="V84" i="21"/>
  <c r="U84" i="21"/>
  <c r="T84" i="21"/>
  <c r="X83" i="21"/>
  <c r="W83" i="21"/>
  <c r="V83" i="21"/>
  <c r="U83" i="21"/>
  <c r="T83" i="21"/>
  <c r="X82" i="21"/>
  <c r="W82" i="21"/>
  <c r="V82" i="21"/>
  <c r="U82" i="21"/>
  <c r="T82" i="21"/>
  <c r="X81" i="21"/>
  <c r="W81" i="21"/>
  <c r="V81" i="21"/>
  <c r="U81" i="21"/>
  <c r="T81" i="21"/>
  <c r="X80" i="21"/>
  <c r="W80" i="21"/>
  <c r="V80" i="21"/>
  <c r="U80" i="21"/>
  <c r="T80" i="21"/>
  <c r="X79" i="21"/>
  <c r="W79" i="21"/>
  <c r="V79" i="21"/>
  <c r="U79" i="21"/>
  <c r="T79" i="21"/>
  <c r="X78" i="21"/>
  <c r="W78" i="21"/>
  <c r="V78" i="21"/>
  <c r="U78" i="21"/>
  <c r="T78" i="21"/>
  <c r="EL2" i="21"/>
  <c r="EP2" i="21" s="1"/>
  <c r="EK2" i="21"/>
  <c r="EO2" i="21" s="1"/>
  <c r="ES2" i="21" s="1"/>
  <c r="EW2" i="21" s="1"/>
  <c r="FA2" i="21" s="1"/>
  <c r="FE2" i="21" s="1"/>
  <c r="FI2" i="21" s="1"/>
  <c r="FM2" i="21" s="1"/>
  <c r="FQ2" i="21" s="1"/>
  <c r="CN2" i="21"/>
  <c r="CN3" i="21" s="1"/>
  <c r="S162" i="20"/>
  <c r="Y162" i="20" s="1"/>
  <c r="S161" i="20"/>
  <c r="V161" i="20" s="1"/>
  <c r="S160" i="20"/>
  <c r="S159" i="20"/>
  <c r="T159" i="20" s="1"/>
  <c r="S158" i="20"/>
  <c r="S157" i="20"/>
  <c r="S156" i="20"/>
  <c r="S155" i="20"/>
  <c r="S154" i="20"/>
  <c r="W154" i="20" s="1"/>
  <c r="S153" i="20"/>
  <c r="S152" i="20"/>
  <c r="T152" i="20" s="1"/>
  <c r="S151" i="20"/>
  <c r="Y151" i="20" s="1"/>
  <c r="S150" i="20"/>
  <c r="S149" i="20"/>
  <c r="S148" i="20"/>
  <c r="T148" i="20" s="1"/>
  <c r="S147" i="20"/>
  <c r="Y147" i="20" s="1"/>
  <c r="S146" i="20"/>
  <c r="Y146" i="20" s="1"/>
  <c r="S145" i="20"/>
  <c r="Y144" i="20"/>
  <c r="S141" i="20"/>
  <c r="S140" i="20"/>
  <c r="S139" i="20"/>
  <c r="S138" i="20"/>
  <c r="Y137" i="20"/>
  <c r="S134" i="20"/>
  <c r="Y134" i="20" s="1"/>
  <c r="S133" i="20"/>
  <c r="S132" i="20"/>
  <c r="T132" i="20" s="1"/>
  <c r="S131" i="20"/>
  <c r="X131" i="20" s="1"/>
  <c r="S130" i="20"/>
  <c r="Y130" i="20" s="1"/>
  <c r="S129" i="20"/>
  <c r="V129" i="20" s="1"/>
  <c r="S128" i="20"/>
  <c r="S127" i="20"/>
  <c r="V127" i="20" s="1"/>
  <c r="S126" i="20"/>
  <c r="S125" i="20"/>
  <c r="Y124" i="20"/>
  <c r="S118" i="20"/>
  <c r="W118" i="20" s="1"/>
  <c r="S117" i="20"/>
  <c r="Y117" i="20" s="1"/>
  <c r="S116" i="20"/>
  <c r="Y116" i="20" s="1"/>
  <c r="S115" i="20"/>
  <c r="Y115" i="20" s="1"/>
  <c r="S114" i="20"/>
  <c r="U114" i="20" s="1"/>
  <c r="S113" i="20"/>
  <c r="Y113" i="20" s="1"/>
  <c r="S112" i="20"/>
  <c r="V112" i="20" s="1"/>
  <c r="S111" i="20"/>
  <c r="Y111" i="20" s="1"/>
  <c r="S110" i="20"/>
  <c r="Y110" i="20" s="1"/>
  <c r="S109" i="20"/>
  <c r="V109" i="20" s="1"/>
  <c r="S108" i="20"/>
  <c r="W108" i="20" s="1"/>
  <c r="S107" i="20"/>
  <c r="Y107" i="20" s="1"/>
  <c r="S106" i="20"/>
  <c r="S105" i="20"/>
  <c r="S104" i="20"/>
  <c r="Y103" i="20"/>
  <c r="X99" i="20"/>
  <c r="W99" i="20"/>
  <c r="V99" i="20"/>
  <c r="U99" i="20"/>
  <c r="T99" i="20"/>
  <c r="X97" i="20"/>
  <c r="W97" i="20"/>
  <c r="V97" i="20"/>
  <c r="U97" i="20"/>
  <c r="T97" i="20"/>
  <c r="X96" i="20"/>
  <c r="W96" i="20"/>
  <c r="V96" i="20"/>
  <c r="U96" i="20"/>
  <c r="T96" i="20"/>
  <c r="X95" i="20"/>
  <c r="W95" i="20"/>
  <c r="V95" i="20"/>
  <c r="U95" i="20"/>
  <c r="T95" i="20"/>
  <c r="X94" i="20"/>
  <c r="W94" i="20"/>
  <c r="V94" i="20"/>
  <c r="U94" i="20"/>
  <c r="T94" i="20"/>
  <c r="EL2" i="20"/>
  <c r="EP2" i="20" s="1"/>
  <c r="EP3" i="20" s="1"/>
  <c r="EK2" i="20"/>
  <c r="EO2" i="20" s="1"/>
  <c r="ES2" i="20" s="1"/>
  <c r="EW2" i="20" s="1"/>
  <c r="FA2" i="20" s="1"/>
  <c r="FE2" i="20" s="1"/>
  <c r="FI2" i="20" s="1"/>
  <c r="FM2" i="20" s="1"/>
  <c r="FQ2" i="20" s="1"/>
  <c r="CN2" i="20"/>
  <c r="CS2" i="20" s="1"/>
  <c r="CS3" i="20" s="1"/>
  <c r="CW3" i="20" s="1"/>
  <c r="S168" i="19"/>
  <c r="V168" i="19" s="1"/>
  <c r="S167" i="19"/>
  <c r="Y167" i="19" s="1"/>
  <c r="S166" i="19"/>
  <c r="S165" i="19"/>
  <c r="S164" i="19"/>
  <c r="T164" i="19" s="1"/>
  <c r="S163" i="19"/>
  <c r="W163" i="19" s="1"/>
  <c r="S162" i="19"/>
  <c r="T162" i="19" s="1"/>
  <c r="S161" i="19"/>
  <c r="T161" i="19" s="1"/>
  <c r="S160" i="19"/>
  <c r="S159" i="19"/>
  <c r="Y159" i="19" s="1"/>
  <c r="S158" i="19"/>
  <c r="T158" i="19" s="1"/>
  <c r="S157" i="19"/>
  <c r="T157" i="19" s="1"/>
  <c r="S156" i="19"/>
  <c r="S155" i="19"/>
  <c r="Y155" i="19" s="1"/>
  <c r="S154" i="19"/>
  <c r="T154" i="19" s="1"/>
  <c r="S153" i="19"/>
  <c r="T153" i="19" s="1"/>
  <c r="S152" i="19"/>
  <c r="T152" i="19" s="1"/>
  <c r="S151" i="19"/>
  <c r="Y150" i="19"/>
  <c r="S147" i="19"/>
  <c r="S146" i="19"/>
  <c r="W146" i="19" s="1"/>
  <c r="S144" i="19"/>
  <c r="Y143" i="19"/>
  <c r="S140" i="19"/>
  <c r="Y140" i="19" s="1"/>
  <c r="S139" i="19"/>
  <c r="T139" i="19" s="1"/>
  <c r="S138" i="19"/>
  <c r="S137" i="19"/>
  <c r="Y137" i="19" s="1"/>
  <c r="S136" i="19"/>
  <c r="V136" i="19" s="1"/>
  <c r="S135" i="19"/>
  <c r="U135" i="19" s="1"/>
  <c r="S134" i="19"/>
  <c r="V134" i="19" s="1"/>
  <c r="S133" i="19"/>
  <c r="S132" i="19"/>
  <c r="S131" i="19"/>
  <c r="V131" i="19" s="1"/>
  <c r="Y130" i="19"/>
  <c r="S124" i="19"/>
  <c r="W124" i="19" s="1"/>
  <c r="S123" i="19"/>
  <c r="S122" i="19"/>
  <c r="Y122" i="19" s="1"/>
  <c r="S121" i="19"/>
  <c r="Y121" i="19" s="1"/>
  <c r="S120" i="19"/>
  <c r="Y120" i="19" s="1"/>
  <c r="S119" i="19"/>
  <c r="X119" i="19" s="1"/>
  <c r="S118" i="19"/>
  <c r="X118" i="19" s="1"/>
  <c r="S117" i="19"/>
  <c r="Y117" i="19" s="1"/>
  <c r="S116" i="19"/>
  <c r="Y116" i="19" s="1"/>
  <c r="S115" i="19"/>
  <c r="X115" i="19" s="1"/>
  <c r="S114" i="19"/>
  <c r="W114" i="19"/>
  <c r="S113" i="19"/>
  <c r="U113" i="19" s="1"/>
  <c r="S112" i="19"/>
  <c r="S111" i="19"/>
  <c r="S110" i="19"/>
  <c r="Y109" i="19"/>
  <c r="EL2" i="19"/>
  <c r="EP2" i="19" s="1"/>
  <c r="EK2" i="19"/>
  <c r="EO2" i="19" s="1"/>
  <c r="ES2" i="19" s="1"/>
  <c r="EW2" i="19" s="1"/>
  <c r="FA2" i="19" s="1"/>
  <c r="FE2" i="19" s="1"/>
  <c r="FI2" i="19" s="1"/>
  <c r="FM2" i="19" s="1"/>
  <c r="FQ2" i="19" s="1"/>
  <c r="CN2" i="19"/>
  <c r="CS2" i="19" s="1"/>
  <c r="S169" i="18"/>
  <c r="W169" i="18" s="1"/>
  <c r="S168" i="18"/>
  <c r="T168" i="18" s="1"/>
  <c r="S167" i="18"/>
  <c r="S166" i="18"/>
  <c r="T166" i="18" s="1"/>
  <c r="S165" i="18"/>
  <c r="S164" i="18"/>
  <c r="S163" i="18"/>
  <c r="X163" i="18" s="1"/>
  <c r="S162" i="18"/>
  <c r="W162" i="18" s="1"/>
  <c r="S161" i="18"/>
  <c r="S160" i="18"/>
  <c r="S159" i="18"/>
  <c r="S158" i="18"/>
  <c r="S157" i="18"/>
  <c r="V157" i="18" s="1"/>
  <c r="S156" i="18"/>
  <c r="S155" i="18"/>
  <c r="S154" i="18"/>
  <c r="W154" i="18" s="1"/>
  <c r="S153" i="18"/>
  <c r="S152" i="18"/>
  <c r="Y151" i="18"/>
  <c r="S148" i="18"/>
  <c r="Y148" i="18" s="1"/>
  <c r="S147" i="18"/>
  <c r="Y147" i="18" s="1"/>
  <c r="S146" i="18"/>
  <c r="S145" i="18"/>
  <c r="Y144" i="18"/>
  <c r="S141" i="18"/>
  <c r="U141" i="18" s="1"/>
  <c r="S140" i="18"/>
  <c r="S139" i="18"/>
  <c r="V139" i="18" s="1"/>
  <c r="S138" i="18"/>
  <c r="U138" i="18" s="1"/>
  <c r="S137" i="18"/>
  <c r="T137" i="18" s="1"/>
  <c r="S136" i="18"/>
  <c r="S135" i="18"/>
  <c r="W135" i="18" s="1"/>
  <c r="S134" i="18"/>
  <c r="X134" i="18" s="1"/>
  <c r="S133" i="18"/>
  <c r="S132" i="18"/>
  <c r="Y131" i="18"/>
  <c r="S125" i="18"/>
  <c r="S124" i="18"/>
  <c r="S123" i="18"/>
  <c r="U123" i="18" s="1"/>
  <c r="S122" i="18"/>
  <c r="T122" i="18" s="1"/>
  <c r="S121" i="18"/>
  <c r="X121" i="18" s="1"/>
  <c r="S120" i="18"/>
  <c r="Y120" i="18" s="1"/>
  <c r="S119" i="18"/>
  <c r="W119" i="18" s="1"/>
  <c r="S118" i="18"/>
  <c r="S117" i="18"/>
  <c r="S116" i="18"/>
  <c r="W116" i="18" s="1"/>
  <c r="Y116" i="18"/>
  <c r="S115" i="18"/>
  <c r="Y115" i="18" s="1"/>
  <c r="S114" i="18"/>
  <c r="Y114" i="18" s="1"/>
  <c r="S113" i="18"/>
  <c r="S112" i="18"/>
  <c r="S111" i="18"/>
  <c r="Y110" i="18"/>
  <c r="W127" i="18"/>
  <c r="EL2" i="18"/>
  <c r="EP2" i="18" s="1"/>
  <c r="EK2" i="18"/>
  <c r="EO2" i="18"/>
  <c r="ES2" i="18" s="1"/>
  <c r="EW2" i="18" s="1"/>
  <c r="FA2" i="18" s="1"/>
  <c r="FE2" i="18" s="1"/>
  <c r="FI2" i="18" s="1"/>
  <c r="FM2" i="18" s="1"/>
  <c r="FQ2" i="18" s="1"/>
  <c r="CN2" i="18"/>
  <c r="CN3" i="18" s="1"/>
  <c r="S169" i="17"/>
  <c r="S168" i="17"/>
  <c r="U168" i="17" s="1"/>
  <c r="S167" i="17"/>
  <c r="T167" i="17" s="1"/>
  <c r="S166" i="17"/>
  <c r="S165" i="17"/>
  <c r="T165" i="17" s="1"/>
  <c r="S164" i="17"/>
  <c r="S163" i="17"/>
  <c r="S162" i="17"/>
  <c r="S161" i="17"/>
  <c r="S160" i="17"/>
  <c r="X160" i="17" s="1"/>
  <c r="S159" i="17"/>
  <c r="S158" i="17"/>
  <c r="S157" i="17"/>
  <c r="S156" i="17"/>
  <c r="Y156" i="17" s="1"/>
  <c r="S155" i="17"/>
  <c r="S154" i="17"/>
  <c r="S153" i="17"/>
  <c r="S152" i="17"/>
  <c r="Y151" i="17"/>
  <c r="S148" i="17"/>
  <c r="S147" i="17"/>
  <c r="S146" i="17"/>
  <c r="S145" i="17"/>
  <c r="Y144" i="17"/>
  <c r="Y131" i="17"/>
  <c r="Y110" i="17"/>
  <c r="T123" i="17"/>
  <c r="X132" i="17"/>
  <c r="W132" i="17"/>
  <c r="EL2" i="17"/>
  <c r="EP2" i="17" s="1"/>
  <c r="EK2" i="17"/>
  <c r="EO2" i="17" s="1"/>
  <c r="ES2" i="17" s="1"/>
  <c r="EW2" i="17" s="1"/>
  <c r="FA2" i="17" s="1"/>
  <c r="FE2" i="17" s="1"/>
  <c r="FI2" i="17" s="1"/>
  <c r="FM2" i="17" s="1"/>
  <c r="FQ2" i="17" s="1"/>
  <c r="CN2" i="17"/>
  <c r="CN3" i="17" s="1"/>
  <c r="CR3" i="17" s="1"/>
  <c r="S174" i="16"/>
  <c r="Y174" i="16" s="1"/>
  <c r="S173" i="16"/>
  <c r="W173" i="16" s="1"/>
  <c r="S172" i="16"/>
  <c r="T172" i="16" s="1"/>
  <c r="S171" i="16"/>
  <c r="W171" i="16" s="1"/>
  <c r="S170" i="16"/>
  <c r="T170" i="16" s="1"/>
  <c r="S169" i="16"/>
  <c r="X169" i="16" s="1"/>
  <c r="S168" i="16"/>
  <c r="S167" i="16"/>
  <c r="T167" i="16" s="1"/>
  <c r="S166" i="16"/>
  <c r="W166" i="16" s="1"/>
  <c r="S165" i="16"/>
  <c r="T165" i="16" s="1"/>
  <c r="S164" i="16"/>
  <c r="Y164" i="16" s="1"/>
  <c r="S163" i="16"/>
  <c r="T163" i="16" s="1"/>
  <c r="S162" i="16"/>
  <c r="T162" i="16" s="1"/>
  <c r="S161" i="16"/>
  <c r="T161" i="16" s="1"/>
  <c r="S160" i="16"/>
  <c r="X160" i="16" s="1"/>
  <c r="S159" i="16"/>
  <c r="V159" i="16" s="1"/>
  <c r="S158" i="16"/>
  <c r="S157" i="16"/>
  <c r="Y156" i="16"/>
  <c r="S153" i="16"/>
  <c r="V153" i="16" s="1"/>
  <c r="S152" i="16"/>
  <c r="S151" i="16"/>
  <c r="S150" i="16"/>
  <c r="Y149" i="16"/>
  <c r="S146" i="16"/>
  <c r="U146" i="16" s="1"/>
  <c r="S145" i="16"/>
  <c r="Y145" i="16" s="1"/>
  <c r="S144" i="16"/>
  <c r="X144" i="16" s="1"/>
  <c r="S143" i="16"/>
  <c r="T143" i="16" s="1"/>
  <c r="S142" i="16"/>
  <c r="X142" i="16" s="1"/>
  <c r="S141" i="16"/>
  <c r="V141" i="16" s="1"/>
  <c r="S140" i="16"/>
  <c r="Y140" i="16" s="1"/>
  <c r="S139" i="16"/>
  <c r="W139" i="16" s="1"/>
  <c r="S138" i="16"/>
  <c r="S137" i="16"/>
  <c r="V137" i="16" s="1"/>
  <c r="Y136" i="16"/>
  <c r="S130" i="16"/>
  <c r="U130" i="16" s="1"/>
  <c r="S129" i="16"/>
  <c r="Y129" i="16" s="1"/>
  <c r="S128" i="16"/>
  <c r="U128" i="16" s="1"/>
  <c r="S127" i="16"/>
  <c r="Y127" i="16" s="1"/>
  <c r="S126" i="16"/>
  <c r="Y126" i="16" s="1"/>
  <c r="S125" i="16"/>
  <c r="Y125" i="16" s="1"/>
  <c r="S124" i="16"/>
  <c r="Y124" i="16" s="1"/>
  <c r="S123" i="16"/>
  <c r="U123" i="16" s="1"/>
  <c r="S122" i="16"/>
  <c r="T122" i="16" s="1"/>
  <c r="S121" i="16"/>
  <c r="X121" i="16" s="1"/>
  <c r="S120" i="16"/>
  <c r="T120" i="16" s="1"/>
  <c r="S119" i="16"/>
  <c r="S118" i="16"/>
  <c r="S117" i="16"/>
  <c r="S116" i="16"/>
  <c r="Y115" i="16"/>
  <c r="W111" i="16"/>
  <c r="V111" i="16"/>
  <c r="U111" i="16"/>
  <c r="W110" i="16"/>
  <c r="V110" i="16"/>
  <c r="U110" i="16"/>
  <c r="O6" i="16"/>
  <c r="EL2" i="16"/>
  <c r="EP2" i="16" s="1"/>
  <c r="EK2" i="16"/>
  <c r="EO2" i="16" s="1"/>
  <c r="ES2" i="16" s="1"/>
  <c r="EW2" i="16" s="1"/>
  <c r="FA2" i="16" s="1"/>
  <c r="FE2" i="16" s="1"/>
  <c r="FI2" i="16" s="1"/>
  <c r="FM2" i="16" s="1"/>
  <c r="FQ2" i="16" s="1"/>
  <c r="CN2" i="16"/>
  <c r="CS2" i="16" s="1"/>
  <c r="S170" i="15"/>
  <c r="Y170" i="15" s="1"/>
  <c r="S169" i="15"/>
  <c r="V169" i="15" s="1"/>
  <c r="S168" i="15"/>
  <c r="S167" i="15"/>
  <c r="V167" i="15" s="1"/>
  <c r="S166" i="15"/>
  <c r="S165" i="15"/>
  <c r="S164" i="15"/>
  <c r="S163" i="15"/>
  <c r="S162" i="15"/>
  <c r="X162" i="15" s="1"/>
  <c r="S161" i="15"/>
  <c r="S160" i="15"/>
  <c r="S159" i="15"/>
  <c r="Y159" i="15" s="1"/>
  <c r="S158" i="15"/>
  <c r="S157" i="15"/>
  <c r="S156" i="15"/>
  <c r="S155" i="15"/>
  <c r="Y155" i="15" s="1"/>
  <c r="S154" i="15"/>
  <c r="T154" i="15" s="1"/>
  <c r="S153" i="15"/>
  <c r="Y152" i="15"/>
  <c r="S149" i="15"/>
  <c r="Y149" i="15" s="1"/>
  <c r="S148" i="15"/>
  <c r="T148" i="15" s="1"/>
  <c r="S147" i="15"/>
  <c r="S146" i="15"/>
  <c r="Y145" i="15"/>
  <c r="S142" i="15"/>
  <c r="Y142" i="15" s="1"/>
  <c r="S141" i="15"/>
  <c r="S140" i="15"/>
  <c r="S139" i="15"/>
  <c r="T139" i="15" s="1"/>
  <c r="S138" i="15"/>
  <c r="S137" i="15"/>
  <c r="V137" i="15" s="1"/>
  <c r="S136" i="15"/>
  <c r="T136" i="15" s="1"/>
  <c r="S135" i="15"/>
  <c r="Y135" i="15" s="1"/>
  <c r="S134" i="15"/>
  <c r="S133" i="15"/>
  <c r="Y132" i="15"/>
  <c r="S126" i="15"/>
  <c r="S125" i="15"/>
  <c r="Y125" i="15" s="1"/>
  <c r="S124" i="15"/>
  <c r="S123" i="15"/>
  <c r="X123" i="15" s="1"/>
  <c r="S122" i="15"/>
  <c r="Y122" i="15" s="1"/>
  <c r="S121" i="15"/>
  <c r="Y121" i="15" s="1"/>
  <c r="S120" i="15"/>
  <c r="S119" i="15"/>
  <c r="U119" i="15" s="1"/>
  <c r="S118" i="15"/>
  <c r="T118" i="15" s="1"/>
  <c r="S117" i="15"/>
  <c r="V117" i="15" s="1"/>
  <c r="S116" i="15"/>
  <c r="W116" i="15" s="1"/>
  <c r="S115" i="15"/>
  <c r="U115" i="15" s="1"/>
  <c r="S114" i="15"/>
  <c r="S113" i="15"/>
  <c r="S112" i="15"/>
  <c r="Y111" i="15"/>
  <c r="EL2" i="15"/>
  <c r="EP2" i="15" s="1"/>
  <c r="EK2" i="15"/>
  <c r="EO2" i="15" s="1"/>
  <c r="ES2" i="15" s="1"/>
  <c r="EW2" i="15" s="1"/>
  <c r="FA2" i="15" s="1"/>
  <c r="FE2" i="15" s="1"/>
  <c r="FI2" i="15" s="1"/>
  <c r="FM2" i="15" s="1"/>
  <c r="FQ2" i="15" s="1"/>
  <c r="CN2" i="15"/>
  <c r="CS2" i="15" s="1"/>
  <c r="S167" i="14"/>
  <c r="Y167" i="14" s="1"/>
  <c r="S166" i="14"/>
  <c r="X166" i="14" s="1"/>
  <c r="S165" i="14"/>
  <c r="T165" i="14" s="1"/>
  <c r="S164" i="14"/>
  <c r="T164" i="14" s="1"/>
  <c r="S163" i="14"/>
  <c r="Y163" i="14" s="1"/>
  <c r="S162" i="14"/>
  <c r="S161" i="14"/>
  <c r="S160" i="14"/>
  <c r="S159" i="14"/>
  <c r="T159" i="14" s="1"/>
  <c r="S158" i="14"/>
  <c r="T158" i="14" s="1"/>
  <c r="S157" i="14"/>
  <c r="S156" i="14"/>
  <c r="S155" i="14"/>
  <c r="X155" i="14" s="1"/>
  <c r="S154" i="14"/>
  <c r="T154" i="14" s="1"/>
  <c r="S153" i="14"/>
  <c r="X153" i="14" s="1"/>
  <c r="S152" i="14"/>
  <c r="S151" i="14"/>
  <c r="S150" i="14"/>
  <c r="Y149" i="14"/>
  <c r="S146" i="14"/>
  <c r="T146" i="14" s="1"/>
  <c r="S145" i="14"/>
  <c r="S144" i="14"/>
  <c r="Y142" i="14"/>
  <c r="S139" i="14"/>
  <c r="U139" i="14" s="1"/>
  <c r="S138" i="14"/>
  <c r="W138" i="14" s="1"/>
  <c r="S137" i="14"/>
  <c r="S136" i="14"/>
  <c r="V136" i="14" s="1"/>
  <c r="S135" i="14"/>
  <c r="U135" i="14" s="1"/>
  <c r="S134" i="14"/>
  <c r="S133" i="14"/>
  <c r="Y133" i="14" s="1"/>
  <c r="S132" i="14"/>
  <c r="V132" i="14" s="1"/>
  <c r="S131" i="14"/>
  <c r="S130" i="14"/>
  <c r="Y129" i="14"/>
  <c r="S123" i="14"/>
  <c r="V123" i="14" s="1"/>
  <c r="S122" i="14"/>
  <c r="S121" i="14"/>
  <c r="S120" i="14"/>
  <c r="U120" i="14" s="1"/>
  <c r="S119" i="14"/>
  <c r="S118" i="14"/>
  <c r="U118" i="14" s="1"/>
  <c r="S117" i="14"/>
  <c r="S116" i="14"/>
  <c r="U116" i="14" s="1"/>
  <c r="S115" i="14"/>
  <c r="S114" i="14"/>
  <c r="U114" i="14" s="1"/>
  <c r="S113" i="14"/>
  <c r="Y113" i="14" s="1"/>
  <c r="S112" i="14"/>
  <c r="T112" i="14" s="1"/>
  <c r="S111" i="14"/>
  <c r="S110" i="14"/>
  <c r="S109" i="14"/>
  <c r="Y108" i="14"/>
  <c r="EL2" i="14"/>
  <c r="EP2" i="14" s="1"/>
  <c r="EK2" i="14"/>
  <c r="EO2" i="14" s="1"/>
  <c r="ES2" i="14" s="1"/>
  <c r="EW2" i="14" s="1"/>
  <c r="FA2" i="14" s="1"/>
  <c r="FE2" i="14" s="1"/>
  <c r="FI2" i="14" s="1"/>
  <c r="FM2" i="14" s="1"/>
  <c r="FQ2" i="14" s="1"/>
  <c r="CN2" i="14"/>
  <c r="CN3" i="14"/>
  <c r="A1" i="14"/>
  <c r="D51" i="5"/>
  <c r="D50" i="5"/>
  <c r="D49" i="5"/>
  <c r="D48" i="5"/>
  <c r="D47" i="5"/>
  <c r="D46" i="5"/>
  <c r="D45" i="5"/>
  <c r="D44" i="5"/>
  <c r="D43" i="5"/>
  <c r="D42" i="5"/>
  <c r="D41" i="5"/>
  <c r="D40" i="5"/>
  <c r="D39" i="5"/>
  <c r="D38" i="5"/>
  <c r="D37" i="5"/>
  <c r="D36" i="5"/>
  <c r="D35" i="5"/>
  <c r="D34" i="5"/>
  <c r="D31" i="5"/>
  <c r="D30" i="5"/>
  <c r="D29" i="5"/>
  <c r="D28" i="5"/>
  <c r="D27" i="5"/>
  <c r="D26" i="5"/>
  <c r="D25" i="5"/>
  <c r="D24" i="5"/>
  <c r="D23" i="5"/>
  <c r="D22" i="5"/>
  <c r="D21" i="5"/>
  <c r="D20" i="5"/>
  <c r="D19" i="5"/>
  <c r="D18" i="5"/>
  <c r="D17" i="5"/>
  <c r="D16" i="5"/>
  <c r="D15" i="5"/>
  <c r="D14" i="5"/>
  <c r="XEU3" i="5"/>
  <c r="XET3" i="5"/>
  <c r="XES3" i="5"/>
  <c r="XER3" i="5"/>
  <c r="XEQ3" i="5"/>
  <c r="XEV3" i="5" s="1"/>
  <c r="B62" i="4"/>
  <c r="B61" i="4"/>
  <c r="B60" i="4"/>
  <c r="B58" i="4"/>
  <c r="B57" i="4"/>
  <c r="B56" i="4"/>
  <c r="A38" i="4"/>
  <c r="A37" i="4"/>
  <c r="A36" i="4"/>
  <c r="A35" i="4"/>
  <c r="CS2" i="21"/>
  <c r="CS3" i="21" s="1"/>
  <c r="W148" i="17"/>
  <c r="X123" i="17"/>
  <c r="W123" i="17"/>
  <c r="V132" i="17"/>
  <c r="U132" i="17"/>
  <c r="V123" i="17"/>
  <c r="U123" i="17"/>
  <c r="T132" i="17"/>
  <c r="V126" i="32"/>
  <c r="W124" i="32"/>
  <c r="U127" i="18"/>
  <c r="V127" i="18"/>
  <c r="T127" i="18"/>
  <c r="X127" i="18"/>
  <c r="CS2" i="28"/>
  <c r="CX2" i="28" s="1"/>
  <c r="X114" i="18"/>
  <c r="T132" i="18"/>
  <c r="U132" i="42"/>
  <c r="W147" i="42"/>
  <c r="W132" i="42"/>
  <c r="V112" i="42"/>
  <c r="X139" i="26"/>
  <c r="U135" i="29"/>
  <c r="T157" i="21"/>
  <c r="W139" i="18"/>
  <c r="V135" i="23"/>
  <c r="X156" i="26"/>
  <c r="CN3" i="29"/>
  <c r="CS2" i="42"/>
  <c r="CS3" i="42" s="1"/>
  <c r="V136" i="41"/>
  <c r="W135" i="29"/>
  <c r="W136" i="41"/>
  <c r="U136" i="31"/>
  <c r="EQ3" i="17"/>
  <c r="EP3" i="17"/>
  <c r="V140" i="24"/>
  <c r="Y140" i="24"/>
  <c r="Y122" i="21"/>
  <c r="CN3" i="41"/>
  <c r="EQ3" i="26"/>
  <c r="ET2" i="26"/>
  <c r="ER3" i="26"/>
  <c r="T163" i="19"/>
  <c r="CN3" i="31"/>
  <c r="CS2" i="31"/>
  <c r="CX2" i="31" s="1"/>
  <c r="DC2" i="31" s="1"/>
  <c r="DH2" i="31" s="1"/>
  <c r="X135" i="21"/>
  <c r="T169" i="21"/>
  <c r="T164" i="23"/>
  <c r="U136" i="42"/>
  <c r="X136" i="42"/>
  <c r="CS2" i="22"/>
  <c r="Y155" i="26"/>
  <c r="Y164" i="26"/>
  <c r="Y166" i="26"/>
  <c r="T161" i="21"/>
  <c r="CS2" i="26"/>
  <c r="T148" i="30"/>
  <c r="ET2" i="30"/>
  <c r="EP3" i="31"/>
  <c r="EO3" i="31"/>
  <c r="EP3" i="42"/>
  <c r="Y139" i="24"/>
  <c r="V136" i="31"/>
  <c r="T133" i="32"/>
  <c r="W136" i="31"/>
  <c r="U133" i="32"/>
  <c r="U132" i="30"/>
  <c r="Y136" i="31"/>
  <c r="X115" i="32"/>
  <c r="V133" i="32"/>
  <c r="T154" i="42"/>
  <c r="X120" i="32"/>
  <c r="U118" i="32"/>
  <c r="X136" i="32"/>
  <c r="T164" i="32"/>
  <c r="W137" i="32"/>
  <c r="Y137" i="32"/>
  <c r="T170" i="32"/>
  <c r="T135" i="32"/>
  <c r="X137" i="32"/>
  <c r="W133" i="32"/>
  <c r="Y138" i="32"/>
  <c r="T168" i="32"/>
  <c r="X133" i="32"/>
  <c r="T167" i="32"/>
  <c r="Y106" i="32"/>
  <c r="U134" i="31"/>
  <c r="V148" i="31"/>
  <c r="W148" i="31"/>
  <c r="U148" i="31"/>
  <c r="V138" i="31"/>
  <c r="Y148" i="31"/>
  <c r="V134" i="31"/>
  <c r="W134" i="31"/>
  <c r="W114" i="31"/>
  <c r="W137" i="31"/>
  <c r="Y74" i="31"/>
  <c r="Y98" i="31"/>
  <c r="Y106" i="31"/>
  <c r="V116" i="31"/>
  <c r="V132" i="31"/>
  <c r="X134" i="31"/>
  <c r="X136" i="31"/>
  <c r="T138" i="31"/>
  <c r="Y139" i="31"/>
  <c r="X148" i="31"/>
  <c r="Y95" i="31"/>
  <c r="Y103" i="31"/>
  <c r="W132" i="31"/>
  <c r="X132" i="31"/>
  <c r="W138" i="31"/>
  <c r="Y140" i="31"/>
  <c r="Y132" i="31"/>
  <c r="U137" i="31"/>
  <c r="X138" i="31"/>
  <c r="Y76" i="31"/>
  <c r="Y84" i="31"/>
  <c r="Y86" i="31"/>
  <c r="Y92" i="31"/>
  <c r="Y100" i="31"/>
  <c r="Y102" i="31"/>
  <c r="Y114" i="31"/>
  <c r="Y116" i="31"/>
  <c r="Y117" i="31"/>
  <c r="Y118" i="31"/>
  <c r="Y120" i="31"/>
  <c r="Y121" i="31"/>
  <c r="Y123" i="31"/>
  <c r="Y124" i="31"/>
  <c r="V114" i="31"/>
  <c r="V137" i="31"/>
  <c r="Y138" i="31"/>
  <c r="Y141" i="31"/>
  <c r="T132" i="31"/>
  <c r="W139" i="31"/>
  <c r="Y73" i="31"/>
  <c r="Y97" i="31"/>
  <c r="Y105" i="31"/>
  <c r="U135" i="30"/>
  <c r="Y137" i="30"/>
  <c r="T111" i="30"/>
  <c r="T135" i="30"/>
  <c r="V135" i="30"/>
  <c r="Y141" i="30"/>
  <c r="T132" i="30"/>
  <c r="W135" i="30"/>
  <c r="V132" i="30"/>
  <c r="W136" i="30"/>
  <c r="W132" i="30"/>
  <c r="X136" i="30"/>
  <c r="U140" i="30"/>
  <c r="X132" i="30"/>
  <c r="Y136" i="30"/>
  <c r="V140" i="30"/>
  <c r="Y138" i="29"/>
  <c r="T136" i="29"/>
  <c r="V136" i="29"/>
  <c r="W136" i="29"/>
  <c r="U134" i="29"/>
  <c r="X136" i="29"/>
  <c r="Y136" i="29"/>
  <c r="U115" i="29"/>
  <c r="V134" i="29"/>
  <c r="X135" i="29"/>
  <c r="Y141" i="29"/>
  <c r="V115" i="29"/>
  <c r="W134" i="29"/>
  <c r="Y115" i="29"/>
  <c r="X134" i="29"/>
  <c r="Y134" i="29"/>
  <c r="V135" i="29"/>
  <c r="X136" i="41"/>
  <c r="X116" i="41"/>
  <c r="U139" i="41"/>
  <c r="X142" i="41"/>
  <c r="Y116" i="41"/>
  <c r="V139" i="41"/>
  <c r="Y142" i="41"/>
  <c r="X140" i="41"/>
  <c r="Y140" i="41"/>
  <c r="T138" i="41"/>
  <c r="U138" i="41"/>
  <c r="Y136" i="41"/>
  <c r="V138" i="41"/>
  <c r="U143" i="41"/>
  <c r="W138" i="41"/>
  <c r="V143" i="41"/>
  <c r="U116" i="41"/>
  <c r="W137" i="41"/>
  <c r="X138" i="41"/>
  <c r="T140" i="41"/>
  <c r="W143" i="41"/>
  <c r="V116" i="41"/>
  <c r="V120" i="41"/>
  <c r="T136" i="41"/>
  <c r="X137" i="41"/>
  <c r="V140" i="41"/>
  <c r="Y141" i="41"/>
  <c r="X143" i="41"/>
  <c r="W116" i="41"/>
  <c r="Y137" i="41"/>
  <c r="W140" i="41"/>
  <c r="Y143" i="41"/>
  <c r="V148" i="28"/>
  <c r="X133" i="28"/>
  <c r="Y105" i="41"/>
  <c r="Y122" i="26"/>
  <c r="V162" i="26"/>
  <c r="X162" i="26"/>
  <c r="X161" i="26"/>
  <c r="T137" i="26"/>
  <c r="Y139" i="26"/>
  <c r="V155" i="26"/>
  <c r="W155" i="26"/>
  <c r="X155" i="26"/>
  <c r="T131" i="26"/>
  <c r="U146" i="26"/>
  <c r="U161" i="26"/>
  <c r="T168" i="26"/>
  <c r="Y146" i="26"/>
  <c r="V161" i="26"/>
  <c r="T133" i="26"/>
  <c r="U137" i="26"/>
  <c r="U168" i="26"/>
  <c r="U133" i="26"/>
  <c r="V137" i="26"/>
  <c r="T146" i="26"/>
  <c r="T158" i="26"/>
  <c r="V168" i="26"/>
  <c r="V133" i="26"/>
  <c r="W137" i="26"/>
  <c r="V147" i="26"/>
  <c r="W168" i="26"/>
  <c r="W133" i="26"/>
  <c r="X137" i="26"/>
  <c r="T139" i="26"/>
  <c r="V146" i="26"/>
  <c r="T156" i="26"/>
  <c r="T164" i="26"/>
  <c r="U165" i="26"/>
  <c r="X168" i="26"/>
  <c r="V131" i="26"/>
  <c r="X133" i="26"/>
  <c r="V139" i="26"/>
  <c r="W146" i="26"/>
  <c r="T155" i="26"/>
  <c r="W158" i="26"/>
  <c r="U164" i="26"/>
  <c r="W139" i="26"/>
  <c r="Y137" i="24"/>
  <c r="X140" i="24"/>
  <c r="T139" i="24"/>
  <c r="U137" i="24"/>
  <c r="V139" i="24"/>
  <c r="W139" i="24"/>
  <c r="V134" i="24"/>
  <c r="U138" i="24"/>
  <c r="X139" i="24"/>
  <c r="T134" i="24"/>
  <c r="W134" i="24"/>
  <c r="V148" i="24"/>
  <c r="X134" i="24"/>
  <c r="W138" i="24"/>
  <c r="X138" i="24"/>
  <c r="U140" i="24"/>
  <c r="W140" i="24"/>
  <c r="T133" i="23"/>
  <c r="T135" i="23"/>
  <c r="X138" i="23"/>
  <c r="T115" i="23"/>
  <c r="V149" i="23"/>
  <c r="X115" i="23"/>
  <c r="X133" i="23"/>
  <c r="U135" i="23"/>
  <c r="V137" i="23"/>
  <c r="T148" i="23"/>
  <c r="T168" i="23"/>
  <c r="U122" i="23"/>
  <c r="U148" i="23"/>
  <c r="U115" i="23"/>
  <c r="U133" i="23"/>
  <c r="W135" i="23"/>
  <c r="X139" i="23"/>
  <c r="V148" i="23"/>
  <c r="T158" i="23"/>
  <c r="V115" i="23"/>
  <c r="V133" i="23"/>
  <c r="X135" i="23"/>
  <c r="Y137" i="23"/>
  <c r="Y139" i="23"/>
  <c r="W148" i="23"/>
  <c r="X148" i="23"/>
  <c r="Y107" i="23"/>
  <c r="W146" i="22"/>
  <c r="Y93" i="22"/>
  <c r="Y101" i="22"/>
  <c r="Y98" i="22"/>
  <c r="Y106" i="22"/>
  <c r="Y104" i="22"/>
  <c r="Y112" i="22"/>
  <c r="Y148" i="22"/>
  <c r="T148" i="22"/>
  <c r="V147" i="22"/>
  <c r="U141" i="22"/>
  <c r="T134" i="21"/>
  <c r="U134" i="21"/>
  <c r="V134" i="21"/>
  <c r="X134" i="21"/>
  <c r="U135" i="21"/>
  <c r="V135" i="21"/>
  <c r="X136" i="21"/>
  <c r="Y136" i="21"/>
  <c r="W135" i="21"/>
  <c r="T148" i="21"/>
  <c r="T168" i="21"/>
  <c r="U148" i="21"/>
  <c r="W134" i="21"/>
  <c r="V148" i="21"/>
  <c r="T166" i="21"/>
  <c r="W148" i="21"/>
  <c r="V140" i="21"/>
  <c r="X148" i="21"/>
  <c r="X132" i="21"/>
  <c r="W140" i="21"/>
  <c r="U129" i="20"/>
  <c r="W129" i="20"/>
  <c r="X129" i="20"/>
  <c r="Y129" i="20"/>
  <c r="Y135" i="19"/>
  <c r="Y146" i="19"/>
  <c r="W134" i="19"/>
  <c r="Y147" i="19"/>
  <c r="X134" i="19"/>
  <c r="Y134" i="19"/>
  <c r="X146" i="19"/>
  <c r="T147" i="19"/>
  <c r="U136" i="19"/>
  <c r="W136" i="19"/>
  <c r="T135" i="19"/>
  <c r="X136" i="19"/>
  <c r="T146" i="19"/>
  <c r="T166" i="19"/>
  <c r="X133" i="19"/>
  <c r="V135" i="19"/>
  <c r="Y136" i="19"/>
  <c r="U146" i="19"/>
  <c r="V147" i="19"/>
  <c r="T165" i="19"/>
  <c r="W135" i="19"/>
  <c r="V146" i="19"/>
  <c r="W147" i="19"/>
  <c r="X135" i="19"/>
  <c r="U132" i="18"/>
  <c r="V132" i="18"/>
  <c r="W132" i="18"/>
  <c r="X132" i="18"/>
  <c r="W137" i="18"/>
  <c r="X137" i="18"/>
  <c r="X139" i="18"/>
  <c r="T147" i="18"/>
  <c r="X135" i="18"/>
  <c r="Y139" i="18"/>
  <c r="U147" i="18"/>
  <c r="Y135" i="18"/>
  <c r="V147" i="18"/>
  <c r="U137" i="18"/>
  <c r="W147" i="18"/>
  <c r="V121" i="18"/>
  <c r="V137" i="18"/>
  <c r="X147" i="18"/>
  <c r="U139" i="18"/>
  <c r="Y139" i="16"/>
  <c r="U153" i="16"/>
  <c r="W136" i="15"/>
  <c r="U148" i="15"/>
  <c r="U137" i="15"/>
  <c r="W137" i="15"/>
  <c r="X137" i="15"/>
  <c r="V123" i="15"/>
  <c r="U136" i="15"/>
  <c r="V136" i="15"/>
  <c r="Y137" i="15"/>
  <c r="V148" i="15"/>
  <c r="V135" i="15"/>
  <c r="X136" i="15"/>
  <c r="X148" i="15"/>
  <c r="W135" i="15"/>
  <c r="Y136" i="15"/>
  <c r="X135" i="15"/>
  <c r="U112" i="42"/>
  <c r="V167" i="42"/>
  <c r="T133" i="42"/>
  <c r="U159" i="42"/>
  <c r="Y167" i="42"/>
  <c r="W133" i="42"/>
  <c r="V159" i="42"/>
  <c r="Y159" i="42"/>
  <c r="W112" i="42"/>
  <c r="T125" i="42"/>
  <c r="X133" i="42"/>
  <c r="X137" i="42"/>
  <c r="V141" i="42"/>
  <c r="U166" i="42"/>
  <c r="U141" i="42"/>
  <c r="Y112" i="42"/>
  <c r="Y125" i="42"/>
  <c r="Y137" i="42"/>
  <c r="W166" i="42"/>
  <c r="X166" i="42"/>
  <c r="W153" i="42"/>
  <c r="W113" i="42"/>
  <c r="V132" i="42"/>
  <c r="V135" i="42"/>
  <c r="Y138" i="42"/>
  <c r="X159" i="42"/>
  <c r="Y166" i="42"/>
  <c r="T166" i="42"/>
  <c r="U148" i="42"/>
  <c r="Y135" i="42"/>
  <c r="V148" i="42"/>
  <c r="T112" i="42"/>
  <c r="T147" i="42"/>
  <c r="U167" i="42"/>
  <c r="X153" i="42"/>
  <c r="X113" i="42"/>
  <c r="U133" i="42"/>
  <c r="W135" i="42"/>
  <c r="Y136" i="42"/>
  <c r="T146" i="42"/>
  <c r="U147" i="42"/>
  <c r="X156" i="42"/>
  <c r="Y157" i="42"/>
  <c r="U161" i="42"/>
  <c r="T168" i="42"/>
  <c r="Y113" i="42"/>
  <c r="W121" i="42"/>
  <c r="V133" i="42"/>
  <c r="X135" i="42"/>
  <c r="T141" i="42"/>
  <c r="U146" i="42"/>
  <c r="V147" i="42"/>
  <c r="Y156" i="42"/>
  <c r="T159" i="42"/>
  <c r="Y164" i="42"/>
  <c r="T167" i="42"/>
  <c r="U168" i="42"/>
  <c r="V146" i="42"/>
  <c r="V168" i="42"/>
  <c r="W146" i="42"/>
  <c r="X147" i="42"/>
  <c r="W168" i="42"/>
  <c r="T153" i="42"/>
  <c r="T113" i="42"/>
  <c r="T136" i="42"/>
  <c r="W141" i="42"/>
  <c r="X146" i="42"/>
  <c r="T156" i="42"/>
  <c r="X168" i="42"/>
  <c r="X152" i="42"/>
  <c r="U113" i="42"/>
  <c r="V136" i="42"/>
  <c r="W136" i="42"/>
  <c r="W145" i="42"/>
  <c r="V134" i="42"/>
  <c r="T111" i="42"/>
  <c r="W148" i="42"/>
  <c r="X148" i="42"/>
  <c r="U111" i="42"/>
  <c r="V111" i="42"/>
  <c r="T148" i="42"/>
  <c r="T134" i="42"/>
  <c r="U134" i="42"/>
  <c r="W134" i="42"/>
  <c r="X145" i="42"/>
  <c r="X134" i="42"/>
  <c r="T152" i="42"/>
  <c r="U152" i="42"/>
  <c r="V152" i="42"/>
  <c r="W119" i="42"/>
  <c r="T145" i="42"/>
  <c r="W152" i="42"/>
  <c r="U145" i="42"/>
  <c r="V145" i="42"/>
  <c r="Y147" i="42"/>
  <c r="W108" i="42"/>
  <c r="G24" i="33" s="1"/>
  <c r="X108" i="42"/>
  <c r="H24" i="33" s="1"/>
  <c r="T108" i="42"/>
  <c r="D24" i="33" s="1"/>
  <c r="U108" i="42"/>
  <c r="E24" i="33" s="1"/>
  <c r="X134" i="14"/>
  <c r="U122" i="14"/>
  <c r="U116" i="15"/>
  <c r="V117" i="18"/>
  <c r="Y121" i="18"/>
  <c r="U124" i="22"/>
  <c r="Y116" i="23"/>
  <c r="Y120" i="30"/>
  <c r="T117" i="15"/>
  <c r="Y117" i="23"/>
  <c r="W121" i="32"/>
  <c r="U117" i="15"/>
  <c r="W117" i="15"/>
  <c r="T118" i="21"/>
  <c r="X125" i="24"/>
  <c r="T125" i="41"/>
  <c r="V123" i="30"/>
  <c r="X117" i="15"/>
  <c r="U123" i="15"/>
  <c r="W121" i="18"/>
  <c r="U121" i="19"/>
  <c r="U120" i="30"/>
  <c r="U123" i="31"/>
  <c r="W119" i="15"/>
  <c r="T122" i="19"/>
  <c r="T115" i="26"/>
  <c r="V123" i="41"/>
  <c r="U117" i="30"/>
  <c r="V125" i="30"/>
  <c r="T117" i="18"/>
  <c r="T116" i="20"/>
  <c r="Y120" i="24"/>
  <c r="Y115" i="26"/>
  <c r="T119" i="41"/>
  <c r="V117" i="30"/>
  <c r="V121" i="31"/>
  <c r="U119" i="41"/>
  <c r="Y117" i="30"/>
  <c r="X122" i="30"/>
  <c r="W121" i="31"/>
  <c r="V123" i="32"/>
  <c r="W117" i="18"/>
  <c r="T121" i="18"/>
  <c r="U121" i="18"/>
  <c r="W120" i="26"/>
  <c r="T123" i="30"/>
  <c r="X114" i="19"/>
  <c r="U115" i="21"/>
  <c r="T122" i="22"/>
  <c r="W115" i="21"/>
  <c r="V116" i="32"/>
  <c r="Y116" i="32"/>
  <c r="W120" i="24"/>
  <c r="V120" i="30"/>
  <c r="U123" i="30"/>
  <c r="T116" i="31"/>
  <c r="T123" i="32"/>
  <c r="X120" i="24"/>
  <c r="U116" i="31"/>
  <c r="U123" i="32"/>
  <c r="T124" i="15"/>
  <c r="Y118" i="19"/>
  <c r="U122" i="19"/>
  <c r="W118" i="21"/>
  <c r="V126" i="22"/>
  <c r="U116" i="24"/>
  <c r="U115" i="26"/>
  <c r="X118" i="26"/>
  <c r="T121" i="29"/>
  <c r="T125" i="29"/>
  <c r="X116" i="31"/>
  <c r="V123" i="31"/>
  <c r="W118" i="32"/>
  <c r="W123" i="32"/>
  <c r="U124" i="15"/>
  <c r="U120" i="18"/>
  <c r="W122" i="19"/>
  <c r="X118" i="21"/>
  <c r="X122" i="21"/>
  <c r="X126" i="22"/>
  <c r="Y122" i="23"/>
  <c r="W116" i="24"/>
  <c r="X115" i="26"/>
  <c r="U122" i="26"/>
  <c r="U120" i="41"/>
  <c r="U121" i="29"/>
  <c r="U125" i="29"/>
  <c r="W122" i="30"/>
  <c r="U125" i="30"/>
  <c r="X123" i="31"/>
  <c r="X118" i="32"/>
  <c r="V121" i="32"/>
  <c r="X123" i="32"/>
  <c r="X116" i="24"/>
  <c r="V125" i="29"/>
  <c r="Y126" i="22"/>
  <c r="X124" i="15"/>
  <c r="U126" i="16"/>
  <c r="T120" i="19"/>
  <c r="U120" i="24"/>
  <c r="U123" i="24"/>
  <c r="W118" i="41"/>
  <c r="Y120" i="41"/>
  <c r="U122" i="29"/>
  <c r="W125" i="29"/>
  <c r="U116" i="30"/>
  <c r="U117" i="31"/>
  <c r="W124" i="15"/>
  <c r="V119" i="15"/>
  <c r="T123" i="15"/>
  <c r="X124" i="19"/>
  <c r="X116" i="21"/>
  <c r="V120" i="24"/>
  <c r="Y123" i="24"/>
  <c r="Y122" i="29"/>
  <c r="V116" i="30"/>
  <c r="V117" i="31"/>
  <c r="V119" i="32"/>
  <c r="T116" i="15"/>
  <c r="U117" i="18"/>
  <c r="X123" i="18"/>
  <c r="Y114" i="19"/>
  <c r="T118" i="19"/>
  <c r="Y124" i="19"/>
  <c r="U116" i="20"/>
  <c r="V115" i="21"/>
  <c r="V118" i="21"/>
  <c r="T124" i="22"/>
  <c r="T127" i="22"/>
  <c r="V116" i="24"/>
  <c r="X123" i="24"/>
  <c r="V120" i="26"/>
  <c r="X122" i="26"/>
  <c r="U123" i="41"/>
  <c r="Y118" i="29"/>
  <c r="V122" i="29"/>
  <c r="T116" i="30"/>
  <c r="T125" i="30"/>
  <c r="T115" i="32"/>
  <c r="T119" i="32"/>
  <c r="Y118" i="42"/>
  <c r="Y121" i="42"/>
  <c r="V124" i="42"/>
  <c r="V116" i="15"/>
  <c r="T115" i="18"/>
  <c r="V113" i="19"/>
  <c r="V117" i="21"/>
  <c r="V124" i="22"/>
  <c r="T128" i="22"/>
  <c r="T120" i="23"/>
  <c r="V115" i="24"/>
  <c r="V121" i="24"/>
  <c r="Y123" i="41"/>
  <c r="U119" i="29"/>
  <c r="W122" i="31"/>
  <c r="V117" i="32"/>
  <c r="W126" i="32"/>
  <c r="T114" i="42"/>
  <c r="X119" i="15"/>
  <c r="W113" i="19"/>
  <c r="V122" i="19"/>
  <c r="T114" i="21"/>
  <c r="W117" i="21"/>
  <c r="Y118" i="21"/>
  <c r="W124" i="22"/>
  <c r="V122" i="23"/>
  <c r="Y116" i="24"/>
  <c r="X124" i="24"/>
  <c r="Y116" i="26"/>
  <c r="W123" i="26"/>
  <c r="V117" i="41"/>
  <c r="X119" i="41"/>
  <c r="T122" i="41"/>
  <c r="V117" i="28"/>
  <c r="T118" i="29"/>
  <c r="V119" i="29"/>
  <c r="V121" i="29"/>
  <c r="W116" i="30"/>
  <c r="V118" i="30"/>
  <c r="V121" i="30"/>
  <c r="U120" i="31"/>
  <c r="X122" i="31"/>
  <c r="W117" i="32"/>
  <c r="Y126" i="32"/>
  <c r="U114" i="42"/>
  <c r="T123" i="42"/>
  <c r="T122" i="15"/>
  <c r="X113" i="19"/>
  <c r="U114" i="21"/>
  <c r="U116" i="21"/>
  <c r="X117" i="21"/>
  <c r="V121" i="21"/>
  <c r="X124" i="22"/>
  <c r="Y123" i="23"/>
  <c r="W117" i="41"/>
  <c r="Y119" i="41"/>
  <c r="U122" i="41"/>
  <c r="U118" i="29"/>
  <c r="Y119" i="29"/>
  <c r="X116" i="30"/>
  <c r="W118" i="30"/>
  <c r="W121" i="30"/>
  <c r="X123" i="30"/>
  <c r="W115" i="31"/>
  <c r="V120" i="31"/>
  <c r="Y115" i="32"/>
  <c r="W122" i="32"/>
  <c r="V114" i="42"/>
  <c r="T118" i="42"/>
  <c r="T121" i="42"/>
  <c r="V123" i="42"/>
  <c r="Y113" i="19"/>
  <c r="Y117" i="21"/>
  <c r="X122" i="41"/>
  <c r="V118" i="29"/>
  <c r="Y123" i="30"/>
  <c r="X115" i="31"/>
  <c r="X122" i="32"/>
  <c r="W114" i="42"/>
  <c r="U118" i="42"/>
  <c r="U121" i="42"/>
  <c r="W123" i="42"/>
  <c r="T115" i="15"/>
  <c r="T126" i="16"/>
  <c r="V123" i="18"/>
  <c r="T121" i="19"/>
  <c r="T115" i="21"/>
  <c r="X121" i="21"/>
  <c r="X116" i="23"/>
  <c r="T123" i="24"/>
  <c r="V125" i="24"/>
  <c r="T122" i="26"/>
  <c r="Y122" i="41"/>
  <c r="W118" i="29"/>
  <c r="U116" i="32"/>
  <c r="U124" i="32"/>
  <c r="X114" i="42"/>
  <c r="V118" i="42"/>
  <c r="V121" i="42"/>
  <c r="X123" i="42"/>
  <c r="X118" i="42"/>
  <c r="X121" i="42"/>
  <c r="Y115" i="19"/>
  <c r="Y123" i="21"/>
  <c r="Y121" i="41"/>
  <c r="U121" i="41"/>
  <c r="Y121" i="28"/>
  <c r="X121" i="28"/>
  <c r="U121" i="28"/>
  <c r="T121" i="28"/>
  <c r="U118" i="24"/>
  <c r="V118" i="24"/>
  <c r="U121" i="26"/>
  <c r="U118" i="23"/>
  <c r="V118" i="23"/>
  <c r="U122" i="24"/>
  <c r="Y122" i="24"/>
  <c r="V122" i="24"/>
  <c r="T113" i="26"/>
  <c r="Y113" i="26"/>
  <c r="X113" i="26"/>
  <c r="U113" i="26"/>
  <c r="T117" i="26"/>
  <c r="X124" i="41"/>
  <c r="W124" i="41"/>
  <c r="U124" i="41"/>
  <c r="T124" i="41"/>
  <c r="Y124" i="41"/>
  <c r="U121" i="15"/>
  <c r="W123" i="15"/>
  <c r="V126" i="16"/>
  <c r="U115" i="18"/>
  <c r="V116" i="18"/>
  <c r="T115" i="19"/>
  <c r="U120" i="19"/>
  <c r="V121" i="19"/>
  <c r="T107" i="20"/>
  <c r="U108" i="20"/>
  <c r="V116" i="20"/>
  <c r="V114" i="21"/>
  <c r="T123" i="21"/>
  <c r="V122" i="22"/>
  <c r="T118" i="23"/>
  <c r="V121" i="23"/>
  <c r="T124" i="23"/>
  <c r="U124" i="23"/>
  <c r="W118" i="24"/>
  <c r="T122" i="24"/>
  <c r="V113" i="26"/>
  <c r="V124" i="41"/>
  <c r="V121" i="15"/>
  <c r="W126" i="16"/>
  <c r="U114" i="18"/>
  <c r="V115" i="18"/>
  <c r="X117" i="18"/>
  <c r="U124" i="18"/>
  <c r="T114" i="19"/>
  <c r="U115" i="19"/>
  <c r="V120" i="19"/>
  <c r="W121" i="19"/>
  <c r="X122" i="19"/>
  <c r="U107" i="20"/>
  <c r="W116" i="20"/>
  <c r="W114" i="21"/>
  <c r="X115" i="21"/>
  <c r="U119" i="21"/>
  <c r="T122" i="21"/>
  <c r="U123" i="21"/>
  <c r="W122" i="22"/>
  <c r="Y128" i="22"/>
  <c r="T130" i="22"/>
  <c r="W118" i="23"/>
  <c r="Y120" i="23"/>
  <c r="W120" i="23"/>
  <c r="X120" i="23"/>
  <c r="V124" i="23"/>
  <c r="X118" i="24"/>
  <c r="W122" i="24"/>
  <c r="W113" i="26"/>
  <c r="T118" i="26"/>
  <c r="Y118" i="26"/>
  <c r="W118" i="26"/>
  <c r="V118" i="26"/>
  <c r="U118" i="41"/>
  <c r="T118" i="41"/>
  <c r="Y118" i="41"/>
  <c r="V118" i="41"/>
  <c r="Y125" i="41"/>
  <c r="X125" i="41"/>
  <c r="V125" i="41"/>
  <c r="U125" i="41"/>
  <c r="X116" i="15"/>
  <c r="X115" i="15"/>
  <c r="T119" i="15"/>
  <c r="W121" i="15"/>
  <c r="X126" i="16"/>
  <c r="V114" i="18"/>
  <c r="W115" i="18"/>
  <c r="T113" i="19"/>
  <c r="U114" i="19"/>
  <c r="V115" i="19"/>
  <c r="W120" i="19"/>
  <c r="X121" i="19"/>
  <c r="V107" i="20"/>
  <c r="X116" i="20"/>
  <c r="X114" i="21"/>
  <c r="U122" i="21"/>
  <c r="V123" i="21"/>
  <c r="X122" i="22"/>
  <c r="U130" i="22"/>
  <c r="T117" i="23"/>
  <c r="U117" i="23"/>
  <c r="X118" i="23"/>
  <c r="W124" i="23"/>
  <c r="T117" i="24"/>
  <c r="Y117" i="24"/>
  <c r="U117" i="24"/>
  <c r="Y118" i="24"/>
  <c r="X122" i="24"/>
  <c r="U114" i="26"/>
  <c r="Y114" i="26"/>
  <c r="V114" i="26"/>
  <c r="T121" i="15"/>
  <c r="V115" i="15"/>
  <c r="W115" i="15"/>
  <c r="X121" i="15"/>
  <c r="X125" i="15"/>
  <c r="T129" i="16"/>
  <c r="X115" i="18"/>
  <c r="X119" i="18"/>
  <c r="V114" i="19"/>
  <c r="W115" i="19"/>
  <c r="W119" i="19"/>
  <c r="X120" i="19"/>
  <c r="W107" i="20"/>
  <c r="X115" i="20"/>
  <c r="T117" i="21"/>
  <c r="V122" i="21"/>
  <c r="W123" i="21"/>
  <c r="V130" i="22"/>
  <c r="V117" i="23"/>
  <c r="Y118" i="23"/>
  <c r="X124" i="23"/>
  <c r="V117" i="24"/>
  <c r="T114" i="26"/>
  <c r="W130" i="22"/>
  <c r="W117" i="23"/>
  <c r="Y124" i="23"/>
  <c r="W117" i="24"/>
  <c r="T121" i="24"/>
  <c r="Y121" i="24"/>
  <c r="X121" i="24"/>
  <c r="U121" i="24"/>
  <c r="W114" i="26"/>
  <c r="W123" i="24"/>
  <c r="U125" i="24"/>
  <c r="W115" i="26"/>
  <c r="U120" i="26"/>
  <c r="W122" i="26"/>
  <c r="U117" i="41"/>
  <c r="W119" i="41"/>
  <c r="X120" i="41"/>
  <c r="W122" i="41"/>
  <c r="X123" i="41"/>
  <c r="X115" i="29"/>
  <c r="T119" i="29"/>
  <c r="X122" i="29"/>
  <c r="Y123" i="29"/>
  <c r="Y114" i="30"/>
  <c r="T117" i="30"/>
  <c r="U118" i="30"/>
  <c r="T120" i="30"/>
  <c r="U121" i="30"/>
  <c r="V122" i="30"/>
  <c r="Y125" i="30"/>
  <c r="U114" i="31"/>
  <c r="V115" i="31"/>
  <c r="X117" i="31"/>
  <c r="T120" i="31"/>
  <c r="U121" i="31"/>
  <c r="V122" i="31"/>
  <c r="T116" i="32"/>
  <c r="U117" i="32"/>
  <c r="V118" i="32"/>
  <c r="U121" i="32"/>
  <c r="V122" i="32"/>
  <c r="X124" i="32"/>
  <c r="X115" i="42"/>
  <c r="Y116" i="42"/>
  <c r="X119" i="42"/>
  <c r="T122" i="42"/>
  <c r="U123" i="42"/>
  <c r="W124" i="42"/>
  <c r="Y115" i="42"/>
  <c r="U122" i="42"/>
  <c r="T117" i="29"/>
  <c r="T124" i="29"/>
  <c r="T115" i="30"/>
  <c r="U119" i="31"/>
  <c r="T117" i="42"/>
  <c r="T120" i="42"/>
  <c r="V122" i="42"/>
  <c r="X120" i="26"/>
  <c r="X117" i="41"/>
  <c r="U117" i="29"/>
  <c r="W119" i="29"/>
  <c r="T123" i="29"/>
  <c r="U124" i="29"/>
  <c r="T114" i="30"/>
  <c r="U115" i="30"/>
  <c r="W117" i="30"/>
  <c r="X118" i="30"/>
  <c r="W120" i="30"/>
  <c r="X121" i="30"/>
  <c r="Y122" i="30"/>
  <c r="X114" i="31"/>
  <c r="T118" i="31"/>
  <c r="V119" i="31"/>
  <c r="W120" i="31"/>
  <c r="X121" i="31"/>
  <c r="W116" i="32"/>
  <c r="X117" i="32"/>
  <c r="X121" i="32"/>
  <c r="Y122" i="32"/>
  <c r="T116" i="42"/>
  <c r="U117" i="42"/>
  <c r="U120" i="42"/>
  <c r="W122" i="42"/>
  <c r="V124" i="24"/>
  <c r="Y120" i="26"/>
  <c r="U123" i="26"/>
  <c r="Y117" i="41"/>
  <c r="T120" i="41"/>
  <c r="T123" i="41"/>
  <c r="T115" i="29"/>
  <c r="V117" i="29"/>
  <c r="T122" i="29"/>
  <c r="U123" i="29"/>
  <c r="V124" i="29"/>
  <c r="U114" i="30"/>
  <c r="V115" i="30"/>
  <c r="Y118" i="30"/>
  <c r="Y121" i="30"/>
  <c r="T117" i="31"/>
  <c r="U118" i="31"/>
  <c r="W119" i="31"/>
  <c r="T120" i="32"/>
  <c r="Y121" i="32"/>
  <c r="T124" i="32"/>
  <c r="T115" i="42"/>
  <c r="U116" i="42"/>
  <c r="V117" i="42"/>
  <c r="V120" i="42"/>
  <c r="X122" i="42"/>
  <c r="W117" i="29"/>
  <c r="V123" i="29"/>
  <c r="W124" i="29"/>
  <c r="V114" i="30"/>
  <c r="W115" i="30"/>
  <c r="V118" i="31"/>
  <c r="X119" i="31"/>
  <c r="U115" i="42"/>
  <c r="V116" i="42"/>
  <c r="W117" i="42"/>
  <c r="W120" i="42"/>
  <c r="X117" i="29"/>
  <c r="W123" i="29"/>
  <c r="X124" i="29"/>
  <c r="T126" i="29"/>
  <c r="W114" i="30"/>
  <c r="X115" i="30"/>
  <c r="X119" i="30"/>
  <c r="T122" i="30"/>
  <c r="T115" i="31"/>
  <c r="W118" i="31"/>
  <c r="T122" i="31"/>
  <c r="T118" i="32"/>
  <c r="T122" i="32"/>
  <c r="V124" i="32"/>
  <c r="V115" i="42"/>
  <c r="W116" i="42"/>
  <c r="X117" i="42"/>
  <c r="X120" i="42"/>
  <c r="U124" i="42"/>
  <c r="W125" i="24"/>
  <c r="U124" i="26"/>
  <c r="V125" i="42"/>
  <c r="V124" i="26"/>
  <c r="X125" i="30"/>
  <c r="U126" i="32"/>
  <c r="X125" i="42"/>
  <c r="T125" i="21"/>
  <c r="W124" i="26"/>
  <c r="U125" i="21"/>
  <c r="X124" i="26"/>
  <c r="Y124" i="26"/>
  <c r="X126" i="32"/>
  <c r="W125" i="42"/>
  <c r="V125" i="21"/>
  <c r="U126" i="29"/>
  <c r="T124" i="19"/>
  <c r="W125" i="21"/>
  <c r="Y125" i="24"/>
  <c r="V126" i="29"/>
  <c r="U124" i="19"/>
  <c r="X125" i="21"/>
  <c r="V132" i="22"/>
  <c r="W126" i="29"/>
  <c r="T126" i="32"/>
  <c r="V124" i="19"/>
  <c r="W132" i="22"/>
  <c r="X126" i="29"/>
  <c r="T125" i="15"/>
  <c r="Y124" i="18"/>
  <c r="W124" i="21"/>
  <c r="W125" i="23"/>
  <c r="T126" i="41"/>
  <c r="T124" i="30"/>
  <c r="T124" i="31"/>
  <c r="X124" i="21"/>
  <c r="X125" i="23"/>
  <c r="U126" i="41"/>
  <c r="U124" i="30"/>
  <c r="U124" i="31"/>
  <c r="V125" i="23"/>
  <c r="U125" i="15"/>
  <c r="V125" i="15"/>
  <c r="Y124" i="21"/>
  <c r="Y125" i="23"/>
  <c r="T124" i="24"/>
  <c r="V126" i="41"/>
  <c r="X125" i="29"/>
  <c r="V124" i="30"/>
  <c r="V124" i="31"/>
  <c r="T125" i="32"/>
  <c r="X124" i="42"/>
  <c r="V124" i="21"/>
  <c r="W125" i="15"/>
  <c r="U124" i="24"/>
  <c r="W126" i="41"/>
  <c r="W125" i="28"/>
  <c r="W124" i="30"/>
  <c r="W124" i="31"/>
  <c r="U125" i="32"/>
  <c r="Y124" i="42"/>
  <c r="V125" i="32"/>
  <c r="X126" i="41"/>
  <c r="T124" i="21"/>
  <c r="T125" i="23"/>
  <c r="Y124" i="30"/>
  <c r="W125" i="32"/>
  <c r="X133" i="14"/>
  <c r="X116" i="14"/>
  <c r="U121" i="14"/>
  <c r="V121" i="14"/>
  <c r="T114" i="14"/>
  <c r="V118" i="14"/>
  <c r="W132" i="14"/>
  <c r="V114" i="14"/>
  <c r="X118" i="14"/>
  <c r="U112" i="14"/>
  <c r="W114" i="14"/>
  <c r="Y118" i="14"/>
  <c r="X122" i="14"/>
  <c r="W135" i="14"/>
  <c r="X146" i="14"/>
  <c r="X114" i="14"/>
  <c r="W112" i="14"/>
  <c r="X112" i="14"/>
  <c r="Y123" i="14"/>
  <c r="V133" i="14"/>
  <c r="CO3" i="14"/>
  <c r="CQ3" i="14" s="1"/>
  <c r="CP3" i="14"/>
  <c r="CR3" i="14"/>
  <c r="T113" i="14"/>
  <c r="W118" i="14"/>
  <c r="W122" i="14"/>
  <c r="X123" i="14"/>
  <c r="W133" i="14"/>
  <c r="W146" i="14"/>
  <c r="U113" i="14"/>
  <c r="W113" i="14"/>
  <c r="X113" i="14"/>
  <c r="W136" i="14"/>
  <c r="V113" i="14"/>
  <c r="U136" i="14"/>
  <c r="T118" i="14"/>
  <c r="T133" i="14"/>
  <c r="CS2" i="14"/>
  <c r="CX2" i="14" s="1"/>
  <c r="U133" i="14"/>
  <c r="Y136" i="14"/>
  <c r="U132" i="14"/>
  <c r="W120" i="14"/>
  <c r="T145" i="32"/>
  <c r="T152" i="32"/>
  <c r="Y119" i="18"/>
  <c r="Y119" i="30"/>
  <c r="T119" i="21"/>
  <c r="T121" i="41"/>
  <c r="U118" i="19"/>
  <c r="V119" i="21"/>
  <c r="U119" i="24"/>
  <c r="V121" i="41"/>
  <c r="T119" i="30"/>
  <c r="U120" i="32"/>
  <c r="T119" i="42"/>
  <c r="T119" i="18"/>
  <c r="U119" i="18"/>
  <c r="V118" i="19"/>
  <c r="W119" i="21"/>
  <c r="V119" i="24"/>
  <c r="W121" i="41"/>
  <c r="U119" i="30"/>
  <c r="V120" i="32"/>
  <c r="U119" i="42"/>
  <c r="V119" i="18"/>
  <c r="W118" i="19"/>
  <c r="X119" i="21"/>
  <c r="W119" i="24"/>
  <c r="X121" i="41"/>
  <c r="V119" i="30"/>
  <c r="W120" i="32"/>
  <c r="V119" i="42"/>
  <c r="W121" i="14"/>
  <c r="X121" i="14"/>
  <c r="T121" i="14"/>
  <c r="W141" i="18"/>
  <c r="X141" i="29"/>
  <c r="X141" i="30"/>
  <c r="X141" i="31"/>
  <c r="W142" i="32"/>
  <c r="X142" i="32"/>
  <c r="W139" i="14"/>
  <c r="X139" i="14"/>
  <c r="T141" i="29"/>
  <c r="T141" i="30"/>
  <c r="T141" i="31"/>
  <c r="Y139" i="14"/>
  <c r="U141" i="29"/>
  <c r="U141" i="30"/>
  <c r="U141" i="31"/>
  <c r="X141" i="42"/>
  <c r="Y141" i="21"/>
  <c r="U148" i="22"/>
  <c r="T142" i="23"/>
  <c r="V141" i="29"/>
  <c r="V141" i="30"/>
  <c r="V141" i="31"/>
  <c r="V139" i="14"/>
  <c r="U142" i="23"/>
  <c r="U142" i="15"/>
  <c r="V142" i="23"/>
  <c r="T141" i="24"/>
  <c r="U140" i="26"/>
  <c r="Y142" i="32"/>
  <c r="T140" i="26"/>
  <c r="V142" i="15"/>
  <c r="T141" i="21"/>
  <c r="W142" i="23"/>
  <c r="U141" i="24"/>
  <c r="V140" i="26"/>
  <c r="W142" i="15"/>
  <c r="U141" i="21"/>
  <c r="X142" i="23"/>
  <c r="V141" i="24"/>
  <c r="W140" i="26"/>
  <c r="T142" i="15"/>
  <c r="T139" i="14"/>
  <c r="X142" i="15"/>
  <c r="V141" i="21"/>
  <c r="W141" i="24"/>
  <c r="X140" i="26"/>
  <c r="T142" i="32"/>
  <c r="W141" i="21"/>
  <c r="X141" i="24"/>
  <c r="U142" i="32"/>
  <c r="U139" i="15"/>
  <c r="W140" i="18"/>
  <c r="V140" i="18"/>
  <c r="U140" i="18"/>
  <c r="T140" i="18"/>
  <c r="Y132" i="20"/>
  <c r="X132" i="20"/>
  <c r="W132" i="20"/>
  <c r="V132" i="20"/>
  <c r="U132" i="20"/>
  <c r="Y139" i="21"/>
  <c r="X139" i="21"/>
  <c r="W139" i="21"/>
  <c r="V139" i="21"/>
  <c r="Y141" i="23"/>
  <c r="U141" i="23"/>
  <c r="Y139" i="29"/>
  <c r="X139" i="29"/>
  <c r="W139" i="29"/>
  <c r="V139" i="29"/>
  <c r="U139" i="29"/>
  <c r="T139" i="29"/>
  <c r="W141" i="15"/>
  <c r="Y140" i="29"/>
  <c r="X140" i="29"/>
  <c r="W140" i="29"/>
  <c r="V140" i="29"/>
  <c r="U140" i="29"/>
  <c r="U138" i="14"/>
  <c r="Y140" i="18"/>
  <c r="Y133" i="20"/>
  <c r="U139" i="21"/>
  <c r="T140" i="29"/>
  <c r="V141" i="15"/>
  <c r="T133" i="20"/>
  <c r="T138" i="14"/>
  <c r="X140" i="18"/>
  <c r="W137" i="19"/>
  <c r="T134" i="14"/>
  <c r="Y134" i="14"/>
  <c r="W137" i="14"/>
  <c r="U137" i="14"/>
  <c r="T137" i="14"/>
  <c r="W138" i="15"/>
  <c r="U138" i="15"/>
  <c r="T138" i="15"/>
  <c r="Y140" i="15"/>
  <c r="W140" i="15"/>
  <c r="V140" i="15"/>
  <c r="Y141" i="15"/>
  <c r="X138" i="19"/>
  <c r="W138" i="19"/>
  <c r="V138" i="19"/>
  <c r="U138" i="19"/>
  <c r="X137" i="21"/>
  <c r="W137" i="21"/>
  <c r="V137" i="21"/>
  <c r="U137" i="21"/>
  <c r="T137" i="21"/>
  <c r="Y139" i="32"/>
  <c r="X139" i="32"/>
  <c r="W139" i="32"/>
  <c r="V139" i="32"/>
  <c r="U139" i="32"/>
  <c r="T139" i="32"/>
  <c r="Y139" i="42"/>
  <c r="X139" i="42"/>
  <c r="W139" i="42"/>
  <c r="V139" i="42"/>
  <c r="U139" i="42"/>
  <c r="T139" i="42"/>
  <c r="T141" i="15"/>
  <c r="U134" i="14"/>
  <c r="V137" i="14"/>
  <c r="V138" i="15"/>
  <c r="T140" i="15"/>
  <c r="T138" i="19"/>
  <c r="Y137" i="21"/>
  <c r="Y135" i="26"/>
  <c r="Y131" i="26"/>
  <c r="Y138" i="26"/>
  <c r="X135" i="26"/>
  <c r="W135" i="26"/>
  <c r="V135" i="26"/>
  <c r="U135" i="26"/>
  <c r="Y138" i="30"/>
  <c r="X138" i="30"/>
  <c r="W138" i="30"/>
  <c r="V138" i="30"/>
  <c r="U138" i="30"/>
  <c r="T138" i="30"/>
  <c r="Y140" i="32"/>
  <c r="X140" i="32"/>
  <c r="W140" i="32"/>
  <c r="V140" i="32"/>
  <c r="U140" i="32"/>
  <c r="Y140" i="42"/>
  <c r="X140" i="42"/>
  <c r="W140" i="42"/>
  <c r="V140" i="42"/>
  <c r="U140" i="42"/>
  <c r="X137" i="14"/>
  <c r="X138" i="15"/>
  <c r="U140" i="15"/>
  <c r="Y138" i="19"/>
  <c r="Y138" i="21"/>
  <c r="X138" i="21"/>
  <c r="W138" i="21"/>
  <c r="V138" i="21"/>
  <c r="U138" i="21"/>
  <c r="X143" i="22"/>
  <c r="W143" i="22"/>
  <c r="V143" i="22"/>
  <c r="U143" i="22"/>
  <c r="T143" i="22"/>
  <c r="Y139" i="30"/>
  <c r="X139" i="30"/>
  <c r="W139" i="30"/>
  <c r="V139" i="30"/>
  <c r="U139" i="30"/>
  <c r="T140" i="32"/>
  <c r="T140" i="42"/>
  <c r="V134" i="14"/>
  <c r="W134" i="14"/>
  <c r="Y137" i="14"/>
  <c r="Y138" i="15"/>
  <c r="X140" i="15"/>
  <c r="W142" i="16"/>
  <c r="Y139" i="19"/>
  <c r="X139" i="19"/>
  <c r="W139" i="19"/>
  <c r="V139" i="19"/>
  <c r="T138" i="21"/>
  <c r="Y143" i="22"/>
  <c r="Y140" i="23"/>
  <c r="X140" i="23"/>
  <c r="W140" i="23"/>
  <c r="V140" i="23"/>
  <c r="U140" i="23"/>
  <c r="T140" i="23"/>
  <c r="Y141" i="28"/>
  <c r="T139" i="30"/>
  <c r="V136" i="24"/>
  <c r="V136" i="26"/>
  <c r="Y137" i="18"/>
  <c r="T136" i="21"/>
  <c r="T139" i="23"/>
  <c r="W136" i="24"/>
  <c r="Y138" i="24"/>
  <c r="W136" i="26"/>
  <c r="Y139" i="41"/>
  <c r="T142" i="41"/>
  <c r="T140" i="28"/>
  <c r="T138" i="29"/>
  <c r="T137" i="30"/>
  <c r="W140" i="30"/>
  <c r="Y137" i="31"/>
  <c r="T140" i="31"/>
  <c r="T138" i="32"/>
  <c r="W141" i="32"/>
  <c r="T138" i="42"/>
  <c r="T136" i="14"/>
  <c r="T137" i="15"/>
  <c r="T139" i="18"/>
  <c r="T136" i="19"/>
  <c r="T129" i="20"/>
  <c r="U136" i="21"/>
  <c r="T138" i="23"/>
  <c r="U139" i="23"/>
  <c r="X136" i="24"/>
  <c r="T140" i="24"/>
  <c r="X136" i="26"/>
  <c r="T141" i="41"/>
  <c r="U142" i="41"/>
  <c r="T137" i="29"/>
  <c r="U138" i="29"/>
  <c r="T136" i="30"/>
  <c r="U137" i="30"/>
  <c r="X140" i="30"/>
  <c r="T139" i="31"/>
  <c r="U140" i="31"/>
  <c r="T137" i="32"/>
  <c r="U138" i="32"/>
  <c r="X141" i="32"/>
  <c r="T137" i="42"/>
  <c r="U138" i="42"/>
  <c r="V136" i="21"/>
  <c r="V139" i="23"/>
  <c r="V142" i="41"/>
  <c r="U137" i="29"/>
  <c r="V138" i="29"/>
  <c r="U136" i="30"/>
  <c r="V137" i="30"/>
  <c r="U139" i="31"/>
  <c r="V140" i="31"/>
  <c r="U137" i="32"/>
  <c r="V138" i="32"/>
  <c r="U137" i="42"/>
  <c r="V138" i="42"/>
  <c r="W138" i="29"/>
  <c r="W137" i="30"/>
  <c r="W140" i="31"/>
  <c r="W138" i="32"/>
  <c r="V137" i="42"/>
  <c r="W138" i="42"/>
  <c r="U136" i="23"/>
  <c r="T135" i="24"/>
  <c r="U135" i="31"/>
  <c r="T135" i="31"/>
  <c r="V136" i="23"/>
  <c r="U135" i="24"/>
  <c r="V135" i="31"/>
  <c r="T136" i="32"/>
  <c r="T135" i="18"/>
  <c r="Y135" i="21"/>
  <c r="V135" i="24"/>
  <c r="T134" i="26"/>
  <c r="Y135" i="29"/>
  <c r="X135" i="30"/>
  <c r="W135" i="31"/>
  <c r="U136" i="32"/>
  <c r="U135" i="18"/>
  <c r="T134" i="19"/>
  <c r="X136" i="23"/>
  <c r="W135" i="24"/>
  <c r="U134" i="26"/>
  <c r="T137" i="41"/>
  <c r="X135" i="31"/>
  <c r="V136" i="32"/>
  <c r="V135" i="18"/>
  <c r="U134" i="19"/>
  <c r="X135" i="24"/>
  <c r="V134" i="26"/>
  <c r="U137" i="41"/>
  <c r="W136" i="32"/>
  <c r="T135" i="42"/>
  <c r="Y153" i="42"/>
  <c r="Y132" i="42"/>
  <c r="Y120" i="42"/>
  <c r="Y148" i="32"/>
  <c r="Y135" i="32"/>
  <c r="Y123" i="32"/>
  <c r="Y125" i="32"/>
  <c r="Y119" i="42"/>
  <c r="Y133" i="42"/>
  <c r="Y120" i="32"/>
  <c r="Y123" i="17"/>
  <c r="Y132" i="17"/>
  <c r="Y124" i="32"/>
  <c r="Y133" i="32"/>
  <c r="Y124" i="22"/>
  <c r="Y130" i="22"/>
  <c r="Y123" i="18"/>
  <c r="Y127" i="18"/>
  <c r="CS3" i="28"/>
  <c r="CW3" i="28" s="1"/>
  <c r="Y119" i="24"/>
  <c r="Y117" i="18"/>
  <c r="Y132" i="18"/>
  <c r="CO3" i="29"/>
  <c r="CQ3" i="29" s="1"/>
  <c r="CP3" i="29"/>
  <c r="CX2" i="42"/>
  <c r="DC2" i="42" s="1"/>
  <c r="CR3" i="29"/>
  <c r="Y117" i="32"/>
  <c r="CR3" i="26"/>
  <c r="CO3" i="26"/>
  <c r="CQ3" i="26" s="1"/>
  <c r="CP3" i="26"/>
  <c r="ES3" i="30"/>
  <c r="EX2" i="30"/>
  <c r="EV3" i="30"/>
  <c r="EU3" i="30"/>
  <c r="ET3" i="30"/>
  <c r="CX2" i="22"/>
  <c r="CS3" i="22"/>
  <c r="CW3" i="22" s="1"/>
  <c r="CX2" i="41"/>
  <c r="DC2" i="41" s="1"/>
  <c r="CS3" i="41"/>
  <c r="CW3" i="41" s="1"/>
  <c r="CW3" i="42"/>
  <c r="CP3" i="41"/>
  <c r="CO3" i="41"/>
  <c r="CQ3" i="41" s="1"/>
  <c r="CR3" i="41"/>
  <c r="DC3" i="31"/>
  <c r="DG3" i="31" s="1"/>
  <c r="CS3" i="26"/>
  <c r="CX2" i="26"/>
  <c r="CR3" i="31"/>
  <c r="CP3" i="31"/>
  <c r="CO3" i="31"/>
  <c r="CQ3" i="31" s="1"/>
  <c r="EX2" i="26"/>
  <c r="EW3" i="26" s="1"/>
  <c r="EU3" i="26"/>
  <c r="ET3" i="26"/>
  <c r="EV3" i="26"/>
  <c r="ES3" i="26"/>
  <c r="Y118" i="32"/>
  <c r="Y136" i="32"/>
  <c r="T111" i="32"/>
  <c r="T132" i="32"/>
  <c r="Y123" i="42"/>
  <c r="Y148" i="42"/>
  <c r="Y111" i="42"/>
  <c r="Y117" i="42"/>
  <c r="Y152" i="42"/>
  <c r="Y134" i="42"/>
  <c r="Y145" i="42"/>
  <c r="Y114" i="14"/>
  <c r="Y146" i="14"/>
  <c r="Y121" i="14"/>
  <c r="CX3" i="42"/>
  <c r="CY3" i="42" s="1"/>
  <c r="DA3" i="42" s="1"/>
  <c r="EZ3" i="30"/>
  <c r="EX3" i="30"/>
  <c r="EW3" i="30"/>
  <c r="CT3" i="41"/>
  <c r="CV3" i="41" s="1"/>
  <c r="CU3" i="26"/>
  <c r="CX3" i="41"/>
  <c r="CZ3" i="41" s="1"/>
  <c r="CT3" i="22"/>
  <c r="CV3" i="22" s="1"/>
  <c r="DC2" i="22"/>
  <c r="DH2" i="22" s="1"/>
  <c r="CX3" i="22"/>
  <c r="CZ3" i="22" s="1"/>
  <c r="CY3" i="22"/>
  <c r="DA3" i="22" s="1"/>
  <c r="U122" i="25"/>
  <c r="T139" i="25"/>
  <c r="X139" i="25"/>
  <c r="U139" i="25"/>
  <c r="X122" i="25"/>
  <c r="W122" i="25"/>
  <c r="U148" i="25"/>
  <c r="T151" i="25"/>
  <c r="T133" i="25"/>
  <c r="Y122" i="25"/>
  <c r="V139" i="25"/>
  <c r="T148" i="25"/>
  <c r="U127" i="25"/>
  <c r="X131" i="25"/>
  <c r="W131" i="25"/>
  <c r="V148" i="25"/>
  <c r="X144" i="25"/>
  <c r="X148" i="25"/>
  <c r="W148" i="25"/>
  <c r="T127" i="25"/>
  <c r="X133" i="25"/>
  <c r="U128" i="25"/>
  <c r="T122" i="25"/>
  <c r="U124" i="25"/>
  <c r="W139" i="25"/>
  <c r="Y124" i="25"/>
  <c r="X145" i="25"/>
  <c r="Y128" i="25"/>
  <c r="T145" i="25"/>
  <c r="X128" i="25"/>
  <c r="W124" i="25"/>
  <c r="T128" i="25"/>
  <c r="X124" i="25"/>
  <c r="V124" i="25"/>
  <c r="W128" i="25"/>
  <c r="T141" i="25"/>
  <c r="P6" i="25"/>
  <c r="Y133" i="25"/>
  <c r="U134" i="25"/>
  <c r="W146" i="25"/>
  <c r="X129" i="25"/>
  <c r="T129" i="25"/>
  <c r="T134" i="25"/>
  <c r="U142" i="25"/>
  <c r="T142" i="25"/>
  <c r="T146" i="25"/>
  <c r="X146" i="25"/>
  <c r="T138" i="25"/>
  <c r="Y125" i="25"/>
  <c r="Y134" i="25"/>
  <c r="Y129" i="25"/>
  <c r="Y121" i="25"/>
  <c r="V134" i="25"/>
  <c r="X134" i="25"/>
  <c r="U145" i="25"/>
  <c r="Y145" i="25"/>
  <c r="W129" i="25"/>
  <c r="T125" i="25"/>
  <c r="T121" i="25"/>
  <c r="CO3" i="25"/>
  <c r="CQ3" i="25" s="1"/>
  <c r="V145" i="25"/>
  <c r="CP3" i="25"/>
  <c r="U125" i="25"/>
  <c r="U129" i="25"/>
  <c r="U121" i="25"/>
  <c r="X141" i="25"/>
  <c r="V141" i="25"/>
  <c r="U141" i="25"/>
  <c r="X125" i="25"/>
  <c r="X121" i="25"/>
  <c r="W141" i="25"/>
  <c r="V125" i="25"/>
  <c r="CS2" i="25"/>
  <c r="CS3" i="25" s="1"/>
  <c r="V147" i="25"/>
  <c r="Y131" i="25"/>
  <c r="T131" i="25"/>
  <c r="T147" i="25"/>
  <c r="T143" i="25"/>
  <c r="V131" i="25"/>
  <c r="Y123" i="25"/>
  <c r="W126" i="25"/>
  <c r="T123" i="25"/>
  <c r="Y143" i="25"/>
  <c r="X143" i="25"/>
  <c r="V121" i="25"/>
  <c r="X147" i="25"/>
  <c r="V126" i="25"/>
  <c r="W130" i="25"/>
  <c r="T130" i="25"/>
  <c r="U130" i="25"/>
  <c r="W123" i="25"/>
  <c r="U147" i="25"/>
  <c r="W143" i="25"/>
  <c r="U143" i="25"/>
  <c r="W147" i="25"/>
  <c r="T126" i="25"/>
  <c r="X130" i="25"/>
  <c r="V130" i="25"/>
  <c r="X126" i="25"/>
  <c r="V123" i="25"/>
  <c r="X123" i="25"/>
  <c r="U126" i="25"/>
  <c r="W127" i="25"/>
  <c r="V127" i="25"/>
  <c r="X127" i="25"/>
  <c r="W144" i="25"/>
  <c r="Y144" i="25"/>
  <c r="T144" i="25"/>
  <c r="X142" i="25"/>
  <c r="V142" i="25"/>
  <c r="V144" i="25"/>
  <c r="Y142" i="25"/>
  <c r="EP3" i="25"/>
  <c r="ET2" i="25"/>
  <c r="EO3" i="25"/>
  <c r="ER3" i="25"/>
  <c r="V135" i="25"/>
  <c r="W135" i="25"/>
  <c r="Y135" i="25"/>
  <c r="X135" i="25"/>
  <c r="T135" i="25"/>
  <c r="U135" i="25"/>
  <c r="W133" i="25"/>
  <c r="V133" i="25"/>
  <c r="EY3" i="30"/>
  <c r="FB2" i="30"/>
  <c r="FF2" i="30" s="1"/>
  <c r="EQ3" i="14"/>
  <c r="Y125" i="19"/>
  <c r="V125" i="19"/>
  <c r="W125" i="19"/>
  <c r="U125" i="19"/>
  <c r="X125" i="19"/>
  <c r="Y105" i="17"/>
  <c r="Y127" i="42"/>
  <c r="T127" i="42"/>
  <c r="X127" i="42"/>
  <c r="U127" i="42"/>
  <c r="V127" i="42"/>
  <c r="U6" i="42"/>
  <c r="T6" i="22"/>
  <c r="T138" i="22" s="1"/>
  <c r="XEQ2" i="17"/>
  <c r="XEQ2" i="15"/>
  <c r="XEQ2" i="32"/>
  <c r="XEQ2" i="29"/>
  <c r="Y103" i="14"/>
  <c r="T127" i="19"/>
  <c r="U121" i="20"/>
  <c r="T121" i="20"/>
  <c r="V128" i="23"/>
  <c r="U6" i="32"/>
  <c r="U145" i="32" s="1"/>
  <c r="W128" i="42"/>
  <c r="T126" i="14"/>
  <c r="X133" i="16"/>
  <c r="X135" i="22"/>
  <c r="U135" i="22"/>
  <c r="P6" i="20"/>
  <c r="Q6" i="20" s="1"/>
  <c r="V6" i="20" s="1"/>
  <c r="T6" i="20"/>
  <c r="T144" i="20" s="1"/>
  <c r="T6" i="24"/>
  <c r="T144" i="24" s="1"/>
  <c r="P6" i="24"/>
  <c r="Q6" i="24" s="1"/>
  <c r="R6" i="24" s="1"/>
  <c r="S6" i="24" s="1"/>
  <c r="T135" i="22"/>
  <c r="T6" i="15"/>
  <c r="T111" i="15" s="1"/>
  <c r="P6" i="29"/>
  <c r="U6" i="29" s="1"/>
  <c r="U6" i="21"/>
  <c r="X126" i="30"/>
  <c r="V128" i="30"/>
  <c r="U127" i="31"/>
  <c r="X127" i="32"/>
  <c r="U129" i="32"/>
  <c r="T6" i="21"/>
  <c r="T131" i="21" s="1"/>
  <c r="V128" i="29"/>
  <c r="X128" i="29"/>
  <c r="W126" i="30"/>
  <c r="U128" i="30"/>
  <c r="Y128" i="30"/>
  <c r="T127" i="31"/>
  <c r="U127" i="32"/>
  <c r="W127" i="32"/>
  <c r="T129" i="32"/>
  <c r="X129" i="32"/>
  <c r="P6" i="31"/>
  <c r="U6" i="31" s="1"/>
  <c r="U151" i="31" s="1"/>
  <c r="Y106" i="17"/>
  <c r="EX2" i="25"/>
  <c r="FB2" i="25" s="1"/>
  <c r="ES3" i="25"/>
  <c r="EU3" i="25"/>
  <c r="EV3" i="25"/>
  <c r="ET3" i="25"/>
  <c r="U110" i="42"/>
  <c r="V6" i="21"/>
  <c r="V131" i="21" s="1"/>
  <c r="V6" i="32"/>
  <c r="V132" i="32" s="1"/>
  <c r="V6" i="42"/>
  <c r="V110" i="42" s="1"/>
  <c r="FC3" i="30"/>
  <c r="FB3" i="30"/>
  <c r="FA3" i="30"/>
  <c r="EX3" i="25"/>
  <c r="EW3" i="25"/>
  <c r="EY3" i="25"/>
  <c r="V6" i="24"/>
  <c r="V151" i="24" s="1"/>
  <c r="S6" i="42"/>
  <c r="X6" i="42" s="1"/>
  <c r="W6" i="32"/>
  <c r="W132" i="32" s="1"/>
  <c r="W6" i="21"/>
  <c r="V152" i="32"/>
  <c r="X6" i="32"/>
  <c r="X152" i="32" s="1"/>
  <c r="B1" i="32"/>
  <c r="W131" i="42"/>
  <c r="W144" i="42"/>
  <c r="W110" i="42"/>
  <c r="W151" i="42"/>
  <c r="B1" i="21"/>
  <c r="X6" i="21"/>
  <c r="X110" i="21" s="1"/>
  <c r="X131" i="21"/>
  <c r="CR3" i="18" l="1"/>
  <c r="CP3" i="18"/>
  <c r="CO3" i="18"/>
  <c r="CQ3" i="18" s="1"/>
  <c r="CS2" i="18"/>
  <c r="Y133" i="19"/>
  <c r="W133" i="19"/>
  <c r="CX2" i="29"/>
  <c r="CS3" i="29"/>
  <c r="V137" i="29"/>
  <c r="X137" i="29"/>
  <c r="Y140" i="30"/>
  <c r="T140" i="30"/>
  <c r="ET2" i="31"/>
  <c r="EQ3" i="31"/>
  <c r="ER3" i="31"/>
  <c r="T119" i="31"/>
  <c r="Y119" i="31"/>
  <c r="W123" i="31"/>
  <c r="T123" i="31"/>
  <c r="T134" i="31"/>
  <c r="Y134" i="31"/>
  <c r="U156" i="42"/>
  <c r="V156" i="42"/>
  <c r="W156" i="42"/>
  <c r="U125" i="14"/>
  <c r="X125" i="14"/>
  <c r="Y129" i="15"/>
  <c r="X129" i="15"/>
  <c r="V128" i="24"/>
  <c r="X128" i="24"/>
  <c r="W128" i="24"/>
  <c r="CU3" i="41"/>
  <c r="ET2" i="17"/>
  <c r="ER3" i="17"/>
  <c r="EO3" i="17"/>
  <c r="X148" i="22"/>
  <c r="V148" i="22"/>
  <c r="W148" i="22"/>
  <c r="W137" i="23"/>
  <c r="U137" i="23"/>
  <c r="T137" i="23"/>
  <c r="X137" i="23"/>
  <c r="V137" i="24"/>
  <c r="W137" i="24"/>
  <c r="X137" i="24"/>
  <c r="T137" i="24"/>
  <c r="T139" i="41"/>
  <c r="W139" i="41"/>
  <c r="X139" i="41"/>
  <c r="T126" i="18"/>
  <c r="X140" i="21"/>
  <c r="T140" i="21"/>
  <c r="U140" i="21"/>
  <c r="Y140" i="21"/>
  <c r="V141" i="22"/>
  <c r="X141" i="22"/>
  <c r="T122" i="23"/>
  <c r="X122" i="23"/>
  <c r="W122" i="23"/>
  <c r="X158" i="26"/>
  <c r="Y158" i="26"/>
  <c r="U158" i="26"/>
  <c r="T162" i="26"/>
  <c r="Y162" i="26"/>
  <c r="U162" i="26"/>
  <c r="W162" i="26"/>
  <c r="V139" i="31"/>
  <c r="X139" i="31"/>
  <c r="X148" i="32"/>
  <c r="W148" i="32"/>
  <c r="T148" i="32"/>
  <c r="W125" i="26"/>
  <c r="U125" i="26"/>
  <c r="V125" i="26"/>
  <c r="W130" i="41"/>
  <c r="V130" i="41"/>
  <c r="W126" i="31"/>
  <c r="U126" i="31"/>
  <c r="X126" i="31"/>
  <c r="V126" i="31"/>
  <c r="T126" i="31"/>
  <c r="Y128" i="32"/>
  <c r="U128" i="32"/>
  <c r="X128" i="32"/>
  <c r="T128" i="32"/>
  <c r="W128" i="32"/>
  <c r="W111" i="32"/>
  <c r="T110" i="21"/>
  <c r="U147" i="19"/>
  <c r="X147" i="19"/>
  <c r="CN3" i="23"/>
  <c r="CR3" i="23" s="1"/>
  <c r="CS2" i="23"/>
  <c r="CS2" i="30"/>
  <c r="CN3" i="30"/>
  <c r="CO3" i="30" s="1"/>
  <c r="CQ3" i="30" s="1"/>
  <c r="T137" i="31"/>
  <c r="X137" i="31"/>
  <c r="U124" i="17"/>
  <c r="U116" i="17"/>
  <c r="U139" i="17"/>
  <c r="Y139" i="17"/>
  <c r="W127" i="23"/>
  <c r="T129" i="29"/>
  <c r="W124" i="17"/>
  <c r="X116" i="17"/>
  <c r="W139" i="17"/>
  <c r="Y91" i="22"/>
  <c r="Y92" i="22"/>
  <c r="Y94" i="22"/>
  <c r="Y95" i="22"/>
  <c r="Y97" i="22"/>
  <c r="Y99" i="22"/>
  <c r="Y100" i="22"/>
  <c r="Y102" i="22"/>
  <c r="Y103" i="22"/>
  <c r="Y105" i="22"/>
  <c r="Y107" i="22"/>
  <c r="Y108" i="22"/>
  <c r="Y110" i="22"/>
  <c r="Y113" i="22"/>
  <c r="Y106" i="41"/>
  <c r="Y107" i="41"/>
  <c r="Y72" i="31"/>
  <c r="Y75" i="31"/>
  <c r="Y80" i="31"/>
  <c r="Y83" i="31"/>
  <c r="Y85" i="31"/>
  <c r="Y88" i="31"/>
  <c r="Y91" i="31"/>
  <c r="Y93" i="31"/>
  <c r="Y96" i="31"/>
  <c r="Y99" i="31"/>
  <c r="Y104" i="31"/>
  <c r="Y105" i="32"/>
  <c r="Y107" i="32"/>
  <c r="W128" i="21"/>
  <c r="Y128" i="21"/>
  <c r="W129" i="29"/>
  <c r="T127" i="32"/>
  <c r="T117" i="25"/>
  <c r="X128" i="17"/>
  <c r="V124" i="17"/>
  <c r="V116" i="17"/>
  <c r="V135" i="17"/>
  <c r="T139" i="17"/>
  <c r="Y175" i="25"/>
  <c r="W173" i="25"/>
  <c r="U175" i="25"/>
  <c r="FB3" i="25"/>
  <c r="FF2" i="25"/>
  <c r="FA3" i="25"/>
  <c r="FC3" i="25"/>
  <c r="FD3" i="25"/>
  <c r="CR3" i="21"/>
  <c r="CP3" i="21"/>
  <c r="CO3" i="21"/>
  <c r="CQ3" i="21" s="1"/>
  <c r="EO3" i="21"/>
  <c r="EQ3" i="21"/>
  <c r="EP3" i="21"/>
  <c r="CR3" i="42"/>
  <c r="CP3" i="42"/>
  <c r="CO3" i="42"/>
  <c r="CQ3" i="42" s="1"/>
  <c r="CX2" i="24"/>
  <c r="CS3" i="24"/>
  <c r="CS3" i="32"/>
  <c r="CX2" i="32"/>
  <c r="T131" i="29"/>
  <c r="T151" i="29"/>
  <c r="T151" i="30"/>
  <c r="T144" i="30"/>
  <c r="T110" i="30"/>
  <c r="T131" i="30"/>
  <c r="T110" i="31"/>
  <c r="T151" i="31"/>
  <c r="DM2" i="22"/>
  <c r="DH3" i="22"/>
  <c r="ER3" i="23"/>
  <c r="EO3" i="23"/>
  <c r="EP3" i="23"/>
  <c r="ET2" i="23"/>
  <c r="EQ3" i="23"/>
  <c r="U144" i="31"/>
  <c r="V146" i="14"/>
  <c r="U120" i="23"/>
  <c r="W131" i="19"/>
  <c r="T131" i="19"/>
  <c r="W132" i="21"/>
  <c r="U132" i="21"/>
  <c r="W137" i="29"/>
  <c r="T134" i="30"/>
  <c r="X111" i="42"/>
  <c r="U128" i="42"/>
  <c r="T127" i="15"/>
  <c r="U127" i="21"/>
  <c r="V127" i="26"/>
  <c r="X129" i="41"/>
  <c r="X127" i="31"/>
  <c r="U128" i="17"/>
  <c r="T120" i="17"/>
  <c r="V173" i="25"/>
  <c r="EZ3" i="25"/>
  <c r="Y122" i="18"/>
  <c r="T136" i="24"/>
  <c r="X159" i="26"/>
  <c r="W141" i="41"/>
  <c r="Y150" i="41"/>
  <c r="Y137" i="29"/>
  <c r="V135" i="32"/>
  <c r="EQ3" i="42"/>
  <c r="CP3" i="30"/>
  <c r="U150" i="41"/>
  <c r="ET2" i="41"/>
  <c r="T128" i="42"/>
  <c r="T128" i="17"/>
  <c r="W122" i="17"/>
  <c r="V119" i="17"/>
  <c r="T114" i="17"/>
  <c r="X137" i="17"/>
  <c r="Y137" i="17"/>
  <c r="X175" i="25"/>
  <c r="X122" i="18"/>
  <c r="T119" i="24"/>
  <c r="Y121" i="21"/>
  <c r="T167" i="19"/>
  <c r="T132" i="21"/>
  <c r="Y122" i="22"/>
  <c r="V159" i="26"/>
  <c r="T169" i="32"/>
  <c r="ET2" i="42"/>
  <c r="CR3" i="30"/>
  <c r="Y138" i="23"/>
  <c r="V141" i="32"/>
  <c r="W150" i="41"/>
  <c r="Y101" i="31"/>
  <c r="T125" i="14"/>
  <c r="V128" i="21"/>
  <c r="T126" i="24"/>
  <c r="U128" i="24"/>
  <c r="T127" i="26"/>
  <c r="Y130" i="41"/>
  <c r="U127" i="30"/>
  <c r="V127" i="31"/>
  <c r="P6" i="30"/>
  <c r="Q6" i="30" s="1"/>
  <c r="V122" i="17"/>
  <c r="Y117" i="17"/>
  <c r="V134" i="17"/>
  <c r="T174" i="25"/>
  <c r="X174" i="25"/>
  <c r="W145" i="32"/>
  <c r="U6" i="24"/>
  <c r="U110" i="24" s="1"/>
  <c r="CU3" i="22"/>
  <c r="X136" i="14"/>
  <c r="U146" i="14"/>
  <c r="T121" i="21"/>
  <c r="U134" i="18"/>
  <c r="T159" i="19"/>
  <c r="Y131" i="19"/>
  <c r="V132" i="21"/>
  <c r="W159" i="26"/>
  <c r="X150" i="41"/>
  <c r="U135" i="32"/>
  <c r="U153" i="42"/>
  <c r="EO3" i="42"/>
  <c r="V138" i="23"/>
  <c r="V134" i="18"/>
  <c r="X131" i="19"/>
  <c r="Y78" i="21"/>
  <c r="Y81" i="21"/>
  <c r="Y83" i="21"/>
  <c r="Y84" i="21"/>
  <c r="Y86" i="21"/>
  <c r="Y89" i="21"/>
  <c r="Y91" i="21"/>
  <c r="Y92" i="21"/>
  <c r="Y94" i="21"/>
  <c r="Y97" i="21"/>
  <c r="Y99" i="21"/>
  <c r="Y100" i="21"/>
  <c r="Y102" i="21"/>
  <c r="Y105" i="21"/>
  <c r="W116" i="21"/>
  <c r="U121" i="21"/>
  <c r="CN3" i="24"/>
  <c r="U122" i="31"/>
  <c r="CN3" i="32"/>
  <c r="Y141" i="32"/>
  <c r="T132" i="16"/>
  <c r="Y128" i="42"/>
  <c r="U128" i="29"/>
  <c r="Y128" i="17"/>
  <c r="Y120" i="17"/>
  <c r="T135" i="17"/>
  <c r="V126" i="18"/>
  <c r="T129" i="23"/>
  <c r="V128" i="42"/>
  <c r="Y126" i="21"/>
  <c r="W128" i="41"/>
  <c r="T128" i="29"/>
  <c r="W128" i="30"/>
  <c r="Y127" i="32"/>
  <c r="V127" i="17"/>
  <c r="X125" i="17"/>
  <c r="T122" i="17"/>
  <c r="X120" i="17"/>
  <c r="W117" i="17"/>
  <c r="Y114" i="17"/>
  <c r="U135" i="17"/>
  <c r="U140" i="17"/>
  <c r="Y140" i="17"/>
  <c r="T171" i="25"/>
  <c r="X171" i="25"/>
  <c r="W152" i="32"/>
  <c r="Q6" i="31"/>
  <c r="R6" i="31" s="1"/>
  <c r="DC3" i="22"/>
  <c r="DD3" i="22" s="1"/>
  <c r="DF3" i="22" s="1"/>
  <c r="Y116" i="21"/>
  <c r="Y141" i="18"/>
  <c r="U139" i="19"/>
  <c r="T159" i="26"/>
  <c r="V150" i="41"/>
  <c r="V134" i="30"/>
  <c r="W134" i="30"/>
  <c r="X135" i="32"/>
  <c r="CP3" i="22"/>
  <c r="U141" i="32"/>
  <c r="T116" i="21"/>
  <c r="T134" i="18"/>
  <c r="U131" i="19"/>
  <c r="W138" i="23"/>
  <c r="U136" i="24"/>
  <c r="EP3" i="41"/>
  <c r="CO3" i="22"/>
  <c r="CQ3" i="22" s="1"/>
  <c r="T126" i="42"/>
  <c r="X127" i="26"/>
  <c r="T128" i="41"/>
  <c r="W128" i="17"/>
  <c r="V120" i="17"/>
  <c r="W135" i="17"/>
  <c r="Y7" i="42"/>
  <c r="Y174" i="25"/>
  <c r="V110" i="24"/>
  <c r="Y134" i="18"/>
  <c r="U159" i="26"/>
  <c r="Y82" i="21"/>
  <c r="Y90" i="21"/>
  <c r="Y93" i="21"/>
  <c r="Y96" i="21"/>
  <c r="Y98" i="21"/>
  <c r="Y101" i="21"/>
  <c r="Y106" i="21"/>
  <c r="V127" i="15"/>
  <c r="X126" i="21"/>
  <c r="W126" i="24"/>
  <c r="T128" i="21"/>
  <c r="X128" i="21"/>
  <c r="W127" i="26"/>
  <c r="T129" i="41"/>
  <c r="T6" i="42"/>
  <c r="X135" i="17"/>
  <c r="Y173" i="25"/>
  <c r="DH3" i="31"/>
  <c r="DM2" i="31"/>
  <c r="CW3" i="25"/>
  <c r="CT3" i="25"/>
  <c r="CV3" i="25" s="1"/>
  <c r="CU3" i="25"/>
  <c r="DC3" i="42"/>
  <c r="DH2" i="42"/>
  <c r="B1" i="24"/>
  <c r="X6" i="24"/>
  <c r="S6" i="31"/>
  <c r="W6" i="31"/>
  <c r="U144" i="29"/>
  <c r="U111" i="29"/>
  <c r="DC3" i="41"/>
  <c r="DH2" i="41"/>
  <c r="FG3" i="30"/>
  <c r="FJ2" i="30"/>
  <c r="FE3" i="30"/>
  <c r="FH3" i="30"/>
  <c r="FF3" i="30"/>
  <c r="DM3" i="22"/>
  <c r="DR2" i="22"/>
  <c r="DR3" i="22" s="1"/>
  <c r="V144" i="24"/>
  <c r="V6" i="31"/>
  <c r="CX3" i="26"/>
  <c r="DC2" i="26"/>
  <c r="Y106" i="42"/>
  <c r="Y108" i="42" s="1"/>
  <c r="I24" i="33" s="1"/>
  <c r="V108" i="42"/>
  <c r="F24" i="33" s="1"/>
  <c r="DE3" i="22"/>
  <c r="FJ2" i="25"/>
  <c r="W6" i="24"/>
  <c r="FD3" i="30"/>
  <c r="Q6" i="29"/>
  <c r="CX2" i="25"/>
  <c r="DD3" i="31"/>
  <c r="DF3" i="31" s="1"/>
  <c r="CW3" i="26"/>
  <c r="CT3" i="26"/>
  <c r="CV3" i="26" s="1"/>
  <c r="CU3" i="42"/>
  <c r="CT3" i="42"/>
  <c r="CV3" i="42" s="1"/>
  <c r="CU3" i="21"/>
  <c r="CW3" i="21"/>
  <c r="CT3" i="21"/>
  <c r="CV3" i="21" s="1"/>
  <c r="Y120" i="15"/>
  <c r="T120" i="15"/>
  <c r="X120" i="15"/>
  <c r="W120" i="15"/>
  <c r="U120" i="15"/>
  <c r="V120" i="15"/>
  <c r="X133" i="15"/>
  <c r="W133" i="15"/>
  <c r="Y133" i="15"/>
  <c r="U133" i="15"/>
  <c r="V133" i="15"/>
  <c r="T133" i="15"/>
  <c r="X141" i="15"/>
  <c r="U141" i="15"/>
  <c r="DB3" i="41"/>
  <c r="DJ3" i="22"/>
  <c r="EQ3" i="32"/>
  <c r="EO3" i="32"/>
  <c r="ER3" i="32"/>
  <c r="EP3" i="32"/>
  <c r="ET2" i="32"/>
  <c r="V131" i="24"/>
  <c r="CS3" i="31"/>
  <c r="CY3" i="41"/>
  <c r="DA3" i="41" s="1"/>
  <c r="DB3" i="22"/>
  <c r="CX3" i="31"/>
  <c r="CZ3" i="42"/>
  <c r="X132" i="32"/>
  <c r="DG3" i="22"/>
  <c r="DB3" i="42"/>
  <c r="DE3" i="31"/>
  <c r="EO3" i="22"/>
  <c r="ET2" i="22"/>
  <c r="ER3" i="22"/>
  <c r="EQ3" i="22"/>
  <c r="EP3" i="22"/>
  <c r="W121" i="29"/>
  <c r="X121" i="29"/>
  <c r="Y121" i="29"/>
  <c r="X148" i="17"/>
  <c r="U148" i="17"/>
  <c r="T148" i="17"/>
  <c r="V148" i="17"/>
  <c r="Y148" i="17"/>
  <c r="U120" i="21"/>
  <c r="V120" i="21"/>
  <c r="Y120" i="21"/>
  <c r="W120" i="21"/>
  <c r="X120" i="21"/>
  <c r="T120" i="21"/>
  <c r="Y146" i="25"/>
  <c r="V146" i="25"/>
  <c r="U146" i="25"/>
  <c r="X116" i="26"/>
  <c r="T116" i="26"/>
  <c r="U116" i="26"/>
  <c r="V116" i="26"/>
  <c r="W116" i="26"/>
  <c r="ET2" i="18"/>
  <c r="ER3" i="18"/>
  <c r="EQ3" i="18"/>
  <c r="EO3" i="18"/>
  <c r="EP3" i="18"/>
  <c r="Y115" i="24"/>
  <c r="U115" i="24"/>
  <c r="T115" i="24"/>
  <c r="X115" i="24"/>
  <c r="W115" i="24"/>
  <c r="W124" i="18"/>
  <c r="T124" i="18"/>
  <c r="V124" i="18"/>
  <c r="X124" i="18"/>
  <c r="T136" i="18"/>
  <c r="V136" i="18"/>
  <c r="EO3" i="24"/>
  <c r="EP3" i="24"/>
  <c r="ET2" i="24"/>
  <c r="ER3" i="24"/>
  <c r="EQ3" i="24"/>
  <c r="X118" i="18"/>
  <c r="W118" i="18"/>
  <c r="EQ3" i="29"/>
  <c r="EO3" i="29"/>
  <c r="ET2" i="29"/>
  <c r="W148" i="15"/>
  <c r="V148" i="32"/>
  <c r="EP3" i="29"/>
  <c r="EO3" i="30"/>
  <c r="Y115" i="31"/>
  <c r="ER3" i="29"/>
  <c r="EP3" i="30"/>
  <c r="CX2" i="21"/>
  <c r="T169" i="17"/>
  <c r="V169" i="17"/>
  <c r="CO3" i="23"/>
  <c r="CQ3" i="23" s="1"/>
  <c r="CP3" i="23"/>
  <c r="V138" i="24"/>
  <c r="T138" i="24"/>
  <c r="EO3" i="41"/>
  <c r="ER3" i="41"/>
  <c r="V141" i="41"/>
  <c r="U141" i="41"/>
  <c r="X134" i="30"/>
  <c r="Y134" i="30"/>
  <c r="Y124" i="24"/>
  <c r="U148" i="32"/>
  <c r="ER3" i="30"/>
  <c r="CO3" i="17"/>
  <c r="CQ3" i="17" s="1"/>
  <c r="V124" i="15"/>
  <c r="Y124" i="15"/>
  <c r="U136" i="26"/>
  <c r="Y136" i="26"/>
  <c r="W115" i="32"/>
  <c r="V115" i="32"/>
  <c r="CP3" i="17"/>
  <c r="Y79" i="21"/>
  <c r="Y87" i="21"/>
  <c r="Y95" i="21"/>
  <c r="Y103" i="21"/>
  <c r="W115" i="23"/>
  <c r="Y115" i="23"/>
  <c r="W133" i="23"/>
  <c r="Y133" i="23"/>
  <c r="U134" i="24"/>
  <c r="Y134" i="24"/>
  <c r="CS2" i="17"/>
  <c r="ET2" i="21"/>
  <c r="ER3" i="21"/>
  <c r="X141" i="18"/>
  <c r="T141" i="18"/>
  <c r="X132" i="42"/>
  <c r="X127" i="15"/>
  <c r="W129" i="15"/>
  <c r="X126" i="19"/>
  <c r="U126" i="21"/>
  <c r="V129" i="23"/>
  <c r="Y128" i="24"/>
  <c r="U127" i="23"/>
  <c r="Y126" i="18"/>
  <c r="X125" i="26"/>
  <c r="V129" i="41"/>
  <c r="Y128" i="29"/>
  <c r="V126" i="30"/>
  <c r="X128" i="31"/>
  <c r="P6" i="41"/>
  <c r="U6" i="41" s="1"/>
  <c r="T126" i="17"/>
  <c r="X119" i="17"/>
  <c r="T134" i="17"/>
  <c r="V140" i="17"/>
  <c r="Y134" i="17"/>
  <c r="Y169" i="21"/>
  <c r="Y106" i="28"/>
  <c r="W127" i="15"/>
  <c r="V129" i="15"/>
  <c r="W126" i="19"/>
  <c r="T126" i="21"/>
  <c r="T127" i="21"/>
  <c r="U129" i="23"/>
  <c r="W129" i="23"/>
  <c r="Y129" i="23"/>
  <c r="W126" i="26"/>
  <c r="U129" i="41"/>
  <c r="X127" i="30"/>
  <c r="V128" i="31"/>
  <c r="T6" i="26"/>
  <c r="T150" i="26" s="1"/>
  <c r="U127" i="17"/>
  <c r="W119" i="17"/>
  <c r="U134" i="17"/>
  <c r="T175" i="25"/>
  <c r="Y169" i="24"/>
  <c r="Y102" i="26"/>
  <c r="Y105" i="26"/>
  <c r="V126" i="19"/>
  <c r="X127" i="21"/>
  <c r="T126" i="26"/>
  <c r="W127" i="30"/>
  <c r="U128" i="31"/>
  <c r="Y104" i="26"/>
  <c r="W126" i="42"/>
  <c r="U127" i="15"/>
  <c r="U126" i="19"/>
  <c r="W127" i="21"/>
  <c r="V135" i="22"/>
  <c r="X126" i="42"/>
  <c r="Y127" i="23"/>
  <c r="X126" i="26"/>
  <c r="V128" i="41"/>
  <c r="T127" i="30"/>
  <c r="T128" i="31"/>
  <c r="U6" i="30"/>
  <c r="U151" i="30" s="1"/>
  <c r="X127" i="17"/>
  <c r="U119" i="17"/>
  <c r="W134" i="17"/>
  <c r="V127" i="21"/>
  <c r="V127" i="30"/>
  <c r="W128" i="31"/>
  <c r="Y126" i="26"/>
  <c r="W127" i="17"/>
  <c r="X126" i="17"/>
  <c r="T119" i="17"/>
  <c r="U141" i="17"/>
  <c r="Y100" i="26"/>
  <c r="Y168" i="30"/>
  <c r="V175" i="25"/>
  <c r="Y102" i="28"/>
  <c r="T127" i="17"/>
  <c r="W126" i="17"/>
  <c r="Y118" i="17"/>
  <c r="V141" i="17"/>
  <c r="V174" i="25"/>
  <c r="Y101" i="26"/>
  <c r="Y103" i="26"/>
  <c r="Y126" i="42"/>
  <c r="U129" i="15"/>
  <c r="W126" i="21"/>
  <c r="V127" i="23"/>
  <c r="T128" i="24"/>
  <c r="T125" i="26"/>
  <c r="X128" i="41"/>
  <c r="T126" i="30"/>
  <c r="W127" i="31"/>
  <c r="V126" i="17"/>
  <c r="W118" i="17"/>
  <c r="W141" i="17"/>
  <c r="CN3" i="19"/>
  <c r="W134" i="26"/>
  <c r="T138" i="26"/>
  <c r="Y101" i="28"/>
  <c r="T129" i="15"/>
  <c r="T126" i="19"/>
  <c r="Y125" i="26"/>
  <c r="W129" i="41"/>
  <c r="U118" i="17"/>
  <c r="X141" i="17"/>
  <c r="Y170" i="32"/>
  <c r="T169" i="16"/>
  <c r="X137" i="16"/>
  <c r="W137" i="16"/>
  <c r="Y125" i="14"/>
  <c r="Y126" i="14"/>
  <c r="Y104" i="14"/>
  <c r="W125" i="14"/>
  <c r="Y133" i="16"/>
  <c r="U164" i="42"/>
  <c r="T164" i="42"/>
  <c r="W164" i="42"/>
  <c r="V164" i="26"/>
  <c r="Y172" i="25"/>
  <c r="V172" i="25"/>
  <c r="X164" i="42"/>
  <c r="V171" i="25"/>
  <c r="Y171" i="25"/>
  <c r="W171" i="25"/>
  <c r="W128" i="23"/>
  <c r="V141" i="23"/>
  <c r="V116" i="23"/>
  <c r="U123" i="23"/>
  <c r="V123" i="23"/>
  <c r="U121" i="23"/>
  <c r="V168" i="23"/>
  <c r="U128" i="23"/>
  <c r="W136" i="23"/>
  <c r="W141" i="23"/>
  <c r="X121" i="23"/>
  <c r="U116" i="23"/>
  <c r="W123" i="23"/>
  <c r="T149" i="23"/>
  <c r="X128" i="23"/>
  <c r="Y128" i="23"/>
  <c r="T136" i="23"/>
  <c r="X141" i="23"/>
  <c r="W121" i="23"/>
  <c r="T121" i="23"/>
  <c r="W116" i="23"/>
  <c r="X123" i="23"/>
  <c r="X149" i="23"/>
  <c r="W149" i="23"/>
  <c r="U149" i="23"/>
  <c r="X127" i="22"/>
  <c r="W127" i="22"/>
  <c r="U146" i="22"/>
  <c r="Y146" i="22"/>
  <c r="X146" i="22"/>
  <c r="T125" i="22"/>
  <c r="T146" i="22"/>
  <c r="Y127" i="22"/>
  <c r="U127" i="22"/>
  <c r="U144" i="22"/>
  <c r="U123" i="22"/>
  <c r="Y144" i="22"/>
  <c r="V123" i="22"/>
  <c r="W134" i="22"/>
  <c r="Y147" i="22"/>
  <c r="U145" i="22"/>
  <c r="U132" i="22"/>
  <c r="T132" i="22"/>
  <c r="Y132" i="22"/>
  <c r="X125" i="22"/>
  <c r="U125" i="22"/>
  <c r="V134" i="22"/>
  <c r="T145" i="22"/>
  <c r="V145" i="22"/>
  <c r="T129" i="22"/>
  <c r="Y125" i="22"/>
  <c r="W147" i="22"/>
  <c r="T141" i="22"/>
  <c r="V129" i="22"/>
  <c r="Y141" i="22"/>
  <c r="W141" i="22"/>
  <c r="X129" i="22"/>
  <c r="U134" i="22"/>
  <c r="Y145" i="22"/>
  <c r="U129" i="22"/>
  <c r="W125" i="22"/>
  <c r="X147" i="22"/>
  <c r="T147" i="22"/>
  <c r="X134" i="22"/>
  <c r="T134" i="22"/>
  <c r="X123" i="22"/>
  <c r="Y142" i="22"/>
  <c r="X128" i="28"/>
  <c r="W128" i="28"/>
  <c r="W139" i="28"/>
  <c r="U128" i="28"/>
  <c r="Y122" i="28"/>
  <c r="Y128" i="28"/>
  <c r="W175" i="22"/>
  <c r="V144" i="22"/>
  <c r="T126" i="22"/>
  <c r="Y131" i="22"/>
  <c r="W131" i="22"/>
  <c r="U158" i="22"/>
  <c r="Y129" i="22"/>
  <c r="X142" i="22"/>
  <c r="W145" i="22"/>
  <c r="W144" i="22"/>
  <c r="T131" i="22"/>
  <c r="V131" i="22"/>
  <c r="W126" i="22"/>
  <c r="Y123" i="22"/>
  <c r="X128" i="22"/>
  <c r="V128" i="22"/>
  <c r="U128" i="22"/>
  <c r="T123" i="22"/>
  <c r="W142" i="22"/>
  <c r="U142" i="22"/>
  <c r="U175" i="22"/>
  <c r="Q6" i="22"/>
  <c r="X144" i="22"/>
  <c r="X131" i="22"/>
  <c r="V142" i="22"/>
  <c r="V140" i="28"/>
  <c r="U140" i="28"/>
  <c r="V121" i="28"/>
  <c r="W140" i="28"/>
  <c r="U142" i="28"/>
  <c r="T142" i="28"/>
  <c r="Y117" i="28"/>
  <c r="W120" i="28"/>
  <c r="Y140" i="28"/>
  <c r="V118" i="28"/>
  <c r="X137" i="28"/>
  <c r="Y127" i="28"/>
  <c r="X118" i="28"/>
  <c r="V141" i="28"/>
  <c r="T125" i="28"/>
  <c r="U118" i="28"/>
  <c r="W116" i="28"/>
  <c r="V122" i="28"/>
  <c r="Y116" i="28"/>
  <c r="Y138" i="28"/>
  <c r="W137" i="28"/>
  <c r="V137" i="28"/>
  <c r="Y125" i="28"/>
  <c r="Y137" i="28"/>
  <c r="V125" i="28"/>
  <c r="U125" i="28"/>
  <c r="X115" i="28"/>
  <c r="T122" i="28"/>
  <c r="W118" i="28"/>
  <c r="U137" i="28"/>
  <c r="DC2" i="28"/>
  <c r="CX3" i="28"/>
  <c r="CU3" i="28"/>
  <c r="X120" i="28"/>
  <c r="T123" i="28"/>
  <c r="Y123" i="28"/>
  <c r="V123" i="28"/>
  <c r="W148" i="28"/>
  <c r="X135" i="28"/>
  <c r="T135" i="28"/>
  <c r="T120" i="28"/>
  <c r="Y120" i="28"/>
  <c r="V135" i="28"/>
  <c r="CT3" i="28"/>
  <c r="CV3" i="28" s="1"/>
  <c r="X142" i="28"/>
  <c r="W123" i="28"/>
  <c r="V120" i="28"/>
  <c r="U123" i="28"/>
  <c r="Y135" i="28"/>
  <c r="U135" i="28"/>
  <c r="Y99" i="28"/>
  <c r="Y100" i="28"/>
  <c r="Y103" i="28"/>
  <c r="Y104" i="28"/>
  <c r="Y105" i="28"/>
  <c r="Y107" i="28"/>
  <c r="T6" i="28"/>
  <c r="T152" i="28" s="1"/>
  <c r="U6" i="28"/>
  <c r="U145" i="28" s="1"/>
  <c r="Q6" i="28"/>
  <c r="EP3" i="28"/>
  <c r="EO3" i="28"/>
  <c r="ER3" i="28"/>
  <c r="ET2" i="28"/>
  <c r="EQ3" i="28"/>
  <c r="T145" i="28"/>
  <c r="U124" i="28"/>
  <c r="E51" i="33" s="1"/>
  <c r="V116" i="28"/>
  <c r="Y148" i="28"/>
  <c r="CP3" i="28"/>
  <c r="T170" i="28"/>
  <c r="W142" i="28"/>
  <c r="T119" i="28"/>
  <c r="Y124" i="28"/>
  <c r="X124" i="28"/>
  <c r="U116" i="28"/>
  <c r="T116" i="28"/>
  <c r="X148" i="28"/>
  <c r="U148" i="28"/>
  <c r="CR3" i="28"/>
  <c r="T136" i="28"/>
  <c r="Y142" i="28"/>
  <c r="V136" i="28"/>
  <c r="W133" i="28"/>
  <c r="U133" i="28"/>
  <c r="V133" i="28"/>
  <c r="X136" i="28"/>
  <c r="T124" i="28"/>
  <c r="U115" i="28"/>
  <c r="X119" i="28"/>
  <c r="U117" i="28"/>
  <c r="T149" i="28"/>
  <c r="Y149" i="28"/>
  <c r="X127" i="28"/>
  <c r="T141" i="28"/>
  <c r="X141" i="28"/>
  <c r="Y119" i="28"/>
  <c r="V115" i="28"/>
  <c r="W122" i="28"/>
  <c r="W117" i="28"/>
  <c r="U122" i="28"/>
  <c r="T138" i="28"/>
  <c r="U149" i="28"/>
  <c r="W124" i="28"/>
  <c r="V149" i="28"/>
  <c r="X139" i="28"/>
  <c r="Y139" i="28"/>
  <c r="W149" i="28"/>
  <c r="W127" i="28"/>
  <c r="V129" i="28"/>
  <c r="T129" i="28"/>
  <c r="W141" i="28"/>
  <c r="Y115" i="28"/>
  <c r="W129" i="28"/>
  <c r="Y129" i="28"/>
  <c r="T139" i="28"/>
  <c r="V119" i="28"/>
  <c r="W115" i="28"/>
  <c r="X117" i="28"/>
  <c r="W119" i="28"/>
  <c r="V138" i="28"/>
  <c r="U139" i="28"/>
  <c r="W138" i="28"/>
  <c r="X138" i="28"/>
  <c r="W136" i="28"/>
  <c r="Y136" i="28"/>
  <c r="T127" i="28"/>
  <c r="V127" i="28"/>
  <c r="U129" i="28"/>
  <c r="U130" i="41"/>
  <c r="T130" i="41"/>
  <c r="T112" i="41"/>
  <c r="T153" i="41"/>
  <c r="T133" i="41"/>
  <c r="T146" i="41"/>
  <c r="X130" i="41"/>
  <c r="X145" i="16"/>
  <c r="V145" i="16"/>
  <c r="U145" i="16"/>
  <c r="V120" i="16"/>
  <c r="W145" i="16"/>
  <c r="X120" i="16"/>
  <c r="V144" i="16"/>
  <c r="CN3" i="16"/>
  <c r="T142" i="16"/>
  <c r="T145" i="16"/>
  <c r="V128" i="16"/>
  <c r="V122" i="16"/>
  <c r="V142" i="16"/>
  <c r="Y137" i="16"/>
  <c r="Y144" i="16"/>
  <c r="X128" i="16"/>
  <c r="T133" i="16"/>
  <c r="U142" i="16"/>
  <c r="T173" i="16"/>
  <c r="Y142" i="16"/>
  <c r="T128" i="16"/>
  <c r="U144" i="16"/>
  <c r="Y130" i="16"/>
  <c r="V124" i="16"/>
  <c r="U124" i="16"/>
  <c r="U120" i="16"/>
  <c r="T166" i="16"/>
  <c r="X153" i="16"/>
  <c r="V133" i="16"/>
  <c r="W124" i="16"/>
  <c r="V130" i="16"/>
  <c r="Y120" i="16"/>
  <c r="T124" i="16"/>
  <c r="X124" i="16"/>
  <c r="V127" i="16"/>
  <c r="W153" i="16"/>
  <c r="U133" i="16"/>
  <c r="W121" i="16"/>
  <c r="X140" i="16"/>
  <c r="W140" i="16"/>
  <c r="U140" i="16"/>
  <c r="U127" i="16"/>
  <c r="W120" i="16"/>
  <c r="T146" i="16"/>
  <c r="V146" i="16"/>
  <c r="V140" i="16"/>
  <c r="T140" i="16"/>
  <c r="U128" i="15"/>
  <c r="V139" i="15"/>
  <c r="U118" i="15"/>
  <c r="T135" i="15"/>
  <c r="U149" i="15"/>
  <c r="Y117" i="15"/>
  <c r="W139" i="15"/>
  <c r="Y139" i="15"/>
  <c r="X139" i="15"/>
  <c r="X122" i="15"/>
  <c r="X118" i="15"/>
  <c r="U135" i="15"/>
  <c r="X128" i="15"/>
  <c r="W122" i="15"/>
  <c r="V122" i="15"/>
  <c r="V118" i="15"/>
  <c r="U122" i="15"/>
  <c r="W118" i="15"/>
  <c r="ET2" i="19"/>
  <c r="ER3" i="19"/>
  <c r="EQ3" i="19"/>
  <c r="EP3" i="19"/>
  <c r="EO3" i="19"/>
  <c r="CS3" i="19"/>
  <c r="CX2" i="19"/>
  <c r="V127" i="19"/>
  <c r="Y127" i="19"/>
  <c r="T137" i="19"/>
  <c r="T140" i="19"/>
  <c r="V140" i="19"/>
  <c r="U140" i="19"/>
  <c r="X116" i="19"/>
  <c r="V119" i="19"/>
  <c r="T119" i="19"/>
  <c r="Y119" i="19"/>
  <c r="T168" i="19"/>
  <c r="W116" i="19"/>
  <c r="T133" i="19"/>
  <c r="U127" i="19"/>
  <c r="U137" i="19"/>
  <c r="X137" i="19"/>
  <c r="X140" i="19"/>
  <c r="U119" i="19"/>
  <c r="U116" i="19"/>
  <c r="V137" i="19"/>
  <c r="W140" i="19"/>
  <c r="V116" i="19"/>
  <c r="T116" i="19"/>
  <c r="V133" i="19"/>
  <c r="U133" i="19"/>
  <c r="EQ3" i="15"/>
  <c r="EP3" i="15"/>
  <c r="ER3" i="15"/>
  <c r="ET2" i="15"/>
  <c r="EO3" i="15"/>
  <c r="CS3" i="15"/>
  <c r="CX2" i="15"/>
  <c r="CN3" i="15"/>
  <c r="Y119" i="15"/>
  <c r="Y123" i="15"/>
  <c r="Y154" i="42"/>
  <c r="X154" i="42"/>
  <c r="T161" i="25"/>
  <c r="Y162" i="42"/>
  <c r="W162" i="42"/>
  <c r="V162" i="42"/>
  <c r="X162" i="42"/>
  <c r="U162" i="42"/>
  <c r="T162" i="21"/>
  <c r="Y167" i="25"/>
  <c r="V167" i="25"/>
  <c r="U160" i="42"/>
  <c r="X160" i="42"/>
  <c r="T167" i="25"/>
  <c r="X167" i="25"/>
  <c r="W160" i="42"/>
  <c r="V160" i="42"/>
  <c r="T160" i="42"/>
  <c r="W167" i="25"/>
  <c r="Y164" i="25"/>
  <c r="T164" i="25"/>
  <c r="T163" i="25"/>
  <c r="T162" i="25"/>
  <c r="Y162" i="25"/>
  <c r="W162" i="25"/>
  <c r="Y119" i="32"/>
  <c r="V116" i="14"/>
  <c r="X117" i="19"/>
  <c r="X118" i="17"/>
  <c r="T118" i="17"/>
  <c r="X119" i="32"/>
  <c r="U119" i="32"/>
  <c r="X111" i="20"/>
  <c r="U111" i="20"/>
  <c r="T116" i="14"/>
  <c r="W116" i="14"/>
  <c r="Y116" i="14"/>
  <c r="W117" i="19"/>
  <c r="V117" i="19"/>
  <c r="U117" i="19"/>
  <c r="T117" i="19"/>
  <c r="W148" i="24"/>
  <c r="U148" i="24"/>
  <c r="T148" i="24"/>
  <c r="V149" i="32"/>
  <c r="Y149" i="32"/>
  <c r="T149" i="15"/>
  <c r="X148" i="18"/>
  <c r="X148" i="24"/>
  <c r="W149" i="32"/>
  <c r="U149" i="32"/>
  <c r="W149" i="15"/>
  <c r="V149" i="15"/>
  <c r="X149" i="32"/>
  <c r="X149" i="15"/>
  <c r="W120" i="18"/>
  <c r="T118" i="18"/>
  <c r="T120" i="18"/>
  <c r="V120" i="18"/>
  <c r="V118" i="18"/>
  <c r="U118" i="18"/>
  <c r="Y138" i="18"/>
  <c r="V138" i="18"/>
  <c r="T148" i="18"/>
  <c r="T123" i="18"/>
  <c r="U122" i="18"/>
  <c r="T116" i="18"/>
  <c r="W123" i="18"/>
  <c r="U116" i="18"/>
  <c r="X138" i="18"/>
  <c r="V148" i="18"/>
  <c r="T138" i="18"/>
  <c r="X136" i="18"/>
  <c r="Y136" i="18"/>
  <c r="W134" i="18"/>
  <c r="X126" i="18"/>
  <c r="X128" i="18"/>
  <c r="U128" i="18"/>
  <c r="T6" i="18"/>
  <c r="X120" i="18"/>
  <c r="W148" i="18"/>
  <c r="U136" i="18"/>
  <c r="U126" i="18"/>
  <c r="V128" i="18"/>
  <c r="V141" i="18"/>
  <c r="W114" i="18"/>
  <c r="X116" i="18"/>
  <c r="T114" i="18"/>
  <c r="W122" i="18"/>
  <c r="V122" i="18"/>
  <c r="Y118" i="18"/>
  <c r="W138" i="18"/>
  <c r="U148" i="18"/>
  <c r="W136" i="18"/>
  <c r="W128" i="18"/>
  <c r="T128" i="18"/>
  <c r="Y169" i="18"/>
  <c r="W130" i="16"/>
  <c r="X122" i="16"/>
  <c r="X146" i="16"/>
  <c r="T141" i="16"/>
  <c r="W144" i="16"/>
  <c r="X130" i="16"/>
  <c r="W125" i="16"/>
  <c r="V123" i="16"/>
  <c r="Y122" i="16"/>
  <c r="X123" i="16"/>
  <c r="Y123" i="16"/>
  <c r="T144" i="16"/>
  <c r="Y153" i="16"/>
  <c r="T153" i="16"/>
  <c r="U137" i="16"/>
  <c r="Y111" i="16"/>
  <c r="X132" i="16"/>
  <c r="U132" i="16"/>
  <c r="W122" i="16"/>
  <c r="V132" i="16"/>
  <c r="W146" i="16"/>
  <c r="T130" i="16"/>
  <c r="Y128" i="16"/>
  <c r="U122" i="16"/>
  <c r="W128" i="16"/>
  <c r="T174" i="16"/>
  <c r="Y146" i="16"/>
  <c r="Y110" i="16"/>
  <c r="W132" i="16"/>
  <c r="CS3" i="16"/>
  <c r="CX2" i="16"/>
  <c r="EP3" i="16"/>
  <c r="EQ3" i="16"/>
  <c r="ET2" i="16"/>
  <c r="EO3" i="16"/>
  <c r="ER3" i="16"/>
  <c r="X125" i="16"/>
  <c r="W123" i="16"/>
  <c r="V139" i="16"/>
  <c r="T139" i="16"/>
  <c r="W143" i="16"/>
  <c r="U141" i="16"/>
  <c r="V143" i="16"/>
  <c r="X129" i="16"/>
  <c r="T123" i="16"/>
  <c r="U125" i="16"/>
  <c r="W129" i="16"/>
  <c r="V121" i="16"/>
  <c r="U121" i="16"/>
  <c r="T137" i="16"/>
  <c r="U139" i="16"/>
  <c r="Y143" i="16"/>
  <c r="X141" i="16"/>
  <c r="U143" i="16"/>
  <c r="V129" i="16"/>
  <c r="X127" i="16"/>
  <c r="X139" i="16"/>
  <c r="X143" i="16"/>
  <c r="U129" i="16"/>
  <c r="T125" i="16"/>
  <c r="V125" i="16"/>
  <c r="W127" i="16"/>
  <c r="Y121" i="16"/>
  <c r="T121" i="16"/>
  <c r="T127" i="16"/>
  <c r="W141" i="16"/>
  <c r="T160" i="16"/>
  <c r="Y141" i="16"/>
  <c r="J24" i="33"/>
  <c r="D121" i="34"/>
  <c r="D43" i="34"/>
  <c r="X151" i="42"/>
  <c r="X110" i="42"/>
  <c r="X144" i="42"/>
  <c r="X131" i="42"/>
  <c r="B1" i="42"/>
  <c r="V151" i="42"/>
  <c r="V131" i="42"/>
  <c r="V144" i="42"/>
  <c r="T131" i="24"/>
  <c r="U144" i="21"/>
  <c r="U131" i="21"/>
  <c r="U151" i="21"/>
  <c r="U110" i="21"/>
  <c r="Q6" i="15"/>
  <c r="U144" i="24"/>
  <c r="U151" i="24"/>
  <c r="U131" i="24"/>
  <c r="U131" i="31"/>
  <c r="U110" i="31"/>
  <c r="T117" i="22"/>
  <c r="T158" i="22"/>
  <c r="T151" i="22"/>
  <c r="U144" i="30"/>
  <c r="U131" i="30"/>
  <c r="U110" i="30"/>
  <c r="T6" i="23"/>
  <c r="P6" i="23"/>
  <c r="X144" i="21"/>
  <c r="X151" i="21"/>
  <c r="B1" i="31"/>
  <c r="X6" i="31"/>
  <c r="X111" i="32"/>
  <c r="X145" i="32"/>
  <c r="W151" i="21"/>
  <c r="W110" i="21"/>
  <c r="W144" i="21"/>
  <c r="W131" i="21"/>
  <c r="V151" i="21"/>
  <c r="V144" i="21"/>
  <c r="V110" i="21"/>
  <c r="U152" i="32"/>
  <c r="U132" i="32"/>
  <c r="U111" i="32"/>
  <c r="U151" i="42"/>
  <c r="U144" i="42"/>
  <c r="U131" i="42"/>
  <c r="U6" i="25"/>
  <c r="Q6" i="25"/>
  <c r="P6" i="17"/>
  <c r="T6" i="17"/>
  <c r="U112" i="41"/>
  <c r="U133" i="41"/>
  <c r="T110" i="24"/>
  <c r="T151" i="24"/>
  <c r="U152" i="15"/>
  <c r="U145" i="15"/>
  <c r="U132" i="15"/>
  <c r="U144" i="18"/>
  <c r="U110" i="18"/>
  <c r="V111" i="32"/>
  <c r="V145" i="32"/>
  <c r="U131" i="29"/>
  <c r="U151" i="29"/>
  <c r="T144" i="21"/>
  <c r="T151" i="21"/>
  <c r="U151" i="18"/>
  <c r="T144" i="31"/>
  <c r="Q6" i="41"/>
  <c r="U151" i="22"/>
  <c r="U117" i="22"/>
  <c r="R6" i="30"/>
  <c r="V6" i="30"/>
  <c r="T111" i="29"/>
  <c r="T144" i="29"/>
  <c r="T144" i="42"/>
  <c r="T110" i="42"/>
  <c r="T151" i="42"/>
  <c r="T131" i="42"/>
  <c r="T6" i="16"/>
  <c r="P6" i="16"/>
  <c r="T131" i="31"/>
  <c r="Q6" i="18"/>
  <c r="T6" i="19"/>
  <c r="T150" i="19" s="1"/>
  <c r="P6" i="19"/>
  <c r="U6" i="19" s="1"/>
  <c r="U150" i="19" s="1"/>
  <c r="XEQ2" i="14"/>
  <c r="Y116" i="15"/>
  <c r="T132" i="15"/>
  <c r="V128" i="15"/>
  <c r="T128" i="15"/>
  <c r="T152" i="15"/>
  <c r="Y118" i="15"/>
  <c r="Y148" i="15"/>
  <c r="T167" i="15"/>
  <c r="T145" i="15"/>
  <c r="U167" i="15"/>
  <c r="W128" i="15"/>
  <c r="Y85" i="21"/>
  <c r="Y80" i="21"/>
  <c r="Y88" i="21"/>
  <c r="Y104" i="21"/>
  <c r="CZ3" i="26"/>
  <c r="CY3" i="26"/>
  <c r="DA3" i="26" s="1"/>
  <c r="DB3" i="26"/>
  <c r="EZ3" i="26"/>
  <c r="EX3" i="26"/>
  <c r="EY3" i="26"/>
  <c r="FB2" i="26"/>
  <c r="U6" i="26"/>
  <c r="Q6" i="26"/>
  <c r="Y123" i="26"/>
  <c r="U119" i="26"/>
  <c r="T119" i="26"/>
  <c r="W166" i="26"/>
  <c r="W147" i="26"/>
  <c r="U147" i="26"/>
  <c r="T147" i="26"/>
  <c r="W131" i="26"/>
  <c r="T123" i="26"/>
  <c r="U117" i="26"/>
  <c r="V121" i="26"/>
  <c r="W121" i="26"/>
  <c r="W117" i="26"/>
  <c r="Y121" i="26"/>
  <c r="X123" i="26"/>
  <c r="V119" i="26"/>
  <c r="X147" i="26"/>
  <c r="T136" i="26"/>
  <c r="U166" i="26"/>
  <c r="T166" i="26"/>
  <c r="W138" i="26"/>
  <c r="X164" i="26"/>
  <c r="V138" i="26"/>
  <c r="T161" i="26"/>
  <c r="EO3" i="26"/>
  <c r="X153" i="26"/>
  <c r="V126" i="26"/>
  <c r="V117" i="26"/>
  <c r="Y117" i="26"/>
  <c r="T121" i="26"/>
  <c r="W119" i="26"/>
  <c r="X119" i="26"/>
  <c r="V166" i="26"/>
  <c r="V158" i="26"/>
  <c r="U131" i="26"/>
  <c r="T167" i="26"/>
  <c r="Y134" i="26"/>
  <c r="X138" i="26"/>
  <c r="W161" i="26"/>
  <c r="T149" i="14"/>
  <c r="T108" i="14"/>
  <c r="T129" i="14"/>
  <c r="T142" i="14"/>
  <c r="DC2" i="14"/>
  <c r="CX3" i="14"/>
  <c r="ER3" i="14"/>
  <c r="ET2" i="14"/>
  <c r="EO3" i="14"/>
  <c r="EP3" i="14"/>
  <c r="CS3" i="14"/>
  <c r="Y112" i="14"/>
  <c r="Y135" i="14"/>
  <c r="Y138" i="14"/>
  <c r="V138" i="14"/>
  <c r="V120" i="14"/>
  <c r="U123" i="14"/>
  <c r="X132" i="14"/>
  <c r="T123" i="14"/>
  <c r="X135" i="14"/>
  <c r="X120" i="14"/>
  <c r="Y120" i="14"/>
  <c r="Y132" i="14"/>
  <c r="X138" i="14"/>
  <c r="V135" i="14"/>
  <c r="T135" i="14"/>
  <c r="T132" i="14"/>
  <c r="V112" i="14"/>
  <c r="W123" i="14"/>
  <c r="V122" i="14"/>
  <c r="Y168" i="25"/>
  <c r="T161" i="32"/>
  <c r="U157" i="26"/>
  <c r="W165" i="25"/>
  <c r="Y156" i="26"/>
  <c r="T157" i="42"/>
  <c r="X157" i="42"/>
  <c r="W164" i="25"/>
  <c r="V157" i="42"/>
  <c r="U157" i="42"/>
  <c r="U156" i="26"/>
  <c r="W156" i="26"/>
  <c r="T157" i="32"/>
  <c r="T160" i="25"/>
  <c r="X164" i="25"/>
  <c r="T159" i="16"/>
  <c r="T154" i="21"/>
  <c r="W154" i="42"/>
  <c r="U154" i="42"/>
  <c r="U153" i="26"/>
  <c r="W153" i="26"/>
  <c r="T153" i="26"/>
  <c r="Y153" i="26"/>
  <c r="T154" i="32"/>
  <c r="X160" i="25"/>
  <c r="Y161" i="25"/>
  <c r="W161" i="25"/>
  <c r="V161" i="25"/>
  <c r="X162" i="25"/>
  <c r="X161" i="25"/>
  <c r="U153" i="32"/>
  <c r="Y153" i="32"/>
  <c r="X153" i="32"/>
  <c r="W153" i="32"/>
  <c r="V153" i="32"/>
  <c r="Y115" i="15"/>
  <c r="XEQ2" i="18"/>
  <c r="XEQ2" i="21"/>
  <c r="XEQ2" i="24"/>
  <c r="XEQ2" i="20"/>
  <c r="XEQ2" i="26"/>
  <c r="XEQ2" i="30"/>
  <c r="XEQ2" i="25"/>
  <c r="XEQ2" i="23"/>
  <c r="XEQ2" i="31"/>
  <c r="XEQ2" i="19"/>
  <c r="XEQ2" i="22"/>
  <c r="XEQ2" i="28"/>
  <c r="Y118" i="28"/>
  <c r="Y133" i="28"/>
  <c r="L4" i="33"/>
  <c r="X121" i="20"/>
  <c r="T110" i="20"/>
  <c r="V121" i="20"/>
  <c r="X118" i="20"/>
  <c r="X113" i="20"/>
  <c r="W117" i="20"/>
  <c r="V117" i="20"/>
  <c r="V113" i="20"/>
  <c r="T113" i="20"/>
  <c r="X117" i="20"/>
  <c r="U117" i="20"/>
  <c r="T117" i="20"/>
  <c r="U113" i="20"/>
  <c r="U109" i="20"/>
  <c r="CX2" i="20"/>
  <c r="CX3" i="20" s="1"/>
  <c r="X110" i="20"/>
  <c r="T120" i="20"/>
  <c r="W114" i="20"/>
  <c r="U110" i="20"/>
  <c r="X120" i="20"/>
  <c r="T137" i="20"/>
  <c r="U131" i="20"/>
  <c r="V110" i="20"/>
  <c r="W120" i="20"/>
  <c r="X134" i="20"/>
  <c r="T134" i="20"/>
  <c r="W110" i="20"/>
  <c r="CN3" i="20"/>
  <c r="V120" i="20"/>
  <c r="Y131" i="20"/>
  <c r="V131" i="20"/>
  <c r="W115" i="20"/>
  <c r="V115" i="20"/>
  <c r="V108" i="20"/>
  <c r="T127" i="20"/>
  <c r="W127" i="20"/>
  <c r="Y108" i="20"/>
  <c r="W131" i="20"/>
  <c r="V134" i="20"/>
  <c r="T108" i="20"/>
  <c r="T115" i="20"/>
  <c r="V111" i="20"/>
  <c r="Y127" i="20"/>
  <c r="CP3" i="20"/>
  <c r="Y94" i="20"/>
  <c r="Y95" i="20"/>
  <c r="Y96" i="20"/>
  <c r="Y97" i="20"/>
  <c r="Y99" i="20"/>
  <c r="Y98" i="20"/>
  <c r="W119" i="20"/>
  <c r="T131" i="20"/>
  <c r="W134" i="20"/>
  <c r="U134" i="20"/>
  <c r="X108" i="20"/>
  <c r="U115" i="20"/>
  <c r="T111" i="20"/>
  <c r="U127" i="20"/>
  <c r="X127" i="20"/>
  <c r="W111" i="20"/>
  <c r="W121" i="20"/>
  <c r="Y120" i="20"/>
  <c r="Y112" i="20"/>
  <c r="U128" i="20"/>
  <c r="T128" i="20"/>
  <c r="W128" i="20"/>
  <c r="Y128" i="20"/>
  <c r="U6" i="20"/>
  <c r="V124" i="20"/>
  <c r="V103" i="20"/>
  <c r="U112" i="20"/>
  <c r="X112" i="20"/>
  <c r="T112" i="20"/>
  <c r="W112" i="20"/>
  <c r="V144" i="20"/>
  <c r="R6" i="20"/>
  <c r="X128" i="20"/>
  <c r="DC2" i="20"/>
  <c r="X114" i="20"/>
  <c r="T114" i="20"/>
  <c r="Y114" i="20"/>
  <c r="V114" i="20"/>
  <c r="V118" i="20"/>
  <c r="Y118" i="20"/>
  <c r="U118" i="20"/>
  <c r="T118" i="20"/>
  <c r="W130" i="20"/>
  <c r="X130" i="20"/>
  <c r="V130" i="20"/>
  <c r="T130" i="20"/>
  <c r="U130" i="20"/>
  <c r="X133" i="20"/>
  <c r="U133" i="20"/>
  <c r="W133" i="20"/>
  <c r="V133" i="20"/>
  <c r="Y109" i="20"/>
  <c r="W109" i="20"/>
  <c r="T109" i="20"/>
  <c r="V137" i="20"/>
  <c r="T124" i="20"/>
  <c r="T103" i="20"/>
  <c r="X109" i="20"/>
  <c r="V128" i="20"/>
  <c r="CU3" i="20"/>
  <c r="CT3" i="20"/>
  <c r="CV3" i="20" s="1"/>
  <c r="ER3" i="20"/>
  <c r="ET2" i="20"/>
  <c r="EO3" i="20"/>
  <c r="EQ3" i="20"/>
  <c r="U119" i="20"/>
  <c r="V119" i="20"/>
  <c r="X119" i="20"/>
  <c r="Y119" i="20"/>
  <c r="X107" i="20"/>
  <c r="W113" i="20"/>
  <c r="V159" i="20"/>
  <c r="T120" i="14"/>
  <c r="T122" i="14"/>
  <c r="Y122" i="14"/>
  <c r="U165" i="19"/>
  <c r="V165" i="19"/>
  <c r="W165" i="19"/>
  <c r="X165" i="19"/>
  <c r="Y165" i="19"/>
  <c r="V169" i="41"/>
  <c r="Y169" i="41"/>
  <c r="U169" i="41"/>
  <c r="W169" i="41"/>
  <c r="X169" i="41"/>
  <c r="U168" i="28"/>
  <c r="V168" i="28"/>
  <c r="Y168" i="28"/>
  <c r="W168" i="28"/>
  <c r="X168" i="28"/>
  <c r="W166" i="29"/>
  <c r="X166" i="29"/>
  <c r="Y166" i="29"/>
  <c r="U166" i="30"/>
  <c r="V166" i="30"/>
  <c r="W167" i="31"/>
  <c r="X167" i="31"/>
  <c r="U167" i="32"/>
  <c r="V167" i="32"/>
  <c r="W167" i="32"/>
  <c r="X167" i="32"/>
  <c r="Y167" i="32"/>
  <c r="T167" i="31"/>
  <c r="T166" i="30"/>
  <c r="T173" i="22"/>
  <c r="Y171" i="16"/>
  <c r="X164" i="14"/>
  <c r="X166" i="30"/>
  <c r="U176" i="25"/>
  <c r="V176" i="25"/>
  <c r="W176" i="25"/>
  <c r="X176" i="25"/>
  <c r="U169" i="25"/>
  <c r="X169" i="25"/>
  <c r="U171" i="16"/>
  <c r="V171" i="16"/>
  <c r="U166" i="17"/>
  <c r="V166" i="17"/>
  <c r="W166" i="17"/>
  <c r="X166" i="17"/>
  <c r="Y166" i="17"/>
  <c r="V167" i="18"/>
  <c r="Y167" i="18"/>
  <c r="U167" i="24"/>
  <c r="V167" i="24"/>
  <c r="Y167" i="24"/>
  <c r="X169" i="42"/>
  <c r="X161" i="42"/>
  <c r="Y165" i="42"/>
  <c r="X165" i="42"/>
  <c r="T161" i="42"/>
  <c r="T169" i="42"/>
  <c r="T161" i="23"/>
  <c r="X167" i="26"/>
  <c r="T165" i="26"/>
  <c r="U167" i="26"/>
  <c r="X154" i="26"/>
  <c r="T157" i="26"/>
  <c r="W154" i="26"/>
  <c r="Y165" i="26"/>
  <c r="Y154" i="26"/>
  <c r="V165" i="14"/>
  <c r="Y165" i="14"/>
  <c r="U165" i="14"/>
  <c r="W165" i="14"/>
  <c r="X165" i="14"/>
  <c r="W169" i="15"/>
  <c r="X169" i="15"/>
  <c r="U169" i="15"/>
  <c r="Y169" i="15"/>
  <c r="V172" i="16"/>
  <c r="Y172" i="16"/>
  <c r="U172" i="16"/>
  <c r="W172" i="16"/>
  <c r="X172" i="16"/>
  <c r="U167" i="17"/>
  <c r="W167" i="17"/>
  <c r="X167" i="17"/>
  <c r="V168" i="18"/>
  <c r="W168" i="18"/>
  <c r="X168" i="18"/>
  <c r="U168" i="18"/>
  <c r="U166" i="19"/>
  <c r="W166" i="19"/>
  <c r="X166" i="19"/>
  <c r="W159" i="20"/>
  <c r="X159" i="20"/>
  <c r="Y159" i="20"/>
  <c r="V168" i="21"/>
  <c r="W168" i="21"/>
  <c r="X168" i="21"/>
  <c r="U168" i="21"/>
  <c r="U174" i="22"/>
  <c r="V174" i="22"/>
  <c r="W174" i="22"/>
  <c r="X174" i="22"/>
  <c r="Y174" i="22"/>
  <c r="V168" i="24"/>
  <c r="U168" i="24"/>
  <c r="W168" i="24"/>
  <c r="X168" i="24"/>
  <c r="U170" i="41"/>
  <c r="V170" i="41"/>
  <c r="U169" i="28"/>
  <c r="W169" i="28"/>
  <c r="X169" i="28"/>
  <c r="Y169" i="28"/>
  <c r="V167" i="29"/>
  <c r="U167" i="29"/>
  <c r="W167" i="29"/>
  <c r="X167" i="29"/>
  <c r="U167" i="30"/>
  <c r="V167" i="30"/>
  <c r="Y167" i="30"/>
  <c r="W167" i="30"/>
  <c r="X167" i="30"/>
  <c r="Y168" i="31"/>
  <c r="V168" i="31"/>
  <c r="U168" i="31"/>
  <c r="W168" i="31"/>
  <c r="X168" i="31"/>
  <c r="V168" i="32"/>
  <c r="Y168" i="32"/>
  <c r="T162" i="20"/>
  <c r="T170" i="15"/>
  <c r="T169" i="30"/>
  <c r="T170" i="41"/>
  <c r="T169" i="28"/>
  <c r="T167" i="29"/>
  <c r="T167" i="18"/>
  <c r="T167" i="24"/>
  <c r="T166" i="17"/>
  <c r="T160" i="31"/>
  <c r="Y176" i="25"/>
  <c r="Y170" i="28"/>
  <c r="Y173" i="16"/>
  <c r="Y168" i="24"/>
  <c r="Y167" i="31"/>
  <c r="Y159" i="28"/>
  <c r="X168" i="30"/>
  <c r="X167" i="18"/>
  <c r="W168" i="32"/>
  <c r="W167" i="24"/>
  <c r="V167" i="17"/>
  <c r="V166" i="29"/>
  <c r="U167" i="14"/>
  <c r="U168" i="32"/>
  <c r="U167" i="31"/>
  <c r="U164" i="14"/>
  <c r="V164" i="14"/>
  <c r="V168" i="15"/>
  <c r="U168" i="15"/>
  <c r="W168" i="15"/>
  <c r="X168" i="15"/>
  <c r="U162" i="20"/>
  <c r="V162" i="20"/>
  <c r="W162" i="20"/>
  <c r="X162" i="20"/>
  <c r="V167" i="21"/>
  <c r="Y167" i="21"/>
  <c r="V165" i="42"/>
  <c r="U165" i="42"/>
  <c r="W169" i="42"/>
  <c r="V169" i="42"/>
  <c r="W161" i="42"/>
  <c r="T167" i="21"/>
  <c r="W167" i="26"/>
  <c r="V154" i="26"/>
  <c r="U154" i="26"/>
  <c r="Y157" i="26"/>
  <c r="X167" i="42"/>
  <c r="U166" i="14"/>
  <c r="V166" i="14"/>
  <c r="U170" i="15"/>
  <c r="V170" i="15"/>
  <c r="W170" i="15"/>
  <c r="X170" i="15"/>
  <c r="U173" i="16"/>
  <c r="V173" i="16"/>
  <c r="Y168" i="17"/>
  <c r="V168" i="17"/>
  <c r="W168" i="17"/>
  <c r="X168" i="17"/>
  <c r="U169" i="18"/>
  <c r="V169" i="18"/>
  <c r="V167" i="19"/>
  <c r="W167" i="19"/>
  <c r="X167" i="19"/>
  <c r="V160" i="20"/>
  <c r="U160" i="20"/>
  <c r="W160" i="20"/>
  <c r="X160" i="20"/>
  <c r="U169" i="21"/>
  <c r="V169" i="21"/>
  <c r="U167" i="23"/>
  <c r="V167" i="23"/>
  <c r="W167" i="23"/>
  <c r="X167" i="23"/>
  <c r="Y167" i="23"/>
  <c r="W170" i="23"/>
  <c r="X170" i="23"/>
  <c r="U170" i="23"/>
  <c r="U169" i="24"/>
  <c r="V169" i="24"/>
  <c r="V171" i="41"/>
  <c r="W171" i="41"/>
  <c r="X171" i="41"/>
  <c r="V170" i="28"/>
  <c r="W170" i="28"/>
  <c r="X170" i="28"/>
  <c r="W168" i="29"/>
  <c r="X168" i="29"/>
  <c r="U168" i="29"/>
  <c r="U165" i="31"/>
  <c r="Y165" i="31"/>
  <c r="W169" i="31"/>
  <c r="X169" i="31"/>
  <c r="U169" i="31"/>
  <c r="V169" i="32"/>
  <c r="W169" i="32"/>
  <c r="X169" i="32"/>
  <c r="U169" i="32"/>
  <c r="T167" i="14"/>
  <c r="T169" i="31"/>
  <c r="T161" i="20"/>
  <c r="T169" i="15"/>
  <c r="T168" i="30"/>
  <c r="T175" i="22"/>
  <c r="T169" i="41"/>
  <c r="T168" i="28"/>
  <c r="T166" i="29"/>
  <c r="Y171" i="41"/>
  <c r="Y161" i="20"/>
  <c r="Y168" i="29"/>
  <c r="Y168" i="18"/>
  <c r="Y160" i="20"/>
  <c r="Y168" i="15"/>
  <c r="Y164" i="14"/>
  <c r="Y166" i="30"/>
  <c r="Y169" i="25"/>
  <c r="X169" i="21"/>
  <c r="X170" i="41"/>
  <c r="X175" i="22"/>
  <c r="X171" i="16"/>
  <c r="W169" i="24"/>
  <c r="W167" i="21"/>
  <c r="W164" i="14"/>
  <c r="W166" i="30"/>
  <c r="W169" i="25"/>
  <c r="V169" i="28"/>
  <c r="U171" i="41"/>
  <c r="U167" i="19"/>
  <c r="U167" i="21"/>
  <c r="U159" i="20"/>
  <c r="Y175" i="22"/>
  <c r="Y173" i="22"/>
  <c r="U173" i="22"/>
  <c r="V173" i="22"/>
  <c r="Y169" i="23"/>
  <c r="V169" i="23"/>
  <c r="W169" i="23"/>
  <c r="X169" i="23"/>
  <c r="T165" i="42"/>
  <c r="V161" i="42"/>
  <c r="U169" i="42"/>
  <c r="V155" i="42"/>
  <c r="T169" i="23"/>
  <c r="V165" i="26"/>
  <c r="V167" i="26"/>
  <c r="X165" i="26"/>
  <c r="V167" i="14"/>
  <c r="W167" i="14"/>
  <c r="X167" i="14"/>
  <c r="W167" i="15"/>
  <c r="X167" i="15"/>
  <c r="Y167" i="15"/>
  <c r="T171" i="16"/>
  <c r="V174" i="16"/>
  <c r="W174" i="16"/>
  <c r="X174" i="16"/>
  <c r="W169" i="17"/>
  <c r="X169" i="17"/>
  <c r="U169" i="17"/>
  <c r="U166" i="18"/>
  <c r="V166" i="18"/>
  <c r="W166" i="18"/>
  <c r="X166" i="18"/>
  <c r="Y166" i="18"/>
  <c r="W168" i="19"/>
  <c r="X168" i="19"/>
  <c r="U168" i="19"/>
  <c r="W161" i="20"/>
  <c r="X161" i="20"/>
  <c r="U161" i="20"/>
  <c r="U166" i="21"/>
  <c r="V166" i="21"/>
  <c r="W166" i="21"/>
  <c r="X166" i="21"/>
  <c r="Y166" i="21"/>
  <c r="Y176" i="22"/>
  <c r="V176" i="22"/>
  <c r="W176" i="22"/>
  <c r="X176" i="22"/>
  <c r="U176" i="22"/>
  <c r="U168" i="23"/>
  <c r="W168" i="23"/>
  <c r="X168" i="23"/>
  <c r="V166" i="24"/>
  <c r="W166" i="24"/>
  <c r="X166" i="24"/>
  <c r="Y166" i="24"/>
  <c r="U168" i="41"/>
  <c r="V168" i="41"/>
  <c r="W167" i="28"/>
  <c r="X167" i="28"/>
  <c r="Y167" i="28"/>
  <c r="U167" i="28"/>
  <c r="U169" i="29"/>
  <c r="V169" i="29"/>
  <c r="W169" i="29"/>
  <c r="X169" i="29"/>
  <c r="V169" i="30"/>
  <c r="W169" i="30"/>
  <c r="X169" i="30"/>
  <c r="U169" i="30"/>
  <c r="U166" i="31"/>
  <c r="V166" i="31"/>
  <c r="W166" i="31"/>
  <c r="X166" i="31"/>
  <c r="Y166" i="31"/>
  <c r="X158" i="32"/>
  <c r="Y158" i="32"/>
  <c r="Y162" i="32"/>
  <c r="X162" i="32"/>
  <c r="U170" i="32"/>
  <c r="V170" i="32"/>
  <c r="T169" i="29"/>
  <c r="T169" i="18"/>
  <c r="T169" i="24"/>
  <c r="T166" i="14"/>
  <c r="T168" i="17"/>
  <c r="T168" i="31"/>
  <c r="T160" i="20"/>
  <c r="T168" i="15"/>
  <c r="T167" i="30"/>
  <c r="T174" i="22"/>
  <c r="T168" i="41"/>
  <c r="T167" i="28"/>
  <c r="T169" i="25"/>
  <c r="Y168" i="19"/>
  <c r="Y170" i="23"/>
  <c r="Y169" i="17"/>
  <c r="Y169" i="31"/>
  <c r="Y166" i="14"/>
  <c r="Y170" i="41"/>
  <c r="Y166" i="19"/>
  <c r="Y167" i="17"/>
  <c r="Y168" i="41"/>
  <c r="X169" i="18"/>
  <c r="X173" i="16"/>
  <c r="X168" i="32"/>
  <c r="X167" i="24"/>
  <c r="W170" i="32"/>
  <c r="W166" i="14"/>
  <c r="W168" i="30"/>
  <c r="W167" i="18"/>
  <c r="W168" i="41"/>
  <c r="W173" i="22"/>
  <c r="V170" i="23"/>
  <c r="V168" i="29"/>
  <c r="V166" i="19"/>
  <c r="V167" i="31"/>
  <c r="V169" i="25"/>
  <c r="U174" i="16"/>
  <c r="U169" i="23"/>
  <c r="U168" i="30"/>
  <c r="U167" i="18"/>
  <c r="U166" i="29"/>
  <c r="U166" i="24"/>
  <c r="U166" i="25"/>
  <c r="W166" i="25"/>
  <c r="Y166" i="25"/>
  <c r="V166" i="25"/>
  <c r="X166" i="25"/>
  <c r="Y155" i="42"/>
  <c r="T163" i="42"/>
  <c r="W163" i="42"/>
  <c r="T155" i="42"/>
  <c r="V157" i="26"/>
  <c r="X160" i="26"/>
  <c r="W152" i="26"/>
  <c r="V152" i="26"/>
  <c r="U152" i="26"/>
  <c r="X157" i="26"/>
  <c r="V163" i="26"/>
  <c r="Y152" i="26"/>
  <c r="U158" i="42"/>
  <c r="T162" i="24"/>
  <c r="Y163" i="32"/>
  <c r="Y160" i="17"/>
  <c r="Y156" i="31"/>
  <c r="U164" i="25"/>
  <c r="U155" i="42"/>
  <c r="W158" i="42"/>
  <c r="Y163" i="42"/>
  <c r="V163" i="42"/>
  <c r="Y158" i="42"/>
  <c r="T163" i="26"/>
  <c r="X152" i="26"/>
  <c r="V160" i="26"/>
  <c r="X163" i="26"/>
  <c r="W163" i="26"/>
  <c r="T163" i="32"/>
  <c r="Y160" i="26"/>
  <c r="X158" i="42"/>
  <c r="W155" i="42"/>
  <c r="T172" i="25"/>
  <c r="T170" i="25"/>
  <c r="T168" i="25"/>
  <c r="T165" i="25"/>
  <c r="Y169" i="16"/>
  <c r="X172" i="25"/>
  <c r="X170" i="25"/>
  <c r="X160" i="31"/>
  <c r="X165" i="25"/>
  <c r="W168" i="25"/>
  <c r="W156" i="17"/>
  <c r="V165" i="25"/>
  <c r="T158" i="42"/>
  <c r="U163" i="42"/>
  <c r="T166" i="23"/>
  <c r="W160" i="26"/>
  <c r="U160" i="26"/>
  <c r="Y163" i="26"/>
  <c r="T165" i="31"/>
  <c r="Y165" i="25"/>
  <c r="X168" i="25"/>
  <c r="X152" i="20"/>
  <c r="X158" i="31"/>
  <c r="W159" i="15"/>
  <c r="V168" i="25"/>
  <c r="U164" i="15"/>
  <c r="V164" i="15"/>
  <c r="W164" i="15"/>
  <c r="X164" i="15"/>
  <c r="T164" i="15"/>
  <c r="V162" i="17"/>
  <c r="U162" i="17"/>
  <c r="W162" i="17"/>
  <c r="Y162" i="17"/>
  <c r="T162" i="17"/>
  <c r="X162" i="17"/>
  <c r="U167" i="22"/>
  <c r="Y167" i="22"/>
  <c r="V167" i="22"/>
  <c r="W167" i="22"/>
  <c r="X167" i="22"/>
  <c r="T167" i="22"/>
  <c r="U159" i="23"/>
  <c r="V159" i="23"/>
  <c r="W159" i="23"/>
  <c r="Y159" i="23"/>
  <c r="U161" i="24"/>
  <c r="W161" i="24"/>
  <c r="X161" i="24"/>
  <c r="V161" i="24"/>
  <c r="U165" i="28"/>
  <c r="V165" i="28"/>
  <c r="W165" i="28"/>
  <c r="X165" i="28"/>
  <c r="Y165" i="28"/>
  <c r="T165" i="28"/>
  <c r="U155" i="30"/>
  <c r="V155" i="30"/>
  <c r="X155" i="30"/>
  <c r="W155" i="30"/>
  <c r="U160" i="14"/>
  <c r="V160" i="14"/>
  <c r="W160" i="14"/>
  <c r="T160" i="14"/>
  <c r="Y160" i="14"/>
  <c r="U160" i="15"/>
  <c r="V160" i="15"/>
  <c r="W160" i="15"/>
  <c r="Y160" i="15"/>
  <c r="U168" i="16"/>
  <c r="V168" i="16"/>
  <c r="W168" i="16"/>
  <c r="X168" i="16"/>
  <c r="Y168" i="16"/>
  <c r="U159" i="18"/>
  <c r="W159" i="18"/>
  <c r="V159" i="18"/>
  <c r="X159" i="18"/>
  <c r="Y159" i="18"/>
  <c r="T159" i="18"/>
  <c r="U160" i="19"/>
  <c r="W160" i="19"/>
  <c r="X160" i="19"/>
  <c r="U157" i="20"/>
  <c r="W157" i="20"/>
  <c r="X157" i="20"/>
  <c r="Y157" i="20"/>
  <c r="V157" i="20"/>
  <c r="V165" i="21"/>
  <c r="W165" i="21"/>
  <c r="U165" i="21"/>
  <c r="Y165" i="21"/>
  <c r="U163" i="22"/>
  <c r="Y163" i="22"/>
  <c r="V163" i="22"/>
  <c r="W163" i="22"/>
  <c r="X163" i="22"/>
  <c r="T163" i="22"/>
  <c r="U166" i="41"/>
  <c r="V166" i="41"/>
  <c r="W166" i="41"/>
  <c r="T166" i="41"/>
  <c r="U163" i="29"/>
  <c r="V163" i="29"/>
  <c r="W163" i="29"/>
  <c r="T163" i="29"/>
  <c r="X163" i="29"/>
  <c r="T161" i="24"/>
  <c r="T164" i="16"/>
  <c r="T159" i="23"/>
  <c r="U153" i="14"/>
  <c r="V153" i="14"/>
  <c r="W153" i="14"/>
  <c r="T153" i="14"/>
  <c r="U157" i="14"/>
  <c r="V157" i="14"/>
  <c r="W157" i="14"/>
  <c r="X157" i="14"/>
  <c r="T157" i="14"/>
  <c r="V161" i="14"/>
  <c r="U161" i="14"/>
  <c r="W161" i="14"/>
  <c r="X161" i="14"/>
  <c r="T161" i="14"/>
  <c r="Y161" i="14"/>
  <c r="U157" i="15"/>
  <c r="V157" i="15"/>
  <c r="W157" i="15"/>
  <c r="X157" i="15"/>
  <c r="T157" i="15"/>
  <c r="Y157" i="15"/>
  <c r="U161" i="15"/>
  <c r="V161" i="15"/>
  <c r="T161" i="15"/>
  <c r="W161" i="15"/>
  <c r="X161" i="15"/>
  <c r="Y161" i="15"/>
  <c r="U165" i="15"/>
  <c r="W165" i="15"/>
  <c r="V165" i="15"/>
  <c r="X165" i="15"/>
  <c r="Y165" i="15"/>
  <c r="U162" i="16"/>
  <c r="V162" i="16"/>
  <c r="W162" i="16"/>
  <c r="X162" i="16"/>
  <c r="Y162" i="16"/>
  <c r="V165" i="16"/>
  <c r="W165" i="16"/>
  <c r="X165" i="16"/>
  <c r="Y165" i="16"/>
  <c r="U165" i="16"/>
  <c r="U169" i="16"/>
  <c r="V169" i="16"/>
  <c r="W169" i="16"/>
  <c r="V155" i="17"/>
  <c r="W155" i="17"/>
  <c r="X155" i="17"/>
  <c r="U155" i="17"/>
  <c r="Y155" i="17"/>
  <c r="T155" i="17"/>
  <c r="V159" i="17"/>
  <c r="U159" i="17"/>
  <c r="X159" i="17"/>
  <c r="Y159" i="17"/>
  <c r="T159" i="17"/>
  <c r="U163" i="17"/>
  <c r="W163" i="17"/>
  <c r="V163" i="17"/>
  <c r="X163" i="17"/>
  <c r="Y163" i="17"/>
  <c r="T163" i="17"/>
  <c r="U156" i="18"/>
  <c r="V156" i="18"/>
  <c r="W156" i="18"/>
  <c r="Y156" i="18"/>
  <c r="T156" i="18"/>
  <c r="U160" i="18"/>
  <c r="V160" i="18"/>
  <c r="W160" i="18"/>
  <c r="X160" i="18"/>
  <c r="Y160" i="18"/>
  <c r="T160" i="18"/>
  <c r="U164" i="18"/>
  <c r="V164" i="18"/>
  <c r="X164" i="18"/>
  <c r="Y164" i="18"/>
  <c r="T164" i="18"/>
  <c r="W164" i="18"/>
  <c r="V154" i="19"/>
  <c r="U154" i="19"/>
  <c r="X154" i="19"/>
  <c r="W154" i="19"/>
  <c r="Y154" i="19"/>
  <c r="U157" i="19"/>
  <c r="V157" i="19"/>
  <c r="W157" i="19"/>
  <c r="Y157" i="19"/>
  <c r="U161" i="19"/>
  <c r="V161" i="19"/>
  <c r="W161" i="19"/>
  <c r="Y161" i="19"/>
  <c r="X161" i="19"/>
  <c r="U146" i="20"/>
  <c r="V146" i="20"/>
  <c r="W146" i="20"/>
  <c r="X146" i="20"/>
  <c r="T146" i="20"/>
  <c r="V150" i="20"/>
  <c r="U150" i="20"/>
  <c r="W150" i="20"/>
  <c r="X150" i="20"/>
  <c r="T150" i="20"/>
  <c r="Y150" i="20"/>
  <c r="U154" i="20"/>
  <c r="V154" i="20"/>
  <c r="T154" i="20"/>
  <c r="Y154" i="20"/>
  <c r="X154" i="20"/>
  <c r="U158" i="20"/>
  <c r="V158" i="20"/>
  <c r="W158" i="20"/>
  <c r="Y158" i="20"/>
  <c r="T158" i="20"/>
  <c r="X158" i="20"/>
  <c r="U159" i="21"/>
  <c r="W159" i="21"/>
  <c r="X159" i="21"/>
  <c r="Y159" i="21"/>
  <c r="T163" i="21"/>
  <c r="Y164" i="22"/>
  <c r="U164" i="22"/>
  <c r="V164" i="22"/>
  <c r="W164" i="22"/>
  <c r="T164" i="22"/>
  <c r="Y168" i="22"/>
  <c r="U168" i="22"/>
  <c r="V168" i="22"/>
  <c r="T168" i="22"/>
  <c r="W168" i="22"/>
  <c r="X168" i="22"/>
  <c r="Y172" i="22"/>
  <c r="U172" i="22"/>
  <c r="V172" i="22"/>
  <c r="W172" i="22"/>
  <c r="T172" i="22"/>
  <c r="X172" i="22"/>
  <c r="V156" i="23"/>
  <c r="U156" i="23"/>
  <c r="W156" i="23"/>
  <c r="X156" i="23"/>
  <c r="Y156" i="23"/>
  <c r="V160" i="23"/>
  <c r="U160" i="23"/>
  <c r="W160" i="23"/>
  <c r="X160" i="23"/>
  <c r="Y160" i="23"/>
  <c r="U164" i="23"/>
  <c r="W164" i="23"/>
  <c r="X164" i="23"/>
  <c r="Y164" i="23"/>
  <c r="V164" i="23"/>
  <c r="V154" i="24"/>
  <c r="U154" i="24"/>
  <c r="W154" i="24"/>
  <c r="Y154" i="24"/>
  <c r="T154" i="24"/>
  <c r="U158" i="24"/>
  <c r="V158" i="24"/>
  <c r="W158" i="24"/>
  <c r="Y158" i="24"/>
  <c r="T158" i="24"/>
  <c r="X158" i="24"/>
  <c r="U162" i="24"/>
  <c r="V162" i="24"/>
  <c r="W162" i="24"/>
  <c r="X162" i="24"/>
  <c r="U155" i="41"/>
  <c r="V155" i="41"/>
  <c r="W155" i="41"/>
  <c r="X155" i="41"/>
  <c r="T155" i="41"/>
  <c r="U159" i="41"/>
  <c r="V159" i="41"/>
  <c r="W159" i="41"/>
  <c r="X159" i="41"/>
  <c r="Y159" i="41"/>
  <c r="T159" i="41"/>
  <c r="U167" i="41"/>
  <c r="V167" i="41"/>
  <c r="Y167" i="41"/>
  <c r="X167" i="41"/>
  <c r="T167" i="41"/>
  <c r="W167" i="41"/>
  <c r="U154" i="28"/>
  <c r="V154" i="28"/>
  <c r="X154" i="28"/>
  <c r="W154" i="28"/>
  <c r="Y154" i="28"/>
  <c r="T154" i="28"/>
  <c r="U158" i="28"/>
  <c r="V158" i="28"/>
  <c r="W158" i="28"/>
  <c r="X158" i="28"/>
  <c r="Y158" i="28"/>
  <c r="T158" i="28"/>
  <c r="U162" i="28"/>
  <c r="V162" i="28"/>
  <c r="W162" i="28"/>
  <c r="Y162" i="28"/>
  <c r="T162" i="28"/>
  <c r="V166" i="28"/>
  <c r="U166" i="28"/>
  <c r="W166" i="28"/>
  <c r="Y166" i="28"/>
  <c r="T166" i="28"/>
  <c r="X166" i="28"/>
  <c r="U156" i="29"/>
  <c r="V156" i="29"/>
  <c r="X156" i="29"/>
  <c r="W156" i="29"/>
  <c r="Y156" i="29"/>
  <c r="T156" i="29"/>
  <c r="U160" i="29"/>
  <c r="V160" i="29"/>
  <c r="X160" i="29"/>
  <c r="Y160" i="29"/>
  <c r="T160" i="29"/>
  <c r="V164" i="29"/>
  <c r="W164" i="29"/>
  <c r="U164" i="29"/>
  <c r="X164" i="29"/>
  <c r="Y164" i="29"/>
  <c r="T164" i="29"/>
  <c r="U156" i="30"/>
  <c r="V156" i="30"/>
  <c r="W156" i="30"/>
  <c r="X156" i="30"/>
  <c r="Y156" i="30"/>
  <c r="T156" i="30"/>
  <c r="U160" i="30"/>
  <c r="W160" i="30"/>
  <c r="V160" i="30"/>
  <c r="X160" i="30"/>
  <c r="Y160" i="30"/>
  <c r="T160" i="30"/>
  <c r="U164" i="30"/>
  <c r="V164" i="30"/>
  <c r="W164" i="30"/>
  <c r="U153" i="31"/>
  <c r="V153" i="31"/>
  <c r="Y153" i="31"/>
  <c r="T163" i="14"/>
  <c r="T157" i="20"/>
  <c r="Y164" i="15"/>
  <c r="Y160" i="19"/>
  <c r="Y161" i="24"/>
  <c r="Y157" i="24"/>
  <c r="Y160" i="16"/>
  <c r="Y155" i="41"/>
  <c r="X164" i="19"/>
  <c r="X160" i="14"/>
  <c r="X157" i="19"/>
  <c r="X164" i="22"/>
  <c r="X153" i="31"/>
  <c r="U156" i="14"/>
  <c r="V156" i="14"/>
  <c r="W156" i="14"/>
  <c r="X156" i="14"/>
  <c r="T156" i="14"/>
  <c r="Y156" i="14"/>
  <c r="U156" i="15"/>
  <c r="V156" i="15"/>
  <c r="W156" i="15"/>
  <c r="X156" i="15"/>
  <c r="Y156" i="15"/>
  <c r="U164" i="16"/>
  <c r="V164" i="16"/>
  <c r="W164" i="16"/>
  <c r="X164" i="16"/>
  <c r="U154" i="17"/>
  <c r="V154" i="17"/>
  <c r="W154" i="17"/>
  <c r="Y154" i="17"/>
  <c r="T154" i="17"/>
  <c r="X154" i="17"/>
  <c r="U155" i="18"/>
  <c r="V155" i="18"/>
  <c r="W155" i="18"/>
  <c r="X155" i="18"/>
  <c r="Y155" i="18"/>
  <c r="T155" i="18"/>
  <c r="V156" i="19"/>
  <c r="U156" i="19"/>
  <c r="X156" i="19"/>
  <c r="W156" i="19"/>
  <c r="Y156" i="19"/>
  <c r="U149" i="20"/>
  <c r="V149" i="20"/>
  <c r="X149" i="20"/>
  <c r="W149" i="20"/>
  <c r="T149" i="20"/>
  <c r="Y149" i="20"/>
  <c r="U162" i="21"/>
  <c r="V162" i="21"/>
  <c r="W162" i="21"/>
  <c r="X162" i="21"/>
  <c r="U171" i="22"/>
  <c r="V171" i="22"/>
  <c r="W171" i="22"/>
  <c r="Y171" i="22"/>
  <c r="U163" i="23"/>
  <c r="V163" i="23"/>
  <c r="Y163" i="23"/>
  <c r="W163" i="23"/>
  <c r="X163" i="23"/>
  <c r="U165" i="24"/>
  <c r="V165" i="24"/>
  <c r="W165" i="24"/>
  <c r="Y165" i="24"/>
  <c r="T165" i="24"/>
  <c r="U162" i="41"/>
  <c r="V162" i="41"/>
  <c r="W162" i="41"/>
  <c r="X162" i="41"/>
  <c r="Y162" i="41"/>
  <c r="T162" i="41"/>
  <c r="V161" i="28"/>
  <c r="U161" i="28"/>
  <c r="W161" i="28"/>
  <c r="X161" i="28"/>
  <c r="Y161" i="28"/>
  <c r="T161" i="28"/>
  <c r="U155" i="29"/>
  <c r="V155" i="29"/>
  <c r="W155" i="29"/>
  <c r="Y155" i="29"/>
  <c r="T155" i="29"/>
  <c r="X155" i="29"/>
  <c r="V159" i="30"/>
  <c r="W159" i="30"/>
  <c r="U159" i="30"/>
  <c r="X159" i="30"/>
  <c r="T159" i="30"/>
  <c r="T155" i="30"/>
  <c r="T160" i="19"/>
  <c r="T165" i="21"/>
  <c r="U154" i="14"/>
  <c r="V154" i="14"/>
  <c r="W154" i="14"/>
  <c r="Y154" i="14"/>
  <c r="X154" i="14"/>
  <c r="U158" i="14"/>
  <c r="W158" i="14"/>
  <c r="V158" i="14"/>
  <c r="X158" i="14"/>
  <c r="Y158" i="14"/>
  <c r="U162" i="14"/>
  <c r="V162" i="14"/>
  <c r="W162" i="14"/>
  <c r="T162" i="14"/>
  <c r="V154" i="15"/>
  <c r="U154" i="15"/>
  <c r="W154" i="15"/>
  <c r="Y154" i="15"/>
  <c r="V158" i="15"/>
  <c r="U158" i="15"/>
  <c r="W158" i="15"/>
  <c r="T158" i="15"/>
  <c r="X158" i="15"/>
  <c r="Y158" i="15"/>
  <c r="U162" i="15"/>
  <c r="V162" i="15"/>
  <c r="W162" i="15"/>
  <c r="T162" i="15"/>
  <c r="Y162" i="15"/>
  <c r="U166" i="15"/>
  <c r="V166" i="15"/>
  <c r="T166" i="15"/>
  <c r="W166" i="15"/>
  <c r="Y166" i="15"/>
  <c r="X166" i="15"/>
  <c r="U159" i="16"/>
  <c r="W159" i="16"/>
  <c r="X159" i="16"/>
  <c r="Y159" i="16"/>
  <c r="U166" i="16"/>
  <c r="V166" i="16"/>
  <c r="Y166" i="16"/>
  <c r="X166" i="16"/>
  <c r="U170" i="16"/>
  <c r="V170" i="16"/>
  <c r="W170" i="16"/>
  <c r="Y170" i="16"/>
  <c r="X170" i="16"/>
  <c r="U156" i="17"/>
  <c r="V156" i="17"/>
  <c r="X156" i="17"/>
  <c r="U160" i="17"/>
  <c r="V160" i="17"/>
  <c r="W160" i="17"/>
  <c r="U164" i="17"/>
  <c r="V164" i="17"/>
  <c r="X164" i="17"/>
  <c r="Y164" i="17"/>
  <c r="T164" i="17"/>
  <c r="V153" i="18"/>
  <c r="U153" i="18"/>
  <c r="W153" i="18"/>
  <c r="X153" i="18"/>
  <c r="Y153" i="18"/>
  <c r="T153" i="18"/>
  <c r="U157" i="18"/>
  <c r="W157" i="18"/>
  <c r="X157" i="18"/>
  <c r="U161" i="18"/>
  <c r="V161" i="18"/>
  <c r="W161" i="18"/>
  <c r="X161" i="18"/>
  <c r="U165" i="18"/>
  <c r="V165" i="18"/>
  <c r="W165" i="18"/>
  <c r="Y165" i="18"/>
  <c r="T165" i="18"/>
  <c r="T155" i="19"/>
  <c r="U158" i="19"/>
  <c r="V158" i="19"/>
  <c r="W158" i="19"/>
  <c r="X158" i="19"/>
  <c r="Y158" i="19"/>
  <c r="U162" i="19"/>
  <c r="V162" i="19"/>
  <c r="W162" i="19"/>
  <c r="X162" i="19"/>
  <c r="Y162" i="19"/>
  <c r="V147" i="20"/>
  <c r="U147" i="20"/>
  <c r="X147" i="20"/>
  <c r="W147" i="20"/>
  <c r="T147" i="20"/>
  <c r="V151" i="20"/>
  <c r="U151" i="20"/>
  <c r="W151" i="20"/>
  <c r="X151" i="20"/>
  <c r="T151" i="20"/>
  <c r="U155" i="20"/>
  <c r="V155" i="20"/>
  <c r="W155" i="20"/>
  <c r="X155" i="20"/>
  <c r="T155" i="20"/>
  <c r="Y155" i="20"/>
  <c r="U156" i="21"/>
  <c r="V156" i="21"/>
  <c r="W156" i="21"/>
  <c r="X156" i="21"/>
  <c r="Y156" i="21"/>
  <c r="U160" i="21"/>
  <c r="V160" i="21"/>
  <c r="W160" i="21"/>
  <c r="X160" i="21"/>
  <c r="Y160" i="21"/>
  <c r="U163" i="21"/>
  <c r="V163" i="21"/>
  <c r="W163" i="21"/>
  <c r="Y163" i="21"/>
  <c r="V161" i="22"/>
  <c r="Y161" i="22"/>
  <c r="U161" i="22"/>
  <c r="X161" i="22"/>
  <c r="W161" i="22"/>
  <c r="U165" i="22"/>
  <c r="Y165" i="22"/>
  <c r="V165" i="22"/>
  <c r="W165" i="22"/>
  <c r="X165" i="22"/>
  <c r="T165" i="22"/>
  <c r="Y169" i="22"/>
  <c r="V169" i="22"/>
  <c r="W169" i="22"/>
  <c r="U169" i="22"/>
  <c r="T169" i="22"/>
  <c r="U157" i="23"/>
  <c r="V157" i="23"/>
  <c r="W157" i="23"/>
  <c r="X157" i="23"/>
  <c r="U161" i="23"/>
  <c r="V161" i="23"/>
  <c r="W161" i="23"/>
  <c r="U165" i="23"/>
  <c r="V165" i="23"/>
  <c r="W165" i="23"/>
  <c r="X165" i="23"/>
  <c r="Y165" i="23"/>
  <c r="U155" i="24"/>
  <c r="V155" i="24"/>
  <c r="W155" i="24"/>
  <c r="X155" i="24"/>
  <c r="Y155" i="24"/>
  <c r="T155" i="24"/>
  <c r="U159" i="24"/>
  <c r="V159" i="24"/>
  <c r="W159" i="24"/>
  <c r="X159" i="24"/>
  <c r="Y159" i="24"/>
  <c r="T159" i="24"/>
  <c r="U163" i="24"/>
  <c r="V163" i="24"/>
  <c r="W163" i="24"/>
  <c r="Y163" i="24"/>
  <c r="T163" i="24"/>
  <c r="U156" i="41"/>
  <c r="V156" i="41"/>
  <c r="W156" i="41"/>
  <c r="X156" i="41"/>
  <c r="Y156" i="41"/>
  <c r="U160" i="41"/>
  <c r="V160" i="41"/>
  <c r="W160" i="41"/>
  <c r="X160" i="41"/>
  <c r="Y160" i="41"/>
  <c r="U164" i="41"/>
  <c r="V164" i="41"/>
  <c r="W164" i="41"/>
  <c r="Y164" i="41"/>
  <c r="T164" i="41"/>
  <c r="U155" i="28"/>
  <c r="W155" i="28"/>
  <c r="V155" i="28"/>
  <c r="Y155" i="28"/>
  <c r="T155" i="28"/>
  <c r="X155" i="28"/>
  <c r="V159" i="28"/>
  <c r="U159" i="28"/>
  <c r="W159" i="28"/>
  <c r="X159" i="28"/>
  <c r="U163" i="28"/>
  <c r="V163" i="28"/>
  <c r="W163" i="28"/>
  <c r="X163" i="28"/>
  <c r="Y163" i="28"/>
  <c r="T163" i="28"/>
  <c r="V153" i="29"/>
  <c r="U153" i="29"/>
  <c r="W153" i="29"/>
  <c r="X153" i="29"/>
  <c r="Y153" i="29"/>
  <c r="T153" i="29"/>
  <c r="V157" i="29"/>
  <c r="W157" i="29"/>
  <c r="U157" i="29"/>
  <c r="X157" i="29"/>
  <c r="Y157" i="29"/>
  <c r="U165" i="29"/>
  <c r="V165" i="29"/>
  <c r="Y165" i="29"/>
  <c r="X165" i="29"/>
  <c r="T165" i="29"/>
  <c r="U153" i="30"/>
  <c r="V153" i="30"/>
  <c r="W153" i="30"/>
  <c r="X153" i="30"/>
  <c r="T153" i="30"/>
  <c r="Y153" i="30"/>
  <c r="U157" i="30"/>
  <c r="V157" i="30"/>
  <c r="W157" i="30"/>
  <c r="Y157" i="30"/>
  <c r="T157" i="30"/>
  <c r="X157" i="30"/>
  <c r="U161" i="30"/>
  <c r="V161" i="30"/>
  <c r="W161" i="30"/>
  <c r="Y161" i="30"/>
  <c r="T161" i="30"/>
  <c r="X161" i="30"/>
  <c r="U165" i="30"/>
  <c r="V165" i="30"/>
  <c r="Y165" i="30"/>
  <c r="T165" i="30"/>
  <c r="X165" i="30"/>
  <c r="W165" i="30"/>
  <c r="T165" i="15"/>
  <c r="T165" i="41"/>
  <c r="T162" i="18"/>
  <c r="T161" i="18"/>
  <c r="T160" i="17"/>
  <c r="T160" i="15"/>
  <c r="T160" i="41"/>
  <c r="T157" i="18"/>
  <c r="T156" i="17"/>
  <c r="T156" i="15"/>
  <c r="T156" i="41"/>
  <c r="Y162" i="14"/>
  <c r="Y164" i="30"/>
  <c r="Y162" i="18"/>
  <c r="X165" i="21"/>
  <c r="X162" i="14"/>
  <c r="X164" i="30"/>
  <c r="X164" i="41"/>
  <c r="X169" i="22"/>
  <c r="X162" i="28"/>
  <c r="X160" i="15"/>
  <c r="X159" i="23"/>
  <c r="X154" i="24"/>
  <c r="W159" i="17"/>
  <c r="V159" i="21"/>
  <c r="U152" i="14"/>
  <c r="W152" i="14"/>
  <c r="V152" i="14"/>
  <c r="X152" i="14"/>
  <c r="T152" i="14"/>
  <c r="Y152" i="14"/>
  <c r="U161" i="16"/>
  <c r="V161" i="16"/>
  <c r="W161" i="16"/>
  <c r="X161" i="16"/>
  <c r="Y161" i="16"/>
  <c r="U158" i="17"/>
  <c r="V158" i="17"/>
  <c r="W158" i="17"/>
  <c r="Y158" i="17"/>
  <c r="T158" i="17"/>
  <c r="U163" i="18"/>
  <c r="V163" i="18"/>
  <c r="W163" i="18"/>
  <c r="Y163" i="18"/>
  <c r="T163" i="18"/>
  <c r="U153" i="19"/>
  <c r="V153" i="19"/>
  <c r="W153" i="19"/>
  <c r="Y153" i="19"/>
  <c r="X153" i="19"/>
  <c r="U164" i="19"/>
  <c r="V164" i="19"/>
  <c r="W164" i="19"/>
  <c r="Y164" i="19"/>
  <c r="U153" i="20"/>
  <c r="V153" i="20"/>
  <c r="T153" i="20"/>
  <c r="W153" i="20"/>
  <c r="X153" i="20"/>
  <c r="Y153" i="20"/>
  <c r="U158" i="21"/>
  <c r="W158" i="21"/>
  <c r="Y158" i="21"/>
  <c r="V158" i="21"/>
  <c r="X158" i="21"/>
  <c r="V157" i="24"/>
  <c r="W157" i="24"/>
  <c r="U157" i="24"/>
  <c r="X157" i="24"/>
  <c r="V158" i="41"/>
  <c r="U158" i="41"/>
  <c r="W158" i="41"/>
  <c r="Y158" i="41"/>
  <c r="T158" i="41"/>
  <c r="V157" i="28"/>
  <c r="U157" i="28"/>
  <c r="X157" i="28"/>
  <c r="W157" i="28"/>
  <c r="Y157" i="28"/>
  <c r="T157" i="28"/>
  <c r="U159" i="29"/>
  <c r="V159" i="29"/>
  <c r="W159" i="29"/>
  <c r="Y159" i="29"/>
  <c r="T159" i="29"/>
  <c r="U163" i="30"/>
  <c r="V163" i="30"/>
  <c r="X163" i="30"/>
  <c r="Y163" i="30"/>
  <c r="T163" i="30"/>
  <c r="Y163" i="29"/>
  <c r="T168" i="16"/>
  <c r="T156" i="19"/>
  <c r="T163" i="23"/>
  <c r="U155" i="14"/>
  <c r="V155" i="14"/>
  <c r="W155" i="14"/>
  <c r="T155" i="14"/>
  <c r="Y155" i="14"/>
  <c r="U159" i="14"/>
  <c r="V159" i="14"/>
  <c r="Y159" i="14"/>
  <c r="X159" i="14"/>
  <c r="W159" i="14"/>
  <c r="U163" i="14"/>
  <c r="W163" i="14"/>
  <c r="V163" i="14"/>
  <c r="X163" i="14"/>
  <c r="V155" i="15"/>
  <c r="U155" i="15"/>
  <c r="W155" i="15"/>
  <c r="X155" i="15"/>
  <c r="T155" i="15"/>
  <c r="V159" i="15"/>
  <c r="U159" i="15"/>
  <c r="X159" i="15"/>
  <c r="T159" i="15"/>
  <c r="U163" i="15"/>
  <c r="W163" i="15"/>
  <c r="V163" i="15"/>
  <c r="X163" i="15"/>
  <c r="T163" i="15"/>
  <c r="Y163" i="15"/>
  <c r="U160" i="16"/>
  <c r="V160" i="16"/>
  <c r="W160" i="16"/>
  <c r="U163" i="16"/>
  <c r="V163" i="16"/>
  <c r="W163" i="16"/>
  <c r="X163" i="16"/>
  <c r="Y163" i="16"/>
  <c r="U167" i="16"/>
  <c r="V167" i="16"/>
  <c r="W167" i="16"/>
  <c r="Y167" i="16"/>
  <c r="V157" i="17"/>
  <c r="U157" i="17"/>
  <c r="W157" i="17"/>
  <c r="X157" i="17"/>
  <c r="Y157" i="17"/>
  <c r="T157" i="17"/>
  <c r="U161" i="17"/>
  <c r="V161" i="17"/>
  <c r="Y161" i="17"/>
  <c r="T161" i="17"/>
  <c r="X161" i="17"/>
  <c r="W161" i="17"/>
  <c r="U165" i="17"/>
  <c r="V165" i="17"/>
  <c r="W165" i="17"/>
  <c r="X165" i="17"/>
  <c r="U154" i="18"/>
  <c r="V154" i="18"/>
  <c r="Y154" i="18"/>
  <c r="T154" i="18"/>
  <c r="X154" i="18"/>
  <c r="V158" i="18"/>
  <c r="U158" i="18"/>
  <c r="W158" i="18"/>
  <c r="Y158" i="18"/>
  <c r="T158" i="18"/>
  <c r="X158" i="18"/>
  <c r="U162" i="18"/>
  <c r="V162" i="18"/>
  <c r="X162" i="18"/>
  <c r="V152" i="19"/>
  <c r="U152" i="19"/>
  <c r="W152" i="19"/>
  <c r="X152" i="19"/>
  <c r="Y152" i="19"/>
  <c r="U155" i="19"/>
  <c r="V155" i="19"/>
  <c r="W155" i="19"/>
  <c r="X155" i="19"/>
  <c r="U159" i="19"/>
  <c r="V159" i="19"/>
  <c r="W159" i="19"/>
  <c r="U163" i="19"/>
  <c r="V163" i="19"/>
  <c r="X163" i="19"/>
  <c r="Y163" i="19"/>
  <c r="U148" i="20"/>
  <c r="V148" i="20"/>
  <c r="W148" i="20"/>
  <c r="X148" i="20"/>
  <c r="Y148" i="20"/>
  <c r="U152" i="20"/>
  <c r="V152" i="20"/>
  <c r="W152" i="20"/>
  <c r="Y152" i="20"/>
  <c r="U156" i="20"/>
  <c r="V156" i="20"/>
  <c r="W156" i="20"/>
  <c r="X156" i="20"/>
  <c r="T156" i="20"/>
  <c r="V154" i="21"/>
  <c r="U154" i="21"/>
  <c r="W154" i="21"/>
  <c r="Y154" i="21"/>
  <c r="U157" i="21"/>
  <c r="V157" i="21"/>
  <c r="W157" i="21"/>
  <c r="U161" i="21"/>
  <c r="W161" i="21"/>
  <c r="V161" i="21"/>
  <c r="X161" i="21"/>
  <c r="U164" i="21"/>
  <c r="V164" i="21"/>
  <c r="W164" i="21"/>
  <c r="X164" i="21"/>
  <c r="Y164" i="21"/>
  <c r="Y162" i="22"/>
  <c r="V162" i="22"/>
  <c r="W162" i="22"/>
  <c r="U162" i="22"/>
  <c r="Y166" i="22"/>
  <c r="U166" i="22"/>
  <c r="V166" i="22"/>
  <c r="W166" i="22"/>
  <c r="X166" i="22"/>
  <c r="Y170" i="22"/>
  <c r="U170" i="22"/>
  <c r="V170" i="22"/>
  <c r="W170" i="22"/>
  <c r="X170" i="22"/>
  <c r="T170" i="22"/>
  <c r="U155" i="23"/>
  <c r="V155" i="23"/>
  <c r="W155" i="23"/>
  <c r="X155" i="23"/>
  <c r="Y155" i="23"/>
  <c r="V158" i="23"/>
  <c r="U158" i="23"/>
  <c r="X158" i="23"/>
  <c r="Y158" i="23"/>
  <c r="U162" i="23"/>
  <c r="V162" i="23"/>
  <c r="W162" i="23"/>
  <c r="Y162" i="23"/>
  <c r="X162" i="23"/>
  <c r="U166" i="23"/>
  <c r="W166" i="23"/>
  <c r="X166" i="23"/>
  <c r="U156" i="24"/>
  <c r="V156" i="24"/>
  <c r="X156" i="24"/>
  <c r="W156" i="24"/>
  <c r="Y156" i="24"/>
  <c r="T156" i="24"/>
  <c r="U160" i="24"/>
  <c r="V160" i="24"/>
  <c r="W160" i="24"/>
  <c r="X160" i="24"/>
  <c r="Y160" i="24"/>
  <c r="T160" i="24"/>
  <c r="V164" i="24"/>
  <c r="X164" i="24"/>
  <c r="Y164" i="24"/>
  <c r="T164" i="24"/>
  <c r="U157" i="41"/>
  <c r="W157" i="41"/>
  <c r="V157" i="41"/>
  <c r="T157" i="41"/>
  <c r="X157" i="41"/>
  <c r="U161" i="41"/>
  <c r="V161" i="41"/>
  <c r="W161" i="41"/>
  <c r="T161" i="41"/>
  <c r="X161" i="41"/>
  <c r="V165" i="41"/>
  <c r="U165" i="41"/>
  <c r="X165" i="41"/>
  <c r="Y165" i="41"/>
  <c r="U156" i="28"/>
  <c r="V156" i="28"/>
  <c r="W156" i="28"/>
  <c r="X156" i="28"/>
  <c r="Y156" i="28"/>
  <c r="T156" i="28"/>
  <c r="U160" i="28"/>
  <c r="V160" i="28"/>
  <c r="Y160" i="28"/>
  <c r="T160" i="28"/>
  <c r="W160" i="28"/>
  <c r="V164" i="28"/>
  <c r="U164" i="28"/>
  <c r="W164" i="28"/>
  <c r="X164" i="28"/>
  <c r="V158" i="29"/>
  <c r="U158" i="29"/>
  <c r="W158" i="29"/>
  <c r="T158" i="29"/>
  <c r="X158" i="29"/>
  <c r="U162" i="29"/>
  <c r="W162" i="29"/>
  <c r="X162" i="29"/>
  <c r="V162" i="29"/>
  <c r="Y162" i="29"/>
  <c r="U154" i="30"/>
  <c r="V154" i="30"/>
  <c r="W154" i="30"/>
  <c r="X154" i="30"/>
  <c r="Y154" i="30"/>
  <c r="T154" i="30"/>
  <c r="U158" i="30"/>
  <c r="W158" i="30"/>
  <c r="V158" i="30"/>
  <c r="X158" i="30"/>
  <c r="Y158" i="30"/>
  <c r="T158" i="30"/>
  <c r="U162" i="30"/>
  <c r="V162" i="30"/>
  <c r="W162" i="30"/>
  <c r="Y162" i="30"/>
  <c r="T162" i="30"/>
  <c r="V155" i="31"/>
  <c r="U155" i="31"/>
  <c r="X155" i="31"/>
  <c r="W155" i="31"/>
  <c r="Y155" i="31"/>
  <c r="T155" i="31"/>
  <c r="V159" i="31"/>
  <c r="U159" i="31"/>
  <c r="W159" i="31"/>
  <c r="X159" i="31"/>
  <c r="Y159" i="31"/>
  <c r="T159" i="31"/>
  <c r="U163" i="31"/>
  <c r="V163" i="31"/>
  <c r="W163" i="31"/>
  <c r="X163" i="31"/>
  <c r="Y163" i="31"/>
  <c r="T163" i="31"/>
  <c r="U155" i="32"/>
  <c r="V155" i="32"/>
  <c r="W155" i="32"/>
  <c r="Y155" i="32"/>
  <c r="X155" i="32"/>
  <c r="U159" i="32"/>
  <c r="V159" i="32"/>
  <c r="W159" i="32"/>
  <c r="Y159" i="32"/>
  <c r="X159" i="32"/>
  <c r="U163" i="32"/>
  <c r="V163" i="32"/>
  <c r="X163" i="32"/>
  <c r="T153" i="31"/>
  <c r="Y165" i="17"/>
  <c r="Y166" i="41"/>
  <c r="Y156" i="20"/>
  <c r="Y164" i="28"/>
  <c r="Y161" i="18"/>
  <c r="Y161" i="23"/>
  <c r="Y157" i="14"/>
  <c r="Y159" i="30"/>
  <c r="Y157" i="18"/>
  <c r="Y157" i="23"/>
  <c r="Y153" i="14"/>
  <c r="Y155" i="30"/>
  <c r="X165" i="18"/>
  <c r="X166" i="41"/>
  <c r="X171" i="22"/>
  <c r="X167" i="16"/>
  <c r="X159" i="19"/>
  <c r="X158" i="17"/>
  <c r="X157" i="21"/>
  <c r="X156" i="18"/>
  <c r="X162" i="22"/>
  <c r="X154" i="15"/>
  <c r="W164" i="17"/>
  <c r="V166" i="23"/>
  <c r="V160" i="19"/>
  <c r="U164" i="24"/>
  <c r="U156" i="31"/>
  <c r="V156" i="31"/>
  <c r="W156" i="31"/>
  <c r="U160" i="31"/>
  <c r="V160" i="31"/>
  <c r="W160" i="31"/>
  <c r="U164" i="31"/>
  <c r="V164" i="31"/>
  <c r="U156" i="32"/>
  <c r="V156" i="32"/>
  <c r="W156" i="32"/>
  <c r="X156" i="32"/>
  <c r="U164" i="32"/>
  <c r="V164" i="32"/>
  <c r="W164" i="32"/>
  <c r="T164" i="31"/>
  <c r="Y164" i="31"/>
  <c r="Y161" i="32"/>
  <c r="X164" i="31"/>
  <c r="X162" i="31"/>
  <c r="X156" i="31"/>
  <c r="W165" i="32"/>
  <c r="U157" i="31"/>
  <c r="V157" i="31"/>
  <c r="W157" i="31"/>
  <c r="X157" i="31"/>
  <c r="U161" i="31"/>
  <c r="V161" i="31"/>
  <c r="V165" i="31"/>
  <c r="W165" i="31"/>
  <c r="U157" i="32"/>
  <c r="V157" i="32"/>
  <c r="W157" i="32"/>
  <c r="U161" i="32"/>
  <c r="V161" i="32"/>
  <c r="T165" i="32"/>
  <c r="T158" i="31"/>
  <c r="Y165" i="32"/>
  <c r="Y158" i="31"/>
  <c r="Y156" i="32"/>
  <c r="X161" i="31"/>
  <c r="U163" i="25"/>
  <c r="V163" i="25"/>
  <c r="W163" i="25"/>
  <c r="X163" i="25"/>
  <c r="V158" i="31"/>
  <c r="U158" i="31"/>
  <c r="U162" i="31"/>
  <c r="V162" i="31"/>
  <c r="U154" i="32"/>
  <c r="V154" i="32"/>
  <c r="W154" i="32"/>
  <c r="U158" i="32"/>
  <c r="W158" i="32"/>
  <c r="V158" i="32"/>
  <c r="U162" i="32"/>
  <c r="V162" i="32"/>
  <c r="W162" i="32"/>
  <c r="U165" i="32"/>
  <c r="V165" i="32"/>
  <c r="T162" i="31"/>
  <c r="T161" i="31"/>
  <c r="T157" i="31"/>
  <c r="Y164" i="32"/>
  <c r="Y162" i="31"/>
  <c r="Y161" i="31"/>
  <c r="Y157" i="31"/>
  <c r="X165" i="31"/>
  <c r="X157" i="32"/>
  <c r="X154" i="32"/>
  <c r="W164" i="31"/>
  <c r="W161" i="32"/>
  <c r="U170" i="25"/>
  <c r="V170" i="25"/>
  <c r="U160" i="25"/>
  <c r="V160" i="25"/>
  <c r="W160" i="25"/>
  <c r="XEQ2" i="16"/>
  <c r="XEQ2" i="42"/>
  <c r="XEQ2" i="41"/>
  <c r="CS3" i="18" l="1"/>
  <c r="CX2" i="18"/>
  <c r="D64" i="33"/>
  <c r="F64" i="33"/>
  <c r="CW3" i="29"/>
  <c r="CU3" i="29"/>
  <c r="CT3" i="29"/>
  <c r="CV3" i="29" s="1"/>
  <c r="DC2" i="29"/>
  <c r="CX3" i="29"/>
  <c r="CS3" i="30"/>
  <c r="CX2" i="30"/>
  <c r="ES3" i="17"/>
  <c r="EU3" i="17"/>
  <c r="EX2" i="17"/>
  <c r="ET3" i="17"/>
  <c r="EV3" i="17"/>
  <c r="CS3" i="23"/>
  <c r="CX2" i="23"/>
  <c r="EU3" i="31"/>
  <c r="ET3" i="31"/>
  <c r="EX2" i="31"/>
  <c r="ES3" i="31"/>
  <c r="EV3" i="31"/>
  <c r="CP3" i="32"/>
  <c r="CO3" i="32"/>
  <c r="CQ3" i="32" s="1"/>
  <c r="CR3" i="32"/>
  <c r="DL3" i="22"/>
  <c r="DI3" i="22"/>
  <c r="DK3" i="22" s="1"/>
  <c r="CO3" i="24"/>
  <c r="CQ3" i="24" s="1"/>
  <c r="CR3" i="24"/>
  <c r="CP3" i="24"/>
  <c r="EU3" i="42"/>
  <c r="ET3" i="42"/>
  <c r="ES3" i="42"/>
  <c r="EX2" i="42"/>
  <c r="EV3" i="42"/>
  <c r="DC2" i="32"/>
  <c r="CX3" i="32"/>
  <c r="T109" i="19"/>
  <c r="EX2" i="41"/>
  <c r="EU3" i="41"/>
  <c r="EV3" i="41"/>
  <c r="ET3" i="41"/>
  <c r="ES3" i="41"/>
  <c r="CT3" i="32"/>
  <c r="CV3" i="32" s="1"/>
  <c r="CU3" i="32"/>
  <c r="CW3" i="32"/>
  <c r="EV3" i="23"/>
  <c r="EU3" i="23"/>
  <c r="ET3" i="23"/>
  <c r="ES3" i="23"/>
  <c r="EX2" i="23"/>
  <c r="CT3" i="24"/>
  <c r="CV3" i="24" s="1"/>
  <c r="CU3" i="24"/>
  <c r="CW3" i="24"/>
  <c r="CX3" i="24"/>
  <c r="DC2" i="24"/>
  <c r="FG3" i="25"/>
  <c r="FH3" i="25"/>
  <c r="FE3" i="25"/>
  <c r="FF3" i="25"/>
  <c r="CR3" i="19"/>
  <c r="CP3" i="19"/>
  <c r="CO3" i="19"/>
  <c r="CQ3" i="19" s="1"/>
  <c r="T20" i="14"/>
  <c r="U20" i="14"/>
  <c r="V20" i="14"/>
  <c r="W20" i="14"/>
  <c r="X20" i="14"/>
  <c r="X11" i="14"/>
  <c r="T11" i="14"/>
  <c r="U11" i="14"/>
  <c r="V11" i="14"/>
  <c r="W11" i="14"/>
  <c r="U34" i="16"/>
  <c r="T34" i="16"/>
  <c r="W34" i="16"/>
  <c r="W152" i="16" s="1"/>
  <c r="X34" i="16"/>
  <c r="V34" i="16"/>
  <c r="V29" i="16"/>
  <c r="T29" i="16"/>
  <c r="U29" i="16"/>
  <c r="W29" i="16"/>
  <c r="X29" i="16"/>
  <c r="W32" i="16"/>
  <c r="T32" i="16"/>
  <c r="V32" i="16"/>
  <c r="U32" i="16"/>
  <c r="X32" i="16"/>
  <c r="ET3" i="21"/>
  <c r="EV3" i="21"/>
  <c r="EU3" i="21"/>
  <c r="ES3" i="21"/>
  <c r="EX2" i="21"/>
  <c r="ES3" i="22"/>
  <c r="EU3" i="22"/>
  <c r="ET3" i="22"/>
  <c r="EX2" i="22"/>
  <c r="EV3" i="22"/>
  <c r="FN2" i="25"/>
  <c r="FL3" i="25"/>
  <c r="FI3" i="25"/>
  <c r="FJ3" i="25"/>
  <c r="FK3" i="25"/>
  <c r="DS3" i="22"/>
  <c r="DU3" i="22" s="1"/>
  <c r="DV3" i="22"/>
  <c r="DT3" i="22"/>
  <c r="DE3" i="41"/>
  <c r="DD3" i="41"/>
  <c r="DF3" i="41" s="1"/>
  <c r="DG3" i="41"/>
  <c r="H67" i="33"/>
  <c r="V13" i="14"/>
  <c r="W13" i="14"/>
  <c r="X13" i="14"/>
  <c r="T13" i="14"/>
  <c r="U13" i="14"/>
  <c r="T12" i="14"/>
  <c r="U12" i="14"/>
  <c r="V12" i="14"/>
  <c r="W12" i="14"/>
  <c r="X12" i="14"/>
  <c r="T7" i="16"/>
  <c r="V7" i="16"/>
  <c r="U7" i="16"/>
  <c r="X7" i="16"/>
  <c r="W7" i="16"/>
  <c r="T11" i="16"/>
  <c r="W11" i="16"/>
  <c r="V11" i="16"/>
  <c r="X11" i="16"/>
  <c r="U11" i="16"/>
  <c r="T41" i="16"/>
  <c r="W41" i="16"/>
  <c r="V41" i="16"/>
  <c r="U41" i="16"/>
  <c r="X41" i="16"/>
  <c r="CX2" i="17"/>
  <c r="CS3" i="17"/>
  <c r="DN3" i="22"/>
  <c r="DP3" i="22" s="1"/>
  <c r="DO3" i="22"/>
  <c r="DQ3" i="22"/>
  <c r="DH3" i="42"/>
  <c r="DM2" i="42"/>
  <c r="CX3" i="25"/>
  <c r="DC2" i="25"/>
  <c r="F51" i="33"/>
  <c r="T25" i="14"/>
  <c r="U25" i="14"/>
  <c r="V25" i="14"/>
  <c r="W25" i="14"/>
  <c r="X25" i="14"/>
  <c r="U10" i="14"/>
  <c r="V10" i="14"/>
  <c r="W10" i="14"/>
  <c r="X10" i="14"/>
  <c r="T10" i="14"/>
  <c r="W36" i="16"/>
  <c r="U36" i="16"/>
  <c r="V36" i="16"/>
  <c r="X36" i="16"/>
  <c r="T36" i="16"/>
  <c r="U22" i="16"/>
  <c r="T22" i="16"/>
  <c r="W22" i="16"/>
  <c r="V22" i="16"/>
  <c r="X22" i="16"/>
  <c r="EU3" i="24"/>
  <c r="ES3" i="24"/>
  <c r="EX2" i="24"/>
  <c r="EV3" i="24"/>
  <c r="ET3" i="24"/>
  <c r="V6" i="29"/>
  <c r="R6" i="29"/>
  <c r="U26" i="16"/>
  <c r="V26" i="16"/>
  <c r="W26" i="16"/>
  <c r="T26" i="16"/>
  <c r="X26" i="16"/>
  <c r="U130" i="19"/>
  <c r="W16" i="14"/>
  <c r="X16" i="14"/>
  <c r="U16" i="14"/>
  <c r="T16" i="14"/>
  <c r="V16" i="14"/>
  <c r="X19" i="14"/>
  <c r="X110" i="14" s="1"/>
  <c r="T19" i="14"/>
  <c r="V19" i="14"/>
  <c r="V110" i="14" s="1"/>
  <c r="U19" i="14"/>
  <c r="U110" i="14" s="1"/>
  <c r="W19" i="14"/>
  <c r="W110" i="14" s="1"/>
  <c r="T27" i="16"/>
  <c r="V27" i="16"/>
  <c r="U27" i="16"/>
  <c r="W27" i="16"/>
  <c r="X27" i="16"/>
  <c r="T31" i="16"/>
  <c r="V31" i="16"/>
  <c r="U31" i="16"/>
  <c r="X31" i="16"/>
  <c r="W31" i="16"/>
  <c r="DC2" i="21"/>
  <c r="CX3" i="21"/>
  <c r="EX2" i="29"/>
  <c r="EU3" i="29"/>
  <c r="ET3" i="29"/>
  <c r="ES3" i="29"/>
  <c r="EV3" i="29"/>
  <c r="DM3" i="31"/>
  <c r="DR2" i="31"/>
  <c r="DR3" i="31" s="1"/>
  <c r="T14" i="14"/>
  <c r="U14" i="14"/>
  <c r="V14" i="14"/>
  <c r="W14" i="14"/>
  <c r="X14" i="14"/>
  <c r="DE3" i="42"/>
  <c r="DD3" i="42"/>
  <c r="DF3" i="42" s="1"/>
  <c r="DG3" i="42"/>
  <c r="T143" i="26"/>
  <c r="W24" i="14"/>
  <c r="W109" i="14" s="1"/>
  <c r="X24" i="14"/>
  <c r="U24" i="14"/>
  <c r="U109" i="14" s="1"/>
  <c r="T24" i="14"/>
  <c r="V24" i="14"/>
  <c r="V109" i="14" s="1"/>
  <c r="T9" i="14"/>
  <c r="U9" i="14"/>
  <c r="V9" i="14"/>
  <c r="W9" i="14"/>
  <c r="X9" i="14"/>
  <c r="V33" i="16"/>
  <c r="V117" i="16" s="1"/>
  <c r="T33" i="16"/>
  <c r="X33" i="16"/>
  <c r="W33" i="16"/>
  <c r="U33" i="16"/>
  <c r="V37" i="16"/>
  <c r="W37" i="16"/>
  <c r="T37" i="16"/>
  <c r="U37" i="16"/>
  <c r="X37" i="16"/>
  <c r="U40" i="16"/>
  <c r="X40" i="16"/>
  <c r="T40" i="16"/>
  <c r="W40" i="16"/>
  <c r="V40" i="16"/>
  <c r="CU3" i="31"/>
  <c r="CW3" i="31"/>
  <c r="CT3" i="31"/>
  <c r="CV3" i="31" s="1"/>
  <c r="FI3" i="30"/>
  <c r="FJ3" i="30"/>
  <c r="FN2" i="30"/>
  <c r="FK3" i="30"/>
  <c r="FL3" i="30"/>
  <c r="W144" i="31"/>
  <c r="W110" i="31"/>
  <c r="W131" i="31"/>
  <c r="W151" i="31"/>
  <c r="DI3" i="31"/>
  <c r="DK3" i="31" s="1"/>
  <c r="DJ3" i="31"/>
  <c r="DL3" i="31"/>
  <c r="V13" i="16"/>
  <c r="W13" i="16"/>
  <c r="U13" i="16"/>
  <c r="X13" i="16"/>
  <c r="T13" i="16"/>
  <c r="T130" i="26"/>
  <c r="T22" i="14"/>
  <c r="U22" i="14"/>
  <c r="W22" i="14"/>
  <c r="V22" i="14"/>
  <c r="X22" i="14"/>
  <c r="T17" i="14"/>
  <c r="U17" i="14"/>
  <c r="V17" i="14"/>
  <c r="W17" i="14"/>
  <c r="X17" i="14"/>
  <c r="U19" i="16"/>
  <c r="V19" i="16"/>
  <c r="T19" i="16"/>
  <c r="X19" i="16"/>
  <c r="W19" i="16"/>
  <c r="U18" i="16"/>
  <c r="V18" i="16"/>
  <c r="W18" i="16"/>
  <c r="T18" i="16"/>
  <c r="X18" i="16"/>
  <c r="U14" i="16"/>
  <c r="V14" i="16"/>
  <c r="X14" i="16"/>
  <c r="T14" i="16"/>
  <c r="W14" i="16"/>
  <c r="U153" i="41"/>
  <c r="U146" i="41"/>
  <c r="EX2" i="18"/>
  <c r="ET3" i="18"/>
  <c r="EV3" i="18"/>
  <c r="ES3" i="18"/>
  <c r="EU3" i="18"/>
  <c r="ET3" i="32"/>
  <c r="EV3" i="32"/>
  <c r="EX2" i="32"/>
  <c r="EU3" i="32"/>
  <c r="ES3" i="32"/>
  <c r="DC3" i="26"/>
  <c r="DH2" i="26"/>
  <c r="V151" i="31"/>
  <c r="V144" i="31"/>
  <c r="V110" i="31"/>
  <c r="V131" i="31"/>
  <c r="T15" i="14"/>
  <c r="U15" i="14"/>
  <c r="V15" i="14"/>
  <c r="W15" i="14"/>
  <c r="X15" i="14"/>
  <c r="T109" i="26"/>
  <c r="U26" i="14"/>
  <c r="V26" i="14"/>
  <c r="W26" i="14"/>
  <c r="X26" i="14"/>
  <c r="T26" i="14"/>
  <c r="X27" i="14"/>
  <c r="T27" i="14"/>
  <c r="V27" i="14"/>
  <c r="U27" i="14"/>
  <c r="W27" i="14"/>
  <c r="V25" i="16"/>
  <c r="V158" i="16" s="1"/>
  <c r="T25" i="16"/>
  <c r="W25" i="16"/>
  <c r="W158" i="16" s="1"/>
  <c r="X25" i="16"/>
  <c r="X158" i="16" s="1"/>
  <c r="U25" i="16"/>
  <c r="V9" i="16"/>
  <c r="X9" i="16"/>
  <c r="T9" i="16"/>
  <c r="W9" i="16"/>
  <c r="U9" i="16"/>
  <c r="T23" i="16"/>
  <c r="W23" i="16"/>
  <c r="U23" i="16"/>
  <c r="X23" i="16"/>
  <c r="V23" i="16"/>
  <c r="CZ3" i="31"/>
  <c r="DB3" i="31"/>
  <c r="CY3" i="31"/>
  <c r="DA3" i="31" s="1"/>
  <c r="W110" i="24"/>
  <c r="W131" i="24"/>
  <c r="W144" i="24"/>
  <c r="W151" i="24"/>
  <c r="DH3" i="41"/>
  <c r="DM2" i="41"/>
  <c r="X131" i="24"/>
  <c r="X144" i="24"/>
  <c r="X110" i="24"/>
  <c r="X151" i="24"/>
  <c r="I56" i="33"/>
  <c r="J56" i="33" s="1"/>
  <c r="E68" i="33"/>
  <c r="E69" i="33"/>
  <c r="D67" i="33"/>
  <c r="I48" i="33"/>
  <c r="S80" i="34" s="1"/>
  <c r="F44" i="33"/>
  <c r="I68" i="33"/>
  <c r="S108" i="34" s="1"/>
  <c r="I67" i="33"/>
  <c r="J67" i="33" s="1"/>
  <c r="H63" i="33"/>
  <c r="R6" i="22"/>
  <c r="V6" i="22"/>
  <c r="F67" i="33"/>
  <c r="E67" i="33"/>
  <c r="U111" i="28"/>
  <c r="T132" i="28"/>
  <c r="T111" i="28"/>
  <c r="U152" i="28"/>
  <c r="DB3" i="28"/>
  <c r="CZ3" i="28"/>
  <c r="CY3" i="28"/>
  <c r="DA3" i="28" s="1"/>
  <c r="U132" i="28"/>
  <c r="DC3" i="28"/>
  <c r="DH2" i="28"/>
  <c r="I69" i="33"/>
  <c r="J69" i="33" s="1"/>
  <c r="H51" i="33"/>
  <c r="I51" i="33"/>
  <c r="S83" i="34" s="1"/>
  <c r="F63" i="33"/>
  <c r="ET3" i="28"/>
  <c r="EX2" i="28"/>
  <c r="ES3" i="28"/>
  <c r="EV3" i="28"/>
  <c r="EU3" i="28"/>
  <c r="V6" i="28"/>
  <c r="R6" i="28"/>
  <c r="H44" i="33"/>
  <c r="D68" i="33"/>
  <c r="G65" i="33"/>
  <c r="D66" i="33"/>
  <c r="G51" i="33"/>
  <c r="I64" i="33"/>
  <c r="J64" i="33" s="1"/>
  <c r="H56" i="33"/>
  <c r="D56" i="33"/>
  <c r="G68" i="33"/>
  <c r="CP3" i="16"/>
  <c r="CO3" i="16"/>
  <c r="CQ3" i="16" s="1"/>
  <c r="CR3" i="16"/>
  <c r="D51" i="33"/>
  <c r="G44" i="33"/>
  <c r="E65" i="33"/>
  <c r="E63" i="33"/>
  <c r="I65" i="33"/>
  <c r="J65" i="33" s="1"/>
  <c r="D63" i="33"/>
  <c r="G63" i="33"/>
  <c r="I63" i="33"/>
  <c r="S103" i="34" s="1"/>
  <c r="D48" i="33"/>
  <c r="G67" i="33"/>
  <c r="E64" i="33"/>
  <c r="H64" i="33"/>
  <c r="D69" i="33"/>
  <c r="E48" i="33"/>
  <c r="E56" i="33"/>
  <c r="F62" i="33"/>
  <c r="T130" i="19"/>
  <c r="CX3" i="19"/>
  <c r="DC2" i="19"/>
  <c r="G69" i="33"/>
  <c r="T143" i="19"/>
  <c r="CW3" i="19"/>
  <c r="CU3" i="19"/>
  <c r="CT3" i="19"/>
  <c r="CV3" i="19" s="1"/>
  <c r="EU3" i="19"/>
  <c r="ET3" i="19"/>
  <c r="EX2" i="19"/>
  <c r="ES3" i="19"/>
  <c r="EV3" i="19"/>
  <c r="F56" i="33"/>
  <c r="E44" i="33"/>
  <c r="G48" i="33"/>
  <c r="F69" i="33"/>
  <c r="DC2" i="15"/>
  <c r="CX3" i="15"/>
  <c r="ET3" i="15"/>
  <c r="EX2" i="15"/>
  <c r="EU3" i="15"/>
  <c r="ES3" i="15"/>
  <c r="EV3" i="15"/>
  <c r="CW3" i="15"/>
  <c r="CU3" i="15"/>
  <c r="CT3" i="15"/>
  <c r="CV3" i="15" s="1"/>
  <c r="CR3" i="15"/>
  <c r="CP3" i="15"/>
  <c r="CO3" i="15"/>
  <c r="CQ3" i="15" s="1"/>
  <c r="D44" i="33"/>
  <c r="G56" i="33"/>
  <c r="T110" i="18"/>
  <c r="T144" i="18"/>
  <c r="T131" i="18"/>
  <c r="T151" i="18"/>
  <c r="E50" i="33"/>
  <c r="G62" i="33"/>
  <c r="G64" i="33"/>
  <c r="H66" i="33"/>
  <c r="I44" i="33"/>
  <c r="S76" i="34" s="1"/>
  <c r="H69" i="33"/>
  <c r="E66" i="33"/>
  <c r="F66" i="33"/>
  <c r="DC2" i="16"/>
  <c r="CX3" i="16"/>
  <c r="E62" i="33"/>
  <c r="G66" i="33"/>
  <c r="I66" i="33"/>
  <c r="S106" i="34" s="1"/>
  <c r="H50" i="33"/>
  <c r="EU3" i="16"/>
  <c r="EV3" i="16"/>
  <c r="ES3" i="16"/>
  <c r="ET3" i="16"/>
  <c r="EX2" i="16"/>
  <c r="CW3" i="16"/>
  <c r="CT3" i="16"/>
  <c r="CV3" i="16" s="1"/>
  <c r="CU3" i="16"/>
  <c r="U6" i="16"/>
  <c r="Q6" i="16"/>
  <c r="Q6" i="17"/>
  <c r="U6" i="17"/>
  <c r="Q6" i="19"/>
  <c r="U109" i="19"/>
  <c r="T115" i="16"/>
  <c r="T136" i="16"/>
  <c r="T156" i="16"/>
  <c r="T149" i="16"/>
  <c r="V144" i="30"/>
  <c r="V131" i="30"/>
  <c r="V110" i="30"/>
  <c r="V151" i="30"/>
  <c r="V6" i="41"/>
  <c r="R6" i="41"/>
  <c r="V6" i="25"/>
  <c r="R6" i="25"/>
  <c r="U143" i="19"/>
  <c r="V6" i="18"/>
  <c r="R6" i="18"/>
  <c r="S6" i="30"/>
  <c r="W6" i="30"/>
  <c r="U138" i="25"/>
  <c r="U117" i="25"/>
  <c r="U158" i="25"/>
  <c r="U151" i="25"/>
  <c r="X131" i="31"/>
  <c r="X144" i="31"/>
  <c r="X110" i="31"/>
  <c r="X151" i="31"/>
  <c r="U6" i="23"/>
  <c r="Q6" i="23"/>
  <c r="T151" i="17"/>
  <c r="T131" i="17"/>
  <c r="T144" i="17"/>
  <c r="T110" i="17"/>
  <c r="T132" i="23"/>
  <c r="T111" i="23"/>
  <c r="T152" i="23"/>
  <c r="T145" i="23"/>
  <c r="V6" i="15"/>
  <c r="R6" i="15"/>
  <c r="H48" i="33"/>
  <c r="D50" i="33"/>
  <c r="F48" i="33"/>
  <c r="W110" i="26"/>
  <c r="W112" i="30"/>
  <c r="X113" i="28"/>
  <c r="V113" i="28"/>
  <c r="U113" i="28"/>
  <c r="W113" i="28"/>
  <c r="W144" i="26"/>
  <c r="V144" i="26"/>
  <c r="X114" i="24"/>
  <c r="U114" i="24"/>
  <c r="W114" i="24"/>
  <c r="V114" i="24"/>
  <c r="X111" i="24"/>
  <c r="W111" i="24"/>
  <c r="W125" i="18"/>
  <c r="T125" i="18"/>
  <c r="U125" i="18"/>
  <c r="X125" i="18"/>
  <c r="W148" i="29"/>
  <c r="T148" i="29"/>
  <c r="X148" i="29"/>
  <c r="V148" i="29"/>
  <c r="U120" i="29"/>
  <c r="W120" i="29"/>
  <c r="X120" i="29"/>
  <c r="V120" i="29"/>
  <c r="X121" i="22"/>
  <c r="V121" i="22"/>
  <c r="U121" i="22"/>
  <c r="W121" i="22"/>
  <c r="W125" i="20"/>
  <c r="X125" i="20"/>
  <c r="T125" i="20"/>
  <c r="U125" i="20"/>
  <c r="AC6" i="14"/>
  <c r="U112" i="18"/>
  <c r="X112" i="18"/>
  <c r="W147" i="29"/>
  <c r="X147" i="29"/>
  <c r="U147" i="29"/>
  <c r="W154" i="29"/>
  <c r="T154" i="29"/>
  <c r="X154" i="29"/>
  <c r="V154" i="29"/>
  <c r="X119" i="23"/>
  <c r="H46" i="33" s="1"/>
  <c r="V119" i="23"/>
  <c r="F46" i="33" s="1"/>
  <c r="U119" i="23"/>
  <c r="E46" i="33" s="1"/>
  <c r="W119" i="23"/>
  <c r="G46" i="33" s="1"/>
  <c r="U126" i="23"/>
  <c r="V126" i="15"/>
  <c r="W126" i="15"/>
  <c r="U126" i="15"/>
  <c r="X126" i="15"/>
  <c r="V146" i="15"/>
  <c r="V152" i="25"/>
  <c r="U152" i="25"/>
  <c r="W145" i="14"/>
  <c r="X115" i="14"/>
  <c r="H45" i="33" s="1"/>
  <c r="U115" i="14"/>
  <c r="E45" i="33" s="1"/>
  <c r="V115" i="14"/>
  <c r="F45" i="33" s="1"/>
  <c r="W115" i="14"/>
  <c r="G45" i="33" s="1"/>
  <c r="X117" i="16"/>
  <c r="V112" i="23"/>
  <c r="V114" i="23"/>
  <c r="X113" i="21"/>
  <c r="W113" i="15"/>
  <c r="V113" i="15"/>
  <c r="U113" i="15"/>
  <c r="X113" i="15"/>
  <c r="V111" i="24"/>
  <c r="U147" i="24"/>
  <c r="X147" i="24"/>
  <c r="T147" i="24"/>
  <c r="V147" i="24"/>
  <c r="X111" i="18"/>
  <c r="U111" i="18"/>
  <c r="V111" i="18"/>
  <c r="W111" i="18"/>
  <c r="AC6" i="19"/>
  <c r="U119" i="16"/>
  <c r="V119" i="16"/>
  <c r="W119" i="16"/>
  <c r="X119" i="16"/>
  <c r="V131" i="16"/>
  <c r="X131" i="16"/>
  <c r="U131" i="16"/>
  <c r="X161" i="29"/>
  <c r="V161" i="29"/>
  <c r="U161" i="29"/>
  <c r="W161" i="29"/>
  <c r="W116" i="29"/>
  <c r="G43" i="33" s="1"/>
  <c r="X116" i="29"/>
  <c r="H43" i="33" s="1"/>
  <c r="U116" i="29"/>
  <c r="E43" i="33" s="1"/>
  <c r="T116" i="29"/>
  <c r="D43" i="33" s="1"/>
  <c r="U127" i="41"/>
  <c r="V127" i="41"/>
  <c r="X127" i="41"/>
  <c r="X114" i="23"/>
  <c r="W114" i="23"/>
  <c r="X138" i="20"/>
  <c r="V138" i="20"/>
  <c r="V140" i="20"/>
  <c r="U146" i="28"/>
  <c r="V155" i="21"/>
  <c r="F83" i="33" s="1"/>
  <c r="W155" i="21"/>
  <c r="G83" i="33" s="1"/>
  <c r="U112" i="17"/>
  <c r="X112" i="17"/>
  <c r="I62" i="33"/>
  <c r="J62" i="33" s="1"/>
  <c r="F50" i="33"/>
  <c r="U150" i="26"/>
  <c r="U143" i="26"/>
  <c r="U130" i="26"/>
  <c r="U109" i="26"/>
  <c r="FF2" i="26"/>
  <c r="FA3" i="26"/>
  <c r="FB3" i="26"/>
  <c r="FD3" i="26"/>
  <c r="FC3" i="26"/>
  <c r="G50" i="33"/>
  <c r="I50" i="33"/>
  <c r="J50" i="33" s="1"/>
  <c r="R6" i="26"/>
  <c r="V6" i="26"/>
  <c r="R6" i="19"/>
  <c r="V6" i="19"/>
  <c r="U6" i="14"/>
  <c r="H68" i="33"/>
  <c r="H62" i="33"/>
  <c r="D65" i="33"/>
  <c r="D62" i="33"/>
  <c r="F68" i="33"/>
  <c r="H65" i="33"/>
  <c r="CZ3" i="14"/>
  <c r="DB3" i="14"/>
  <c r="CY3" i="14"/>
  <c r="DA3" i="14" s="1"/>
  <c r="CT3" i="14"/>
  <c r="CV3" i="14" s="1"/>
  <c r="CU3" i="14"/>
  <c r="CW3" i="14"/>
  <c r="DH2" i="14"/>
  <c r="DC3" i="14"/>
  <c r="ES3" i="14"/>
  <c r="EV3" i="14"/>
  <c r="EU3" i="14"/>
  <c r="ET3" i="14"/>
  <c r="EX2" i="14"/>
  <c r="F65" i="33"/>
  <c r="H95" i="33"/>
  <c r="I97" i="33"/>
  <c r="S59" i="34" s="1"/>
  <c r="I85" i="33"/>
  <c r="J85" i="33" s="1"/>
  <c r="F85" i="33"/>
  <c r="D94" i="33"/>
  <c r="E97" i="33"/>
  <c r="F96" i="33"/>
  <c r="E95" i="33"/>
  <c r="H85" i="33"/>
  <c r="G94" i="33"/>
  <c r="F95" i="33"/>
  <c r="E92" i="33"/>
  <c r="F92" i="33"/>
  <c r="D88" i="33"/>
  <c r="D95" i="33"/>
  <c r="G95" i="33"/>
  <c r="E96" i="33"/>
  <c r="G97" i="33"/>
  <c r="D84" i="33"/>
  <c r="G91" i="33"/>
  <c r="H86" i="33"/>
  <c r="E94" i="33"/>
  <c r="H97" i="33"/>
  <c r="E91" i="33"/>
  <c r="I96" i="33"/>
  <c r="J96" i="33" s="1"/>
  <c r="F88" i="33"/>
  <c r="I84" i="33"/>
  <c r="J84" i="33" s="1"/>
  <c r="D85" i="33"/>
  <c r="D96" i="33"/>
  <c r="CR3" i="20"/>
  <c r="CO3" i="20"/>
  <c r="CQ3" i="20" s="1"/>
  <c r="CY3" i="20"/>
  <c r="DA3" i="20" s="1"/>
  <c r="DB3" i="20"/>
  <c r="CZ3" i="20"/>
  <c r="ES3" i="20"/>
  <c r="EU3" i="20"/>
  <c r="EV3" i="20"/>
  <c r="ET3" i="20"/>
  <c r="EX2" i="20"/>
  <c r="D92" i="33"/>
  <c r="F97" i="33"/>
  <c r="D97" i="33"/>
  <c r="I95" i="33"/>
  <c r="J95" i="33" s="1"/>
  <c r="W6" i="20"/>
  <c r="S6" i="20"/>
  <c r="U144" i="20"/>
  <c r="U103" i="20"/>
  <c r="U137" i="20"/>
  <c r="U124" i="20"/>
  <c r="DC3" i="20"/>
  <c r="DH2" i="20"/>
  <c r="H91" i="33"/>
  <c r="H94" i="33"/>
  <c r="D90" i="33"/>
  <c r="H90" i="33"/>
  <c r="I91" i="33"/>
  <c r="J91" i="33" s="1"/>
  <c r="E90" i="33"/>
  <c r="D86" i="33"/>
  <c r="G86" i="33"/>
  <c r="G90" i="33"/>
  <c r="F94" i="33"/>
  <c r="I94" i="33"/>
  <c r="F91" i="33"/>
  <c r="G96" i="33"/>
  <c r="E84" i="33"/>
  <c r="H96" i="33"/>
  <c r="G85" i="33"/>
  <c r="E88" i="33"/>
  <c r="E86" i="33"/>
  <c r="F86" i="33"/>
  <c r="G88" i="33"/>
  <c r="G84" i="33"/>
  <c r="I88" i="33"/>
  <c r="J88" i="33" s="1"/>
  <c r="E85" i="33"/>
  <c r="F84" i="33"/>
  <c r="H92" i="33"/>
  <c r="F90" i="33"/>
  <c r="H88" i="33"/>
  <c r="H84" i="33"/>
  <c r="G92" i="33"/>
  <c r="I90" i="33"/>
  <c r="J90" i="33" s="1"/>
  <c r="I92" i="33"/>
  <c r="S54" i="34" s="1"/>
  <c r="I86" i="33"/>
  <c r="S48" i="34" s="1"/>
  <c r="D91" i="33"/>
  <c r="U147" i="21"/>
  <c r="W147" i="21"/>
  <c r="X147" i="21"/>
  <c r="V147" i="21"/>
  <c r="W126" i="28"/>
  <c r="X126" i="28"/>
  <c r="U126" i="28"/>
  <c r="V126" i="28"/>
  <c r="U127" i="24"/>
  <c r="E55" i="33" s="1"/>
  <c r="V127" i="24"/>
  <c r="F55" i="33" s="1"/>
  <c r="W127" i="24"/>
  <c r="G55" i="33" s="1"/>
  <c r="X127" i="24"/>
  <c r="H55" i="33" s="1"/>
  <c r="U155" i="25"/>
  <c r="W155" i="25"/>
  <c r="V155" i="25"/>
  <c r="X155" i="25"/>
  <c r="T117" i="14"/>
  <c r="X112" i="32"/>
  <c r="U112" i="32"/>
  <c r="V112" i="32"/>
  <c r="W112" i="32"/>
  <c r="U114" i="23"/>
  <c r="V113" i="41"/>
  <c r="W113" i="41"/>
  <c r="X113" i="41"/>
  <c r="U113" i="41"/>
  <c r="W111" i="26"/>
  <c r="X111" i="26"/>
  <c r="U111" i="26"/>
  <c r="V111" i="26"/>
  <c r="U113" i="32"/>
  <c r="V113" i="32"/>
  <c r="W113" i="32"/>
  <c r="X113" i="32"/>
  <c r="AC6" i="26"/>
  <c r="AC6" i="16"/>
  <c r="U123" i="19"/>
  <c r="E52" i="33" s="1"/>
  <c r="V123" i="19"/>
  <c r="F52" i="33" s="1"/>
  <c r="X123" i="19"/>
  <c r="H52" i="33" s="1"/>
  <c r="W123" i="19"/>
  <c r="G52" i="33" s="1"/>
  <c r="U152" i="31"/>
  <c r="V152" i="31"/>
  <c r="W152" i="31"/>
  <c r="X152" i="31"/>
  <c r="AC6" i="18"/>
  <c r="W112" i="28"/>
  <c r="X112" i="28"/>
  <c r="U112" i="28"/>
  <c r="V112" i="28"/>
  <c r="U111" i="24"/>
  <c r="AC6" i="24"/>
  <c r="AC6" i="32"/>
  <c r="AC6" i="23"/>
  <c r="AC6" i="21"/>
  <c r="AC6" i="30"/>
  <c r="U125" i="31"/>
  <c r="V125" i="31"/>
  <c r="W125" i="31"/>
  <c r="X125" i="31"/>
  <c r="AC6" i="31"/>
  <c r="W112" i="18"/>
  <c r="V112" i="18"/>
  <c r="X134" i="41"/>
  <c r="U134" i="41"/>
  <c r="V134" i="41"/>
  <c r="W134" i="41"/>
  <c r="U153" i="24"/>
  <c r="V153" i="24"/>
  <c r="W153" i="24"/>
  <c r="X153" i="24"/>
  <c r="U132" i="25"/>
  <c r="W132" i="25"/>
  <c r="V132" i="25"/>
  <c r="X132" i="25"/>
  <c r="W119" i="25"/>
  <c r="X119" i="25"/>
  <c r="U119" i="25"/>
  <c r="V119" i="25"/>
  <c r="U127" i="29"/>
  <c r="V127" i="29"/>
  <c r="W127" i="29"/>
  <c r="X127" i="29"/>
  <c r="U152" i="16"/>
  <c r="V152" i="16"/>
  <c r="X152" i="16"/>
  <c r="X111" i="19"/>
  <c r="V113" i="21"/>
  <c r="U113" i="21"/>
  <c r="U147" i="30"/>
  <c r="V147" i="30"/>
  <c r="W147" i="30"/>
  <c r="X147" i="30"/>
  <c r="V112" i="17"/>
  <c r="W112" i="17"/>
  <c r="X112" i="30"/>
  <c r="U112" i="30"/>
  <c r="V112" i="30"/>
  <c r="X146" i="28"/>
  <c r="AC6" i="28"/>
  <c r="AC6" i="25"/>
  <c r="X152" i="25"/>
  <c r="U154" i="25"/>
  <c r="W154" i="25"/>
  <c r="V154" i="25"/>
  <c r="X154" i="25"/>
  <c r="V111" i="14"/>
  <c r="W138" i="20"/>
  <c r="U138" i="20"/>
  <c r="U140" i="20"/>
  <c r="W140" i="20"/>
  <c r="X140" i="20"/>
  <c r="AC6" i="20"/>
  <c r="U105" i="20"/>
  <c r="V105" i="20"/>
  <c r="W105" i="20"/>
  <c r="X105" i="20"/>
  <c r="AC6" i="41"/>
  <c r="X154" i="22"/>
  <c r="V154" i="22"/>
  <c r="U154" i="22"/>
  <c r="W154" i="22"/>
  <c r="W147" i="31"/>
  <c r="X147" i="31"/>
  <c r="U147" i="31"/>
  <c r="V147" i="31"/>
  <c r="U117" i="16"/>
  <c r="W117" i="16"/>
  <c r="DC2" i="18" l="1"/>
  <c r="CX3" i="18"/>
  <c r="CW3" i="18"/>
  <c r="CT3" i="18"/>
  <c r="CV3" i="18" s="1"/>
  <c r="CU3" i="18"/>
  <c r="DC3" i="29"/>
  <c r="DH2" i="29"/>
  <c r="CX3" i="30"/>
  <c r="DC2" i="30"/>
  <c r="CX3" i="23"/>
  <c r="DC2" i="23"/>
  <c r="EW3" i="17"/>
  <c r="EZ3" i="17"/>
  <c r="EY3" i="17"/>
  <c r="EX3" i="17"/>
  <c r="FB2" i="17"/>
  <c r="CT3" i="30"/>
  <c r="CV3" i="30" s="1"/>
  <c r="CU3" i="30"/>
  <c r="CW3" i="30"/>
  <c r="EZ3" i="31"/>
  <c r="EX3" i="31"/>
  <c r="FB2" i="31"/>
  <c r="EY3" i="31"/>
  <c r="EW3" i="31"/>
  <c r="CW3" i="23"/>
  <c r="CU3" i="23"/>
  <c r="CT3" i="23"/>
  <c r="CV3" i="23" s="1"/>
  <c r="DB3" i="29"/>
  <c r="CY3" i="29"/>
  <c r="DA3" i="29" s="1"/>
  <c r="CZ3" i="29"/>
  <c r="Y18" i="16"/>
  <c r="Y9" i="16"/>
  <c r="Y17" i="14"/>
  <c r="Y33" i="16"/>
  <c r="Y27" i="16"/>
  <c r="Y7" i="16"/>
  <c r="EX3" i="23"/>
  <c r="FB2" i="23"/>
  <c r="EZ3" i="23"/>
  <c r="EY3" i="23"/>
  <c r="EW3" i="23"/>
  <c r="CY3" i="32"/>
  <c r="DA3" i="32" s="1"/>
  <c r="CZ3" i="32"/>
  <c r="DB3" i="32"/>
  <c r="DC3" i="32"/>
  <c r="DH2" i="32"/>
  <c r="DC3" i="24"/>
  <c r="DH2" i="24"/>
  <c r="EW3" i="42"/>
  <c r="EY3" i="42"/>
  <c r="EZ3" i="42"/>
  <c r="EX3" i="42"/>
  <c r="FB2" i="42"/>
  <c r="Y23" i="16"/>
  <c r="Y12" i="14"/>
  <c r="CY3" i="24"/>
  <c r="DA3" i="24" s="1"/>
  <c r="CZ3" i="24"/>
  <c r="DB3" i="24"/>
  <c r="EX3" i="41"/>
  <c r="FB2" i="41"/>
  <c r="EZ3" i="41"/>
  <c r="EY3" i="41"/>
  <c r="EW3" i="41"/>
  <c r="Y24" i="14"/>
  <c r="T109" i="14"/>
  <c r="CU3" i="17"/>
  <c r="CW3" i="17"/>
  <c r="CT3" i="17"/>
  <c r="CV3" i="17" s="1"/>
  <c r="DJ3" i="41"/>
  <c r="DL3" i="41"/>
  <c r="DI3" i="41"/>
  <c r="DK3" i="41" s="1"/>
  <c r="Y19" i="16"/>
  <c r="V144" i="29"/>
  <c r="V111" i="29"/>
  <c r="V151" i="29"/>
  <c r="V131" i="29"/>
  <c r="Y10" i="14"/>
  <c r="DM3" i="42"/>
  <c r="DR2" i="42"/>
  <c r="DR3" i="42" s="1"/>
  <c r="CX3" i="17"/>
  <c r="DC2" i="17"/>
  <c r="FP3" i="25"/>
  <c r="FM3" i="25"/>
  <c r="FN3" i="25"/>
  <c r="FO3" i="25"/>
  <c r="FR2" i="25"/>
  <c r="Y34" i="16"/>
  <c r="Y15" i="14"/>
  <c r="DH3" i="26"/>
  <c r="DM2" i="26"/>
  <c r="EY3" i="18"/>
  <c r="EX3" i="18"/>
  <c r="EW3" i="18"/>
  <c r="EZ3" i="18"/>
  <c r="FB2" i="18"/>
  <c r="Y37" i="16"/>
  <c r="Y22" i="16"/>
  <c r="Y25" i="14"/>
  <c r="DL3" i="42"/>
  <c r="DJ3" i="42"/>
  <c r="DI3" i="42"/>
  <c r="DK3" i="42" s="1"/>
  <c r="S6" i="29"/>
  <c r="W6" i="29"/>
  <c r="U158" i="16"/>
  <c r="Y27" i="14"/>
  <c r="DD3" i="26"/>
  <c r="DF3" i="26" s="1"/>
  <c r="DG3" i="26"/>
  <c r="DE3" i="26"/>
  <c r="EY3" i="32"/>
  <c r="EZ3" i="32"/>
  <c r="EW3" i="32"/>
  <c r="FB2" i="32"/>
  <c r="EX3" i="32"/>
  <c r="Y31" i="16"/>
  <c r="Y11" i="16"/>
  <c r="EW3" i="22"/>
  <c r="EX3" i="22"/>
  <c r="FB2" i="22"/>
  <c r="EY3" i="22"/>
  <c r="EZ3" i="22"/>
  <c r="Y14" i="14"/>
  <c r="EW3" i="29"/>
  <c r="EY3" i="29"/>
  <c r="FB2" i="29"/>
  <c r="EZ3" i="29"/>
  <c r="EX3" i="29"/>
  <c r="Y19" i="14"/>
  <c r="Y110" i="14" s="1"/>
  <c r="T110" i="14"/>
  <c r="EX3" i="24"/>
  <c r="EY3" i="24"/>
  <c r="FB2" i="24"/>
  <c r="EW3" i="24"/>
  <c r="EZ3" i="24"/>
  <c r="Y36" i="16"/>
  <c r="DH2" i="25"/>
  <c r="DC3" i="25"/>
  <c r="Y29" i="16"/>
  <c r="Y20" i="14"/>
  <c r="DM3" i="41"/>
  <c r="DR2" i="41"/>
  <c r="DR3" i="41" s="1"/>
  <c r="Y26" i="14"/>
  <c r="Y22" i="14"/>
  <c r="FP3" i="30"/>
  <c r="FN3" i="30"/>
  <c r="FO3" i="30"/>
  <c r="FM3" i="30"/>
  <c r="FR2" i="30"/>
  <c r="Y40" i="16"/>
  <c r="DV3" i="31"/>
  <c r="DS3" i="31"/>
  <c r="DU3" i="31" s="1"/>
  <c r="DT3" i="31"/>
  <c r="DB3" i="21"/>
  <c r="CZ3" i="21"/>
  <c r="CY3" i="21"/>
  <c r="DA3" i="21" s="1"/>
  <c r="Y26" i="16"/>
  <c r="CZ3" i="25"/>
  <c r="CY3" i="25"/>
  <c r="DA3" i="25" s="1"/>
  <c r="DB3" i="25"/>
  <c r="Y25" i="16"/>
  <c r="Y158" i="16" s="1"/>
  <c r="T158" i="16"/>
  <c r="Y14" i="16"/>
  <c r="Y9" i="14"/>
  <c r="T106" i="14"/>
  <c r="DQ3" i="31"/>
  <c r="DO3" i="31"/>
  <c r="DN3" i="31"/>
  <c r="DP3" i="31" s="1"/>
  <c r="DC3" i="21"/>
  <c r="DH2" i="21"/>
  <c r="Y41" i="16"/>
  <c r="Y11" i="14"/>
  <c r="Y13" i="16"/>
  <c r="Y16" i="14"/>
  <c r="Y13" i="14"/>
  <c r="FB2" i="21"/>
  <c r="EZ3" i="21"/>
  <c r="EX3" i="21"/>
  <c r="EW3" i="21"/>
  <c r="EY3" i="21"/>
  <c r="Y32" i="16"/>
  <c r="S88" i="34"/>
  <c r="J48" i="33"/>
  <c r="J68" i="33"/>
  <c r="S107" i="34"/>
  <c r="V117" i="22"/>
  <c r="V151" i="22"/>
  <c r="V138" i="22"/>
  <c r="V158" i="22"/>
  <c r="S6" i="22"/>
  <c r="W6" i="22"/>
  <c r="DM2" i="28"/>
  <c r="DH3" i="28"/>
  <c r="DD3" i="28"/>
  <c r="DF3" i="28" s="1"/>
  <c r="DG3" i="28"/>
  <c r="DE3" i="28"/>
  <c r="S109" i="34"/>
  <c r="J51" i="33"/>
  <c r="S104" i="34"/>
  <c r="W6" i="28"/>
  <c r="S6" i="28"/>
  <c r="EY3" i="28"/>
  <c r="FB2" i="28"/>
  <c r="EX3" i="28"/>
  <c r="EZ3" i="28"/>
  <c r="EW3" i="28"/>
  <c r="V132" i="28"/>
  <c r="V145" i="28"/>
  <c r="V111" i="28"/>
  <c r="V152" i="28"/>
  <c r="J63" i="33"/>
  <c r="S105" i="34"/>
  <c r="EX3" i="19"/>
  <c r="EY3" i="19"/>
  <c r="FB2" i="19"/>
  <c r="EW3" i="19"/>
  <c r="EZ3" i="19"/>
  <c r="DH2" i="19"/>
  <c r="DC3" i="19"/>
  <c r="DB3" i="19"/>
  <c r="CY3" i="19"/>
  <c r="DA3" i="19" s="1"/>
  <c r="CZ3" i="19"/>
  <c r="EY3" i="15"/>
  <c r="EW3" i="15"/>
  <c r="EZ3" i="15"/>
  <c r="FB2" i="15"/>
  <c r="EX3" i="15"/>
  <c r="CZ3" i="15"/>
  <c r="DB3" i="15"/>
  <c r="CY3" i="15"/>
  <c r="DA3" i="15" s="1"/>
  <c r="DH2" i="15"/>
  <c r="DC3" i="15"/>
  <c r="J44" i="33"/>
  <c r="J66" i="33"/>
  <c r="CY3" i="16"/>
  <c r="DA3" i="16" s="1"/>
  <c r="CZ3" i="16"/>
  <c r="DB3" i="16"/>
  <c r="DH2" i="16"/>
  <c r="DC3" i="16"/>
  <c r="EX3" i="16"/>
  <c r="FB2" i="16"/>
  <c r="EW3" i="16"/>
  <c r="EY3" i="16"/>
  <c r="EZ3" i="16"/>
  <c r="S102" i="34"/>
  <c r="W131" i="30"/>
  <c r="W144" i="30"/>
  <c r="W110" i="30"/>
  <c r="W151" i="30"/>
  <c r="V146" i="41"/>
  <c r="V153" i="41"/>
  <c r="V112" i="41"/>
  <c r="V133" i="41"/>
  <c r="R6" i="17"/>
  <c r="V6" i="17"/>
  <c r="B1" i="30"/>
  <c r="X6" i="30"/>
  <c r="W6" i="25"/>
  <c r="S6" i="25"/>
  <c r="V6" i="16"/>
  <c r="R6" i="16"/>
  <c r="V145" i="15"/>
  <c r="V111" i="15"/>
  <c r="V152" i="15"/>
  <c r="V132" i="15"/>
  <c r="U145" i="23"/>
  <c r="U152" i="23"/>
  <c r="U111" i="23"/>
  <c r="U132" i="23"/>
  <c r="V131" i="18"/>
  <c r="V151" i="18"/>
  <c r="V144" i="18"/>
  <c r="V110" i="18"/>
  <c r="S6" i="41"/>
  <c r="W6" i="41"/>
  <c r="U131" i="17"/>
  <c r="U151" i="17"/>
  <c r="U144" i="17"/>
  <c r="U110" i="17"/>
  <c r="S6" i="15"/>
  <c r="W6" i="15"/>
  <c r="R6" i="23"/>
  <c r="V6" i="23"/>
  <c r="S6" i="18"/>
  <c r="W6" i="18"/>
  <c r="V117" i="25"/>
  <c r="V158" i="25"/>
  <c r="V138" i="25"/>
  <c r="V151" i="25"/>
  <c r="U156" i="16"/>
  <c r="U149" i="16"/>
  <c r="U136" i="16"/>
  <c r="U115" i="16"/>
  <c r="G42" i="33"/>
  <c r="W111" i="19"/>
  <c r="U111" i="19"/>
  <c r="H42" i="33"/>
  <c r="E42" i="33"/>
  <c r="F42" i="33"/>
  <c r="V109" i="29"/>
  <c r="F20" i="33" s="1"/>
  <c r="V132" i="29"/>
  <c r="W146" i="32"/>
  <c r="W160" i="32"/>
  <c r="G87" i="33" s="1"/>
  <c r="V146" i="32"/>
  <c r="V160" i="32"/>
  <c r="F87" i="33" s="1"/>
  <c r="T131" i="16"/>
  <c r="U145" i="17"/>
  <c r="U152" i="17"/>
  <c r="X155" i="21"/>
  <c r="H83" i="33" s="1"/>
  <c r="T127" i="41"/>
  <c r="Y161" i="29"/>
  <c r="T161" i="29"/>
  <c r="T109" i="29"/>
  <c r="D20" i="33" s="1"/>
  <c r="T132" i="29"/>
  <c r="W109" i="29"/>
  <c r="G20" i="33" s="1"/>
  <c r="W132" i="29"/>
  <c r="T146" i="32"/>
  <c r="T160" i="32"/>
  <c r="D87" i="33" s="1"/>
  <c r="T111" i="21"/>
  <c r="V111" i="21"/>
  <c r="U118" i="22"/>
  <c r="T145" i="29"/>
  <c r="T110" i="26"/>
  <c r="Y116" i="29"/>
  <c r="I43" i="33" s="1"/>
  <c r="V116" i="29"/>
  <c r="F43" i="33" s="1"/>
  <c r="X109" i="29"/>
  <c r="H20" i="33" s="1"/>
  <c r="X132" i="29"/>
  <c r="U146" i="32"/>
  <c r="U160" i="32"/>
  <c r="E87" i="33" s="1"/>
  <c r="W131" i="16"/>
  <c r="T107" i="19"/>
  <c r="D10" i="33" s="1"/>
  <c r="W145" i="18"/>
  <c r="T147" i="29"/>
  <c r="T139" i="22"/>
  <c r="X148" i="30"/>
  <c r="X111" i="30"/>
  <c r="Y114" i="24"/>
  <c r="T114" i="24"/>
  <c r="Y155" i="21"/>
  <c r="I83" i="33" s="1"/>
  <c r="J83" i="33" s="1"/>
  <c r="T155" i="21"/>
  <c r="D83" i="33" s="1"/>
  <c r="V111" i="19"/>
  <c r="U155" i="21"/>
  <c r="E83" i="33" s="1"/>
  <c r="W127" i="41"/>
  <c r="U109" i="29"/>
  <c r="E20" i="33" s="1"/>
  <c r="U132" i="29"/>
  <c r="X146" i="32"/>
  <c r="X160" i="32"/>
  <c r="H87" i="33" s="1"/>
  <c r="Y119" i="16"/>
  <c r="T119" i="16"/>
  <c r="V145" i="18"/>
  <c r="Y147" i="24"/>
  <c r="W147" i="24"/>
  <c r="X145" i="17"/>
  <c r="X152" i="17"/>
  <c r="U112" i="23"/>
  <c r="W112" i="23"/>
  <c r="Y115" i="14"/>
  <c r="I45" i="33" s="1"/>
  <c r="T115" i="14"/>
  <c r="D45" i="33" s="1"/>
  <c r="X145" i="14"/>
  <c r="T146" i="15"/>
  <c r="X126" i="23"/>
  <c r="H53" i="33" s="1"/>
  <c r="Y154" i="29"/>
  <c r="U154" i="29"/>
  <c r="Y112" i="18"/>
  <c r="X139" i="22"/>
  <c r="Y148" i="29"/>
  <c r="U148" i="29"/>
  <c r="W148" i="30"/>
  <c r="W111" i="30"/>
  <c r="U144" i="26"/>
  <c r="X111" i="21"/>
  <c r="Y113" i="28"/>
  <c r="T113" i="28"/>
  <c r="V118" i="22"/>
  <c r="U145" i="29"/>
  <c r="V110" i="26"/>
  <c r="U145" i="18"/>
  <c r="Y113" i="15"/>
  <c r="T113" i="15"/>
  <c r="T145" i="17"/>
  <c r="T152" i="17"/>
  <c r="X112" i="23"/>
  <c r="T145" i="14"/>
  <c r="V145" i="14"/>
  <c r="W146" i="15"/>
  <c r="X146" i="15"/>
  <c r="Y126" i="15"/>
  <c r="T126" i="15"/>
  <c r="W126" i="23"/>
  <c r="V126" i="23"/>
  <c r="Y119" i="23"/>
  <c r="I46" i="33" s="1"/>
  <c r="T119" i="23"/>
  <c r="D46" i="33" s="1"/>
  <c r="V139" i="22"/>
  <c r="V111" i="30"/>
  <c r="V148" i="30"/>
  <c r="Y125" i="18"/>
  <c r="V125" i="18"/>
  <c r="Y144" i="26"/>
  <c r="T144" i="26"/>
  <c r="U111" i="21"/>
  <c r="W118" i="22"/>
  <c r="Y145" i="29"/>
  <c r="V145" i="29"/>
  <c r="W145" i="29"/>
  <c r="Y112" i="30"/>
  <c r="X110" i="26"/>
  <c r="Y111" i="18"/>
  <c r="T111" i="18"/>
  <c r="T145" i="18"/>
  <c r="X145" i="18"/>
  <c r="V145" i="17"/>
  <c r="V152" i="17"/>
  <c r="W145" i="17"/>
  <c r="W152" i="17"/>
  <c r="Y112" i="23"/>
  <c r="T112" i="23"/>
  <c r="Y146" i="30"/>
  <c r="U145" i="14"/>
  <c r="U146" i="15"/>
  <c r="T126" i="23"/>
  <c r="V147" i="29"/>
  <c r="Y125" i="20"/>
  <c r="V125" i="20"/>
  <c r="U139" i="22"/>
  <c r="W139" i="22"/>
  <c r="Y121" i="22"/>
  <c r="T121" i="22"/>
  <c r="Y120" i="29"/>
  <c r="T120" i="29"/>
  <c r="D47" i="33" s="1"/>
  <c r="U148" i="30"/>
  <c r="U111" i="30"/>
  <c r="Y144" i="19"/>
  <c r="X144" i="26"/>
  <c r="W111" i="21"/>
  <c r="Y118" i="22"/>
  <c r="T118" i="22"/>
  <c r="X118" i="22"/>
  <c r="X145" i="29"/>
  <c r="U110" i="26"/>
  <c r="S82" i="34"/>
  <c r="V109" i="26"/>
  <c r="V150" i="26"/>
  <c r="V130" i="26"/>
  <c r="V143" i="26"/>
  <c r="W6" i="26"/>
  <c r="S6" i="26"/>
  <c r="FJ2" i="26"/>
  <c r="FG3" i="26"/>
  <c r="FH3" i="26"/>
  <c r="FF3" i="26"/>
  <c r="FE3" i="26"/>
  <c r="V143" i="19"/>
  <c r="V130" i="19"/>
  <c r="V109" i="19"/>
  <c r="V150" i="19"/>
  <c r="S6" i="19"/>
  <c r="W6" i="19"/>
  <c r="U142" i="14"/>
  <c r="U108" i="14"/>
  <c r="U149" i="14"/>
  <c r="U129" i="14"/>
  <c r="V6" i="14"/>
  <c r="W119" i="14"/>
  <c r="G49" i="33" s="1"/>
  <c r="W130" i="14"/>
  <c r="U119" i="14"/>
  <c r="E49" i="33" s="1"/>
  <c r="U130" i="14"/>
  <c r="V130" i="14"/>
  <c r="V119" i="14"/>
  <c r="F49" i="33" s="1"/>
  <c r="X130" i="14"/>
  <c r="X119" i="14"/>
  <c r="H49" i="33" s="1"/>
  <c r="T119" i="14"/>
  <c r="D49" i="33" s="1"/>
  <c r="T130" i="14"/>
  <c r="J97" i="33"/>
  <c r="X124" i="14"/>
  <c r="X117" i="14"/>
  <c r="H47" i="33" s="1"/>
  <c r="W124" i="14"/>
  <c r="W117" i="14"/>
  <c r="G47" i="33" s="1"/>
  <c r="V124" i="14"/>
  <c r="V117" i="14"/>
  <c r="F47" i="33" s="1"/>
  <c r="U124" i="14"/>
  <c r="U117" i="14"/>
  <c r="E47" i="33" s="1"/>
  <c r="DD3" i="14"/>
  <c r="DF3" i="14" s="1"/>
  <c r="DE3" i="14"/>
  <c r="DG3" i="14"/>
  <c r="DH3" i="14"/>
  <c r="DM2" i="14"/>
  <c r="EY3" i="14"/>
  <c r="EX3" i="14"/>
  <c r="FB2" i="14"/>
  <c r="EW3" i="14"/>
  <c r="EZ3" i="14"/>
  <c r="S47" i="34"/>
  <c r="E53" i="33"/>
  <c r="S46" i="34"/>
  <c r="S57" i="34"/>
  <c r="S58" i="34"/>
  <c r="S50" i="34"/>
  <c r="DG3" i="20"/>
  <c r="DD3" i="20"/>
  <c r="DF3" i="20" s="1"/>
  <c r="DE3" i="20"/>
  <c r="X6" i="20"/>
  <c r="B1" i="20"/>
  <c r="W144" i="20"/>
  <c r="W103" i="20"/>
  <c r="W137" i="20"/>
  <c r="W124" i="20"/>
  <c r="DH3" i="20"/>
  <c r="DM2" i="20"/>
  <c r="FB2" i="20"/>
  <c r="EX3" i="20"/>
  <c r="EY3" i="20"/>
  <c r="EZ3" i="20"/>
  <c r="EW3" i="20"/>
  <c r="J92" i="33"/>
  <c r="S53" i="34"/>
  <c r="S52" i="34"/>
  <c r="J86" i="33"/>
  <c r="U111" i="14"/>
  <c r="J94" i="33"/>
  <c r="S56" i="34"/>
  <c r="V154" i="41"/>
  <c r="V115" i="41"/>
  <c r="V135" i="41"/>
  <c r="V147" i="41"/>
  <c r="V110" i="41"/>
  <c r="F18" i="33" s="1"/>
  <c r="W145" i="20"/>
  <c r="W101" i="20"/>
  <c r="G11" i="33" s="1"/>
  <c r="W106" i="20"/>
  <c r="W139" i="20"/>
  <c r="W126" i="20"/>
  <c r="T159" i="25"/>
  <c r="T140" i="25"/>
  <c r="T120" i="25"/>
  <c r="T115" i="25"/>
  <c r="D16" i="33" s="1"/>
  <c r="T153" i="25"/>
  <c r="W153" i="28"/>
  <c r="W147" i="28"/>
  <c r="W134" i="28"/>
  <c r="W109" i="28"/>
  <c r="G19" i="33" s="1"/>
  <c r="W114" i="28"/>
  <c r="X151" i="19"/>
  <c r="X110" i="19"/>
  <c r="X132" i="19"/>
  <c r="X107" i="19"/>
  <c r="H10" i="33" s="1"/>
  <c r="X145" i="19"/>
  <c r="V150" i="16"/>
  <c r="V113" i="29"/>
  <c r="T163" i="41"/>
  <c r="T148" i="41"/>
  <c r="T114" i="41"/>
  <c r="U104" i="20"/>
  <c r="T119" i="25"/>
  <c r="W151" i="14"/>
  <c r="T118" i="25"/>
  <c r="T145" i="24"/>
  <c r="Y153" i="24"/>
  <c r="T153" i="24"/>
  <c r="X111" i="31"/>
  <c r="U154" i="31"/>
  <c r="U146" i="31"/>
  <c r="U133" i="31"/>
  <c r="U108" i="31"/>
  <c r="E22" i="33" s="1"/>
  <c r="U113" i="31"/>
  <c r="T154" i="23"/>
  <c r="T146" i="23"/>
  <c r="U154" i="23"/>
  <c r="U146" i="23"/>
  <c r="U152" i="30"/>
  <c r="U133" i="30"/>
  <c r="U113" i="30"/>
  <c r="U145" i="30"/>
  <c r="U108" i="30"/>
  <c r="E21" i="33" s="1"/>
  <c r="V153" i="21"/>
  <c r="V146" i="21"/>
  <c r="V133" i="21"/>
  <c r="V112" i="21"/>
  <c r="V108" i="21"/>
  <c r="F12" i="33" s="1"/>
  <c r="X159" i="22"/>
  <c r="X133" i="22"/>
  <c r="X140" i="22"/>
  <c r="X115" i="22"/>
  <c r="H13" i="33" s="1"/>
  <c r="X152" i="22"/>
  <c r="V159" i="22"/>
  <c r="V133" i="22"/>
  <c r="V140" i="22"/>
  <c r="V115" i="22"/>
  <c r="F13" i="33" s="1"/>
  <c r="V152" i="22"/>
  <c r="V153" i="23"/>
  <c r="V113" i="23"/>
  <c r="V109" i="23"/>
  <c r="F14" i="33" s="1"/>
  <c r="V134" i="23"/>
  <c r="V147" i="23"/>
  <c r="T152" i="29"/>
  <c r="T112" i="29"/>
  <c r="T133" i="29"/>
  <c r="T146" i="29"/>
  <c r="T147" i="32"/>
  <c r="T114" i="32"/>
  <c r="T109" i="32"/>
  <c r="D23" i="33" s="1"/>
  <c r="T134" i="32"/>
  <c r="T166" i="32"/>
  <c r="D93" i="33" s="1"/>
  <c r="U166" i="32"/>
  <c r="E93" i="33" s="1"/>
  <c r="U114" i="32"/>
  <c r="U109" i="32"/>
  <c r="E23" i="33" s="1"/>
  <c r="U134" i="32"/>
  <c r="U147" i="32"/>
  <c r="W143" i="14"/>
  <c r="V152" i="24"/>
  <c r="V146" i="24"/>
  <c r="V108" i="24"/>
  <c r="F15" i="33" s="1"/>
  <c r="V113" i="24"/>
  <c r="V133" i="24"/>
  <c r="W152" i="24"/>
  <c r="W108" i="24"/>
  <c r="G15" i="33" s="1"/>
  <c r="W113" i="24"/>
  <c r="W133" i="24"/>
  <c r="W146" i="24"/>
  <c r="T111" i="24"/>
  <c r="X152" i="18"/>
  <c r="X113" i="18"/>
  <c r="X108" i="18"/>
  <c r="H9" i="33" s="1"/>
  <c r="X146" i="18"/>
  <c r="X133" i="18"/>
  <c r="W152" i="18"/>
  <c r="W146" i="18"/>
  <c r="W108" i="18"/>
  <c r="G9" i="33" s="1"/>
  <c r="W113" i="18"/>
  <c r="W133" i="18"/>
  <c r="V152" i="21"/>
  <c r="V145" i="21"/>
  <c r="W157" i="16"/>
  <c r="W138" i="16"/>
  <c r="W113" i="16"/>
  <c r="G7" i="33" s="1"/>
  <c r="W116" i="16"/>
  <c r="W151" i="16"/>
  <c r="W112" i="15"/>
  <c r="T112" i="15"/>
  <c r="Y113" i="32"/>
  <c r="T113" i="32"/>
  <c r="W112" i="19"/>
  <c r="V144" i="19"/>
  <c r="V153" i="15"/>
  <c r="V134" i="15"/>
  <c r="V114" i="15"/>
  <c r="V147" i="15"/>
  <c r="V109" i="15"/>
  <c r="F6" i="33" s="1"/>
  <c r="T153" i="15"/>
  <c r="T147" i="15"/>
  <c r="T109" i="15"/>
  <c r="D6" i="33" s="1"/>
  <c r="T134" i="15"/>
  <c r="T114" i="15"/>
  <c r="T155" i="22"/>
  <c r="T119" i="22"/>
  <c r="X141" i="20"/>
  <c r="X150" i="14"/>
  <c r="X109" i="14"/>
  <c r="X131" i="14"/>
  <c r="X144" i="14"/>
  <c r="X106" i="14"/>
  <c r="H5" i="33" s="1"/>
  <c r="X132" i="24"/>
  <c r="X112" i="24"/>
  <c r="V112" i="31"/>
  <c r="V145" i="31"/>
  <c r="W145" i="31"/>
  <c r="W112" i="31"/>
  <c r="X149" i="41"/>
  <c r="T120" i="22"/>
  <c r="T153" i="22"/>
  <c r="W160" i="22"/>
  <c r="V160" i="22"/>
  <c r="X146" i="30"/>
  <c r="U147" i="17"/>
  <c r="U111" i="17"/>
  <c r="W118" i="16"/>
  <c r="W114" i="29"/>
  <c r="U154" i="41"/>
  <c r="U115" i="41"/>
  <c r="U135" i="41"/>
  <c r="U147" i="41"/>
  <c r="U110" i="41"/>
  <c r="E18" i="33" s="1"/>
  <c r="X154" i="41"/>
  <c r="X147" i="41"/>
  <c r="X115" i="41"/>
  <c r="X135" i="41"/>
  <c r="X110" i="41"/>
  <c r="H18" i="33" s="1"/>
  <c r="T105" i="20"/>
  <c r="V145" i="20"/>
  <c r="V101" i="20"/>
  <c r="F11" i="33" s="1"/>
  <c r="V126" i="20"/>
  <c r="V106" i="20"/>
  <c r="V139" i="20"/>
  <c r="X111" i="14"/>
  <c r="W152" i="25"/>
  <c r="V159" i="25"/>
  <c r="V140" i="25"/>
  <c r="V153" i="25"/>
  <c r="V115" i="25"/>
  <c r="F16" i="33" s="1"/>
  <c r="V120" i="25"/>
  <c r="V153" i="28"/>
  <c r="V134" i="28"/>
  <c r="V109" i="28"/>
  <c r="F19" i="33" s="1"/>
  <c r="V114" i="28"/>
  <c r="V147" i="28"/>
  <c r="Y112" i="17"/>
  <c r="T112" i="17"/>
  <c r="U151" i="19"/>
  <c r="U145" i="19"/>
  <c r="U132" i="19"/>
  <c r="U110" i="19"/>
  <c r="U107" i="19"/>
  <c r="E10" i="33" s="1"/>
  <c r="Y147" i="30"/>
  <c r="T147" i="30"/>
  <c r="T150" i="16"/>
  <c r="U150" i="16"/>
  <c r="T113" i="29"/>
  <c r="U113" i="29"/>
  <c r="U153" i="17"/>
  <c r="U113" i="17"/>
  <c r="U133" i="17"/>
  <c r="U108" i="17"/>
  <c r="E8" i="33" s="1"/>
  <c r="U146" i="17"/>
  <c r="Y113" i="21"/>
  <c r="T113" i="21"/>
  <c r="W163" i="41"/>
  <c r="G89" i="33" s="1"/>
  <c r="W114" i="41"/>
  <c r="W148" i="41"/>
  <c r="X104" i="20"/>
  <c r="U151" i="14"/>
  <c r="V151" i="14"/>
  <c r="U118" i="25"/>
  <c r="V145" i="24"/>
  <c r="W145" i="24"/>
  <c r="Y111" i="31"/>
  <c r="T111" i="31"/>
  <c r="X154" i="31"/>
  <c r="H82" i="33" s="1"/>
  <c r="X108" i="31"/>
  <c r="H22" i="33" s="1"/>
  <c r="X146" i="31"/>
  <c r="X113" i="31"/>
  <c r="X133" i="31"/>
  <c r="Y125" i="31"/>
  <c r="T125" i="31"/>
  <c r="X154" i="23"/>
  <c r="X146" i="23"/>
  <c r="X152" i="30"/>
  <c r="X145" i="30"/>
  <c r="X113" i="30"/>
  <c r="X133" i="30"/>
  <c r="X108" i="30"/>
  <c r="H21" i="33" s="1"/>
  <c r="U153" i="21"/>
  <c r="U133" i="21"/>
  <c r="U108" i="21"/>
  <c r="E12" i="33" s="1"/>
  <c r="U112" i="21"/>
  <c r="U146" i="21"/>
  <c r="T159" i="22"/>
  <c r="T133" i="22"/>
  <c r="T152" i="22"/>
  <c r="T140" i="22"/>
  <c r="T115" i="22"/>
  <c r="D13" i="33" s="1"/>
  <c r="U159" i="22"/>
  <c r="U133" i="22"/>
  <c r="U140" i="22"/>
  <c r="U152" i="22"/>
  <c r="U115" i="22"/>
  <c r="E13" i="33" s="1"/>
  <c r="X153" i="23"/>
  <c r="X109" i="23"/>
  <c r="H14" i="33" s="1"/>
  <c r="X113" i="23"/>
  <c r="X147" i="23"/>
  <c r="X134" i="23"/>
  <c r="V152" i="29"/>
  <c r="V133" i="29"/>
  <c r="V112" i="29"/>
  <c r="V146" i="29"/>
  <c r="W152" i="29"/>
  <c r="W112" i="29"/>
  <c r="W133" i="29"/>
  <c r="W146" i="29"/>
  <c r="W166" i="32"/>
  <c r="G93" i="33" s="1"/>
  <c r="W134" i="32"/>
  <c r="W109" i="32"/>
  <c r="G23" i="33" s="1"/>
  <c r="W147" i="32"/>
  <c r="W114" i="32"/>
  <c r="U143" i="14"/>
  <c r="V143" i="14"/>
  <c r="U152" i="24"/>
  <c r="U146" i="24"/>
  <c r="U133" i="24"/>
  <c r="U108" i="24"/>
  <c r="E15" i="33" s="1"/>
  <c r="U113" i="24"/>
  <c r="Y112" i="28"/>
  <c r="T112" i="28"/>
  <c r="V152" i="18"/>
  <c r="V113" i="18"/>
  <c r="V133" i="18"/>
  <c r="V108" i="18"/>
  <c r="F9" i="33" s="1"/>
  <c r="V146" i="18"/>
  <c r="W152" i="21"/>
  <c r="W145" i="21"/>
  <c r="T113" i="16"/>
  <c r="D7" i="33" s="1"/>
  <c r="T151" i="16"/>
  <c r="T116" i="16"/>
  <c r="T157" i="16"/>
  <c r="T138" i="16"/>
  <c r="V157" i="16"/>
  <c r="V138" i="16"/>
  <c r="V151" i="16"/>
  <c r="V116" i="16"/>
  <c r="V113" i="16"/>
  <c r="F7" i="33" s="1"/>
  <c r="V112" i="15"/>
  <c r="U112" i="26"/>
  <c r="U151" i="26"/>
  <c r="U145" i="26"/>
  <c r="U107" i="26"/>
  <c r="E17" i="33" s="1"/>
  <c r="U132" i="26"/>
  <c r="W145" i="26"/>
  <c r="W112" i="26"/>
  <c r="W107" i="26"/>
  <c r="G17" i="33" s="1"/>
  <c r="W151" i="26"/>
  <c r="W132" i="26"/>
  <c r="V112" i="19"/>
  <c r="U144" i="19"/>
  <c r="U153" i="15"/>
  <c r="U109" i="15"/>
  <c r="E6" i="33" s="1"/>
  <c r="U114" i="15"/>
  <c r="U147" i="15"/>
  <c r="U134" i="15"/>
  <c r="Y113" i="41"/>
  <c r="T113" i="41"/>
  <c r="W155" i="22"/>
  <c r="W119" i="22"/>
  <c r="Y112" i="32"/>
  <c r="T112" i="32"/>
  <c r="T141" i="20"/>
  <c r="T150" i="14"/>
  <c r="D5" i="33"/>
  <c r="T144" i="14"/>
  <c r="T131" i="14"/>
  <c r="W112" i="24"/>
  <c r="W132" i="24"/>
  <c r="Y126" i="28"/>
  <c r="T126" i="28"/>
  <c r="U112" i="31"/>
  <c r="U145" i="31"/>
  <c r="W149" i="41"/>
  <c r="T149" i="41"/>
  <c r="W153" i="22"/>
  <c r="W120" i="22"/>
  <c r="U160" i="22"/>
  <c r="T146" i="30"/>
  <c r="X111" i="17"/>
  <c r="X147" i="17"/>
  <c r="Y147" i="21"/>
  <c r="T147" i="21"/>
  <c r="V118" i="16"/>
  <c r="T114" i="29"/>
  <c r="T117" i="16"/>
  <c r="T154" i="41"/>
  <c r="T135" i="41"/>
  <c r="T115" i="41"/>
  <c r="T147" i="41"/>
  <c r="T110" i="41"/>
  <c r="D18" i="33" s="1"/>
  <c r="X145" i="20"/>
  <c r="X106" i="20"/>
  <c r="X139" i="20"/>
  <c r="X101" i="20"/>
  <c r="H11" i="33" s="1"/>
  <c r="X126" i="20"/>
  <c r="U145" i="20"/>
  <c r="U126" i="20"/>
  <c r="U139" i="20"/>
  <c r="U101" i="20"/>
  <c r="E11" i="33" s="1"/>
  <c r="U106" i="20"/>
  <c r="W111" i="14"/>
  <c r="T111" i="14"/>
  <c r="T152" i="25"/>
  <c r="X159" i="25"/>
  <c r="X140" i="25"/>
  <c r="X120" i="25"/>
  <c r="X115" i="25"/>
  <c r="H16" i="33" s="1"/>
  <c r="X153" i="25"/>
  <c r="U159" i="25"/>
  <c r="U153" i="25"/>
  <c r="U140" i="25"/>
  <c r="U115" i="25"/>
  <c r="E16" i="33" s="1"/>
  <c r="U120" i="25"/>
  <c r="X153" i="28"/>
  <c r="X114" i="28"/>
  <c r="X109" i="28"/>
  <c r="H19" i="33" s="1"/>
  <c r="X147" i="28"/>
  <c r="X134" i="28"/>
  <c r="U153" i="28"/>
  <c r="U134" i="28"/>
  <c r="U114" i="28"/>
  <c r="U109" i="28"/>
  <c r="E19" i="33" s="1"/>
  <c r="U147" i="28"/>
  <c r="T146" i="28"/>
  <c r="T112" i="30"/>
  <c r="W151" i="19"/>
  <c r="W145" i="19"/>
  <c r="W132" i="19"/>
  <c r="W110" i="19"/>
  <c r="W107" i="19"/>
  <c r="G10" i="33" s="1"/>
  <c r="X150" i="16"/>
  <c r="X113" i="29"/>
  <c r="W153" i="17"/>
  <c r="W146" i="17"/>
  <c r="W113" i="17"/>
  <c r="W108" i="17"/>
  <c r="G8" i="33" s="1"/>
  <c r="W133" i="17"/>
  <c r="X153" i="17"/>
  <c r="X113" i="17"/>
  <c r="X133" i="17"/>
  <c r="X108" i="17"/>
  <c r="H8" i="33" s="1"/>
  <c r="X146" i="17"/>
  <c r="W113" i="21"/>
  <c r="T111" i="19"/>
  <c r="Y127" i="29"/>
  <c r="T127" i="29"/>
  <c r="U163" i="41"/>
  <c r="E89" i="33" s="1"/>
  <c r="U114" i="41"/>
  <c r="U148" i="41"/>
  <c r="V163" i="41"/>
  <c r="F89" i="33" s="1"/>
  <c r="V114" i="41"/>
  <c r="V148" i="41"/>
  <c r="T104" i="20"/>
  <c r="Y132" i="25"/>
  <c r="T132" i="25"/>
  <c r="X151" i="14"/>
  <c r="X118" i="25"/>
  <c r="W118" i="25"/>
  <c r="U145" i="24"/>
  <c r="V111" i="31"/>
  <c r="W111" i="31"/>
  <c r="T112" i="18"/>
  <c r="T154" i="31"/>
  <c r="D82" i="33" s="1"/>
  <c r="T108" i="31"/>
  <c r="D22" i="33" s="1"/>
  <c r="T113" i="31"/>
  <c r="T133" i="31"/>
  <c r="T146" i="31"/>
  <c r="W154" i="23"/>
  <c r="W146" i="23"/>
  <c r="T152" i="30"/>
  <c r="T133" i="30"/>
  <c r="T145" i="30"/>
  <c r="T113" i="30"/>
  <c r="T108" i="30"/>
  <c r="D21" i="33" s="1"/>
  <c r="T146" i="21"/>
  <c r="T153" i="21"/>
  <c r="T133" i="21"/>
  <c r="T108" i="21"/>
  <c r="D12" i="33" s="1"/>
  <c r="T112" i="21"/>
  <c r="W153" i="21"/>
  <c r="W112" i="21"/>
  <c r="W133" i="21"/>
  <c r="W108" i="21"/>
  <c r="G12" i="33" s="1"/>
  <c r="W146" i="21"/>
  <c r="T153" i="23"/>
  <c r="T147" i="23"/>
  <c r="T134" i="23"/>
  <c r="T113" i="23"/>
  <c r="T109" i="23"/>
  <c r="D14" i="33" s="1"/>
  <c r="U153" i="23"/>
  <c r="U113" i="23"/>
  <c r="U147" i="23"/>
  <c r="U109" i="23"/>
  <c r="E14" i="33" s="1"/>
  <c r="U134" i="23"/>
  <c r="U152" i="29"/>
  <c r="U112" i="29"/>
  <c r="U146" i="29"/>
  <c r="U133" i="29"/>
  <c r="V166" i="32"/>
  <c r="F93" i="33" s="1"/>
  <c r="V109" i="32"/>
  <c r="F23" i="33" s="1"/>
  <c r="V147" i="32"/>
  <c r="V114" i="32"/>
  <c r="V134" i="32"/>
  <c r="X143" i="14"/>
  <c r="X152" i="24"/>
  <c r="X113" i="24"/>
  <c r="X133" i="24"/>
  <c r="X146" i="24"/>
  <c r="X108" i="24"/>
  <c r="H15" i="33" s="1"/>
  <c r="T152" i="18"/>
  <c r="T108" i="18"/>
  <c r="D9" i="33" s="1"/>
  <c r="T146" i="18"/>
  <c r="T133" i="18"/>
  <c r="T113" i="18"/>
  <c r="Y152" i="31"/>
  <c r="T152" i="31"/>
  <c r="T145" i="21"/>
  <c r="T152" i="21"/>
  <c r="U152" i="21"/>
  <c r="U145" i="21"/>
  <c r="U157" i="16"/>
  <c r="U151" i="16"/>
  <c r="U116" i="16"/>
  <c r="U138" i="16"/>
  <c r="U113" i="16"/>
  <c r="E7" i="33" s="1"/>
  <c r="U112" i="15"/>
  <c r="X132" i="26"/>
  <c r="X145" i="26"/>
  <c r="X107" i="26"/>
  <c r="H17" i="33" s="1"/>
  <c r="X112" i="26"/>
  <c r="X151" i="26"/>
  <c r="V132" i="26"/>
  <c r="V112" i="26"/>
  <c r="V107" i="26"/>
  <c r="F17" i="33" s="1"/>
  <c r="V151" i="26"/>
  <c r="V145" i="26"/>
  <c r="U112" i="19"/>
  <c r="X144" i="19"/>
  <c r="U155" i="22"/>
  <c r="U119" i="22"/>
  <c r="V119" i="22"/>
  <c r="V155" i="22"/>
  <c r="Y114" i="23"/>
  <c r="T114" i="23"/>
  <c r="V141" i="20"/>
  <c r="W141" i="20"/>
  <c r="T124" i="14"/>
  <c r="Y155" i="25"/>
  <c r="T155" i="25"/>
  <c r="W150" i="14"/>
  <c r="W144" i="14"/>
  <c r="W106" i="14"/>
  <c r="G5" i="33" s="1"/>
  <c r="W131" i="14"/>
  <c r="V112" i="24"/>
  <c r="V132" i="24"/>
  <c r="Y127" i="24"/>
  <c r="I55" i="33" s="1"/>
  <c r="T127" i="24"/>
  <c r="D55" i="33" s="1"/>
  <c r="X112" i="31"/>
  <c r="X145" i="31"/>
  <c r="V149" i="41"/>
  <c r="U120" i="22"/>
  <c r="U153" i="22"/>
  <c r="V153" i="22"/>
  <c r="V120" i="22"/>
  <c r="X160" i="22"/>
  <c r="V146" i="30"/>
  <c r="W146" i="30"/>
  <c r="T111" i="17"/>
  <c r="T147" i="17"/>
  <c r="U118" i="16"/>
  <c r="V114" i="29"/>
  <c r="Y147" i="31"/>
  <c r="T147" i="31"/>
  <c r="Y154" i="22"/>
  <c r="T154" i="22"/>
  <c r="W154" i="41"/>
  <c r="W147" i="41"/>
  <c r="W135" i="41"/>
  <c r="W115" i="41"/>
  <c r="W110" i="41"/>
  <c r="G18" i="33" s="1"/>
  <c r="T145" i="20"/>
  <c r="T106" i="20"/>
  <c r="T101" i="20"/>
  <c r="D11" i="33" s="1"/>
  <c r="T126" i="20"/>
  <c r="T139" i="20"/>
  <c r="Y140" i="20"/>
  <c r="T140" i="20"/>
  <c r="T138" i="20"/>
  <c r="Y154" i="25"/>
  <c r="T154" i="25"/>
  <c r="W159" i="25"/>
  <c r="W120" i="25"/>
  <c r="W153" i="25"/>
  <c r="W115" i="25"/>
  <c r="G16" i="33" s="1"/>
  <c r="W140" i="25"/>
  <c r="T153" i="28"/>
  <c r="T147" i="28"/>
  <c r="T109" i="28"/>
  <c r="D19" i="33" s="1"/>
  <c r="T114" i="28"/>
  <c r="T134" i="28"/>
  <c r="V146" i="28"/>
  <c r="W146" i="28"/>
  <c r="T151" i="19"/>
  <c r="T145" i="19"/>
  <c r="T132" i="19"/>
  <c r="T110" i="19"/>
  <c r="V151" i="19"/>
  <c r="V132" i="19"/>
  <c r="V110" i="19"/>
  <c r="V107" i="19"/>
  <c r="F10" i="33" s="1"/>
  <c r="V145" i="19"/>
  <c r="W150" i="16"/>
  <c r="W113" i="29"/>
  <c r="V153" i="17"/>
  <c r="V113" i="17"/>
  <c r="V108" i="17"/>
  <c r="F8" i="33" s="1"/>
  <c r="V133" i="17"/>
  <c r="V146" i="17"/>
  <c r="T113" i="17"/>
  <c r="T153" i="17"/>
  <c r="T133" i="17"/>
  <c r="T108" i="17"/>
  <c r="D8" i="33" s="1"/>
  <c r="T146" i="17"/>
  <c r="T152" i="16"/>
  <c r="X163" i="41"/>
  <c r="H89" i="33" s="1"/>
  <c r="X114" i="41"/>
  <c r="X148" i="41"/>
  <c r="V104" i="20"/>
  <c r="W104" i="20"/>
  <c r="Y151" i="14"/>
  <c r="T151" i="14"/>
  <c r="V118" i="25"/>
  <c r="X145" i="24"/>
  <c r="U111" i="31"/>
  <c r="Y134" i="41"/>
  <c r="T134" i="41"/>
  <c r="V154" i="31"/>
  <c r="F82" i="33" s="1"/>
  <c r="V108" i="31"/>
  <c r="F22" i="33" s="1"/>
  <c r="V133" i="31"/>
  <c r="V113" i="31"/>
  <c r="V146" i="31"/>
  <c r="W154" i="31"/>
  <c r="G82" i="33" s="1"/>
  <c r="W133" i="31"/>
  <c r="W113" i="31"/>
  <c r="W108" i="31"/>
  <c r="G22" i="33" s="1"/>
  <c r="W146" i="31"/>
  <c r="V154" i="23"/>
  <c r="V146" i="23"/>
  <c r="V152" i="30"/>
  <c r="V145" i="30"/>
  <c r="V133" i="30"/>
  <c r="V113" i="30"/>
  <c r="V108" i="30"/>
  <c r="F21" i="33" s="1"/>
  <c r="W152" i="30"/>
  <c r="W145" i="30"/>
  <c r="W133" i="30"/>
  <c r="W113" i="30"/>
  <c r="W108" i="30"/>
  <c r="G21" i="33" s="1"/>
  <c r="X153" i="21"/>
  <c r="X146" i="21"/>
  <c r="X133" i="21"/>
  <c r="X108" i="21"/>
  <c r="H12" i="33" s="1"/>
  <c r="X112" i="21"/>
  <c r="W159" i="22"/>
  <c r="W133" i="22"/>
  <c r="W152" i="22"/>
  <c r="W140" i="22"/>
  <c r="W115" i="22"/>
  <c r="G13" i="33" s="1"/>
  <c r="W153" i="23"/>
  <c r="W113" i="23"/>
  <c r="W109" i="23"/>
  <c r="G14" i="33" s="1"/>
  <c r="W147" i="23"/>
  <c r="W134" i="23"/>
  <c r="X152" i="29"/>
  <c r="X146" i="29"/>
  <c r="X133" i="29"/>
  <c r="X112" i="29"/>
  <c r="X166" i="32"/>
  <c r="H93" i="33" s="1"/>
  <c r="X147" i="32"/>
  <c r="X109" i="32"/>
  <c r="H23" i="33" s="1"/>
  <c r="X134" i="32"/>
  <c r="X114" i="32"/>
  <c r="M4" i="33"/>
  <c r="N4" i="33" s="1"/>
  <c r="Y143" i="14"/>
  <c r="T143" i="14"/>
  <c r="T152" i="24"/>
  <c r="T146" i="24"/>
  <c r="T113" i="24"/>
  <c r="T133" i="24"/>
  <c r="T108" i="24"/>
  <c r="D15" i="33" s="1"/>
  <c r="U152" i="18"/>
  <c r="U133" i="18"/>
  <c r="U113" i="18"/>
  <c r="U108" i="18"/>
  <c r="E9" i="33" s="1"/>
  <c r="U146" i="18"/>
  <c r="X152" i="21"/>
  <c r="X145" i="21"/>
  <c r="Y123" i="19"/>
  <c r="I52" i="33" s="1"/>
  <c r="T123" i="19"/>
  <c r="D52" i="33" s="1"/>
  <c r="X157" i="16"/>
  <c r="X113" i="16"/>
  <c r="H7" i="33" s="1"/>
  <c r="X116" i="16"/>
  <c r="X151" i="16"/>
  <c r="X138" i="16"/>
  <c r="X112" i="15"/>
  <c r="T145" i="26"/>
  <c r="T132" i="26"/>
  <c r="T107" i="26"/>
  <c r="D17" i="33" s="1"/>
  <c r="T151" i="26"/>
  <c r="T112" i="26"/>
  <c r="T112" i="19"/>
  <c r="X112" i="19"/>
  <c r="Y111" i="26"/>
  <c r="T111" i="26"/>
  <c r="T144" i="19"/>
  <c r="W144" i="19"/>
  <c r="W153" i="15"/>
  <c r="W109" i="15"/>
  <c r="G6" i="33" s="1"/>
  <c r="W134" i="15"/>
  <c r="W114" i="15"/>
  <c r="W147" i="15"/>
  <c r="X153" i="15"/>
  <c r="X134" i="15"/>
  <c r="X147" i="15"/>
  <c r="X114" i="15"/>
  <c r="X109" i="15"/>
  <c r="H6" i="33" s="1"/>
  <c r="X119" i="22"/>
  <c r="X155" i="22"/>
  <c r="U141" i="20"/>
  <c r="U150" i="14"/>
  <c r="U106" i="14"/>
  <c r="E5" i="33" s="1"/>
  <c r="U131" i="14"/>
  <c r="U144" i="14"/>
  <c r="V150" i="14"/>
  <c r="V144" i="14"/>
  <c r="V131" i="14"/>
  <c r="V106" i="14"/>
  <c r="F5" i="33" s="1"/>
  <c r="T112" i="24"/>
  <c r="T132" i="24"/>
  <c r="U112" i="24"/>
  <c r="U132" i="24"/>
  <c r="T112" i="31"/>
  <c r="T145" i="31"/>
  <c r="U149" i="41"/>
  <c r="X153" i="22"/>
  <c r="X120" i="22"/>
  <c r="Y160" i="22"/>
  <c r="T160" i="22"/>
  <c r="U146" i="30"/>
  <c r="V111" i="17"/>
  <c r="V147" i="17"/>
  <c r="W111" i="17"/>
  <c r="W147" i="17"/>
  <c r="T118" i="16"/>
  <c r="X118" i="16"/>
  <c r="X114" i="29"/>
  <c r="U114" i="29"/>
  <c r="DB3" i="18" l="1"/>
  <c r="CY3" i="18"/>
  <c r="DA3" i="18" s="1"/>
  <c r="CZ3" i="18"/>
  <c r="DC3" i="18"/>
  <c r="DH2" i="18"/>
  <c r="DH2" i="30"/>
  <c r="DC3" i="30"/>
  <c r="FD3" i="17"/>
  <c r="FC3" i="17"/>
  <c r="FF2" i="17"/>
  <c r="FB3" i="17"/>
  <c r="FA3" i="17"/>
  <c r="DB3" i="30"/>
  <c r="CZ3" i="30"/>
  <c r="CY3" i="30"/>
  <c r="DA3" i="30" s="1"/>
  <c r="DC3" i="23"/>
  <c r="DH2" i="23"/>
  <c r="DM2" i="29"/>
  <c r="DH3" i="29"/>
  <c r="FC3" i="31"/>
  <c r="FB3" i="31"/>
  <c r="FD3" i="31"/>
  <c r="FA3" i="31"/>
  <c r="FF2" i="31"/>
  <c r="CZ3" i="23"/>
  <c r="DB3" i="23"/>
  <c r="CY3" i="23"/>
  <c r="DA3" i="23" s="1"/>
  <c r="DE3" i="29"/>
  <c r="DD3" i="29"/>
  <c r="DF3" i="29" s="1"/>
  <c r="DG3" i="29"/>
  <c r="Y118" i="16"/>
  <c r="DG3" i="24"/>
  <c r="DD3" i="24"/>
  <c r="DF3" i="24" s="1"/>
  <c r="DE3" i="24"/>
  <c r="DM2" i="32"/>
  <c r="DH3" i="32"/>
  <c r="FC3" i="23"/>
  <c r="FF2" i="23"/>
  <c r="FA3" i="23"/>
  <c r="FB3" i="23"/>
  <c r="FD3" i="23"/>
  <c r="FB3" i="42"/>
  <c r="FC3" i="42"/>
  <c r="FA3" i="42"/>
  <c r="FF2" i="42"/>
  <c r="FD3" i="42"/>
  <c r="DG3" i="32"/>
  <c r="DE3" i="32"/>
  <c r="DD3" i="32"/>
  <c r="DF3" i="32" s="1"/>
  <c r="FB3" i="41"/>
  <c r="FC3" i="41"/>
  <c r="FF2" i="41"/>
  <c r="FA3" i="41"/>
  <c r="FD3" i="41"/>
  <c r="DH3" i="24"/>
  <c r="DM2" i="24"/>
  <c r="DJ3" i="26"/>
  <c r="DL3" i="26"/>
  <c r="DI3" i="26"/>
  <c r="DK3" i="26" s="1"/>
  <c r="DT3" i="41"/>
  <c r="DV3" i="41"/>
  <c r="DS3" i="41"/>
  <c r="DU3" i="41" s="1"/>
  <c r="FC3" i="29"/>
  <c r="FA3" i="29"/>
  <c r="FF2" i="29"/>
  <c r="FB3" i="29"/>
  <c r="FD3" i="29"/>
  <c r="FS3" i="30"/>
  <c r="FT3" i="30"/>
  <c r="FR3" i="30"/>
  <c r="FQ3" i="30"/>
  <c r="DO3" i="41"/>
  <c r="DQ3" i="41"/>
  <c r="DN3" i="41"/>
  <c r="DP3" i="41" s="1"/>
  <c r="FD3" i="24"/>
  <c r="FA3" i="24"/>
  <c r="FF2" i="24"/>
  <c r="FC3" i="24"/>
  <c r="FB3" i="24"/>
  <c r="FB3" i="18"/>
  <c r="FC3" i="18"/>
  <c r="FF2" i="18"/>
  <c r="FA3" i="18"/>
  <c r="FD3" i="18"/>
  <c r="W151" i="29"/>
  <c r="W111" i="29"/>
  <c r="W144" i="29"/>
  <c r="W131" i="29"/>
  <c r="DH2" i="17"/>
  <c r="DC3" i="17"/>
  <c r="FD3" i="22"/>
  <c r="FB3" i="22"/>
  <c r="FA3" i="22"/>
  <c r="FC3" i="22"/>
  <c r="FF2" i="22"/>
  <c r="B1" i="29"/>
  <c r="X6" i="29"/>
  <c r="DB3" i="17"/>
  <c r="CY3" i="17"/>
  <c r="DA3" i="17" s="1"/>
  <c r="CZ3" i="17"/>
  <c r="FD3" i="21"/>
  <c r="FB3" i="21"/>
  <c r="FA3" i="21"/>
  <c r="FC3" i="21"/>
  <c r="FF2" i="21"/>
  <c r="DM2" i="21"/>
  <c r="DH3" i="21"/>
  <c r="DD3" i="25"/>
  <c r="DF3" i="25" s="1"/>
  <c r="DG3" i="25"/>
  <c r="DE3" i="25"/>
  <c r="DS3" i="42"/>
  <c r="DU3" i="42" s="1"/>
  <c r="DV3" i="42"/>
  <c r="DT3" i="42"/>
  <c r="DE3" i="21"/>
  <c r="DG3" i="21"/>
  <c r="DD3" i="21"/>
  <c r="DF3" i="21" s="1"/>
  <c r="DM2" i="25"/>
  <c r="DH3" i="25"/>
  <c r="FT3" i="25"/>
  <c r="FS3" i="25"/>
  <c r="FQ3" i="25"/>
  <c r="FR3" i="25"/>
  <c r="DN3" i="42"/>
  <c r="DP3" i="42" s="1"/>
  <c r="DO3" i="42"/>
  <c r="DQ3" i="42"/>
  <c r="FB3" i="32"/>
  <c r="FC3" i="32"/>
  <c r="FA3" i="32"/>
  <c r="FD3" i="32"/>
  <c r="FF2" i="32"/>
  <c r="DR2" i="26"/>
  <c r="DR3" i="26" s="1"/>
  <c r="DM3" i="26"/>
  <c r="W138" i="22"/>
  <c r="W117" i="22"/>
  <c r="W158" i="22"/>
  <c r="W151" i="22"/>
  <c r="B1" i="22"/>
  <c r="X6" i="22"/>
  <c r="DI3" i="28"/>
  <c r="DK3" i="28" s="1"/>
  <c r="DJ3" i="28"/>
  <c r="DL3" i="28"/>
  <c r="DR2" i="28"/>
  <c r="DR3" i="28" s="1"/>
  <c r="DM3" i="28"/>
  <c r="FD3" i="28"/>
  <c r="FF2" i="28"/>
  <c r="FB3" i="28"/>
  <c r="FA3" i="28"/>
  <c r="FC3" i="28"/>
  <c r="X6" i="28"/>
  <c r="B1" i="28"/>
  <c r="W145" i="28"/>
  <c r="W111" i="28"/>
  <c r="W132" i="28"/>
  <c r="W152" i="28"/>
  <c r="DE3" i="19"/>
  <c r="DD3" i="19"/>
  <c r="DF3" i="19" s="1"/>
  <c r="DG3" i="19"/>
  <c r="FB3" i="19"/>
  <c r="FF2" i="19"/>
  <c r="FA3" i="19"/>
  <c r="FD3" i="19"/>
  <c r="FC3" i="19"/>
  <c r="DH3" i="19"/>
  <c r="DM2" i="19"/>
  <c r="FC3" i="15"/>
  <c r="FA3" i="15"/>
  <c r="FD3" i="15"/>
  <c r="FF2" i="15"/>
  <c r="FB3" i="15"/>
  <c r="DG3" i="15"/>
  <c r="DE3" i="15"/>
  <c r="DD3" i="15"/>
  <c r="DF3" i="15" s="1"/>
  <c r="DM2" i="15"/>
  <c r="DH3" i="15"/>
  <c r="D89" i="33"/>
  <c r="FC3" i="16"/>
  <c r="FA3" i="16"/>
  <c r="FF2" i="16"/>
  <c r="FB3" i="16"/>
  <c r="FD3" i="16"/>
  <c r="DH3" i="16"/>
  <c r="DM2" i="16"/>
  <c r="DE3" i="16"/>
  <c r="DD3" i="16"/>
  <c r="DF3" i="16" s="1"/>
  <c r="DG3" i="16"/>
  <c r="E82" i="33"/>
  <c r="W152" i="15"/>
  <c r="W145" i="15"/>
  <c r="W111" i="15"/>
  <c r="W132" i="15"/>
  <c r="B1" i="15"/>
  <c r="X6" i="15"/>
  <c r="V156" i="16"/>
  <c r="V136" i="16"/>
  <c r="V149" i="16"/>
  <c r="V115" i="16"/>
  <c r="V145" i="23"/>
  <c r="V132" i="23"/>
  <c r="V111" i="23"/>
  <c r="V152" i="23"/>
  <c r="W133" i="41"/>
  <c r="W112" i="41"/>
  <c r="W153" i="41"/>
  <c r="W146" i="41"/>
  <c r="X6" i="25"/>
  <c r="B1" i="25"/>
  <c r="V110" i="17"/>
  <c r="V131" i="17"/>
  <c r="V144" i="17"/>
  <c r="V151" i="17"/>
  <c r="W110" i="18"/>
  <c r="W131" i="18"/>
  <c r="W151" i="18"/>
  <c r="W144" i="18"/>
  <c r="S6" i="16"/>
  <c r="W6" i="16"/>
  <c r="X131" i="30"/>
  <c r="X144" i="30"/>
  <c r="X151" i="30"/>
  <c r="X110" i="30"/>
  <c r="B1" i="18"/>
  <c r="X6" i="18"/>
  <c r="S6" i="23"/>
  <c r="W6" i="23"/>
  <c r="X6" i="41"/>
  <c r="B1" i="41"/>
  <c r="W158" i="25"/>
  <c r="W117" i="25"/>
  <c r="W151" i="25"/>
  <c r="W138" i="25"/>
  <c r="W6" i="17"/>
  <c r="S6" i="17"/>
  <c r="G53" i="33"/>
  <c r="F53" i="33"/>
  <c r="Y111" i="19"/>
  <c r="Y111" i="24"/>
  <c r="G60" i="33"/>
  <c r="H75" i="33"/>
  <c r="E54" i="33"/>
  <c r="S45" i="34"/>
  <c r="Y145" i="18"/>
  <c r="Y139" i="22"/>
  <c r="Y109" i="29"/>
  <c r="Y132" i="29"/>
  <c r="Y127" i="41"/>
  <c r="Y131" i="16"/>
  <c r="F75" i="33"/>
  <c r="D60" i="33"/>
  <c r="Y138" i="20"/>
  <c r="Y126" i="23"/>
  <c r="Y145" i="14"/>
  <c r="D42" i="33"/>
  <c r="J43" i="33"/>
  <c r="S75" i="34"/>
  <c r="Y111" i="30"/>
  <c r="Y148" i="30"/>
  <c r="J45" i="33"/>
  <c r="S77" i="34"/>
  <c r="Y111" i="21"/>
  <c r="Y146" i="32"/>
  <c r="Y160" i="32"/>
  <c r="I87" i="33" s="1"/>
  <c r="F60" i="33"/>
  <c r="H60" i="33"/>
  <c r="S78" i="34"/>
  <c r="J46" i="33"/>
  <c r="Y146" i="15"/>
  <c r="I42" i="33"/>
  <c r="Y147" i="29"/>
  <c r="Y107" i="19"/>
  <c r="I10" i="33" s="1"/>
  <c r="Y110" i="26"/>
  <c r="Y145" i="17"/>
  <c r="Y152" i="17"/>
  <c r="G75" i="33"/>
  <c r="E76" i="33"/>
  <c r="F54" i="33"/>
  <c r="H54" i="33"/>
  <c r="E75" i="33"/>
  <c r="FI3" i="26"/>
  <c r="FL3" i="26"/>
  <c r="FN2" i="26"/>
  <c r="FK3" i="26"/>
  <c r="FJ3" i="26"/>
  <c r="W109" i="26"/>
  <c r="W130" i="26"/>
  <c r="W150" i="26"/>
  <c r="W143" i="26"/>
  <c r="B1" i="26"/>
  <c r="X6" i="26"/>
  <c r="W109" i="19"/>
  <c r="W150" i="19"/>
  <c r="W130" i="19"/>
  <c r="W143" i="19"/>
  <c r="X6" i="19"/>
  <c r="B1" i="19"/>
  <c r="V142" i="14"/>
  <c r="V149" i="14"/>
  <c r="V108" i="14"/>
  <c r="V129" i="14"/>
  <c r="W6" i="14"/>
  <c r="E60" i="33"/>
  <c r="Y119" i="14"/>
  <c r="I49" i="33" s="1"/>
  <c r="Y130" i="14"/>
  <c r="G54" i="33"/>
  <c r="Y124" i="14"/>
  <c r="Y117" i="14"/>
  <c r="I47" i="33" s="1"/>
  <c r="DR2" i="14"/>
  <c r="DR3" i="14" s="1"/>
  <c r="DM3" i="14"/>
  <c r="FA3" i="14"/>
  <c r="FD3" i="14"/>
  <c r="FC3" i="14"/>
  <c r="FF2" i="14"/>
  <c r="FB3" i="14"/>
  <c r="DI3" i="14"/>
  <c r="DK3" i="14" s="1"/>
  <c r="DJ3" i="14"/>
  <c r="DL3" i="14"/>
  <c r="F40" i="33"/>
  <c r="D54" i="33"/>
  <c r="G40" i="33"/>
  <c r="G76" i="33"/>
  <c r="D53" i="33"/>
  <c r="H40" i="33"/>
  <c r="E61" i="33"/>
  <c r="E40" i="33"/>
  <c r="F41" i="33"/>
  <c r="F61" i="33"/>
  <c r="E80" i="33"/>
  <c r="E74" i="33"/>
  <c r="F74" i="33"/>
  <c r="E39" i="33"/>
  <c r="E41" i="33"/>
  <c r="FC3" i="20"/>
  <c r="FA3" i="20"/>
  <c r="FD3" i="20"/>
  <c r="FF2" i="20"/>
  <c r="FB3" i="20"/>
  <c r="X137" i="20"/>
  <c r="X124" i="20"/>
  <c r="X144" i="20"/>
  <c r="X103" i="20"/>
  <c r="DR2" i="20"/>
  <c r="DR3" i="20" s="1"/>
  <c r="DM3" i="20"/>
  <c r="DJ3" i="20"/>
  <c r="DL3" i="20"/>
  <c r="DI3" i="20"/>
  <c r="DK3" i="20" s="1"/>
  <c r="Y153" i="17"/>
  <c r="Y146" i="17"/>
  <c r="Y113" i="17"/>
  <c r="Y108" i="17"/>
  <c r="I8" i="33" s="1"/>
  <c r="Y133" i="17"/>
  <c r="Z131" i="17" s="1"/>
  <c r="Y101" i="20"/>
  <c r="I11" i="33" s="1"/>
  <c r="Y106" i="20"/>
  <c r="Y145" i="20"/>
  <c r="Z144" i="20" s="1"/>
  <c r="Y139" i="20"/>
  <c r="Y126" i="20"/>
  <c r="Z124" i="20" s="1"/>
  <c r="Y111" i="17"/>
  <c r="Z110" i="17" s="1"/>
  <c r="Y147" i="17"/>
  <c r="G61" i="33"/>
  <c r="G80" i="33"/>
  <c r="Y152" i="18"/>
  <c r="Z151" i="18" s="1"/>
  <c r="Y108" i="18"/>
  <c r="I9" i="33" s="1"/>
  <c r="Y146" i="18"/>
  <c r="Y113" i="18"/>
  <c r="Z110" i="18" s="1"/>
  <c r="Y133" i="18"/>
  <c r="Z131" i="18" s="1"/>
  <c r="H73" i="33"/>
  <c r="Y153" i="23"/>
  <c r="Y134" i="23"/>
  <c r="Z132" i="23" s="1"/>
  <c r="Y109" i="23"/>
  <c r="I14" i="33" s="1"/>
  <c r="Y147" i="23"/>
  <c r="Y113" i="23"/>
  <c r="Y152" i="30"/>
  <c r="Z151" i="30" s="1"/>
  <c r="Y108" i="30"/>
  <c r="I21" i="33" s="1"/>
  <c r="Y113" i="30"/>
  <c r="Y133" i="30"/>
  <c r="Z131" i="30" s="1"/>
  <c r="Y145" i="30"/>
  <c r="H81" i="33"/>
  <c r="Y111" i="14"/>
  <c r="Y117" i="16"/>
  <c r="Y149" i="41"/>
  <c r="D74" i="33"/>
  <c r="E81" i="33"/>
  <c r="H41" i="33"/>
  <c r="Y105" i="20"/>
  <c r="H74" i="33"/>
  <c r="Y155" i="22"/>
  <c r="Y119" i="22"/>
  <c r="G73" i="33"/>
  <c r="Y166" i="32"/>
  <c r="Y109" i="32"/>
  <c r="I23" i="33" s="1"/>
  <c r="Y134" i="32"/>
  <c r="Z132" i="32" s="1"/>
  <c r="Y114" i="32"/>
  <c r="Z111" i="32" s="1"/>
  <c r="Y147" i="32"/>
  <c r="Y118" i="25"/>
  <c r="Y159" i="25"/>
  <c r="Z158" i="25" s="1"/>
  <c r="Y115" i="25"/>
  <c r="I16" i="33" s="1"/>
  <c r="Y120" i="25"/>
  <c r="Y153" i="25"/>
  <c r="Y140" i="25"/>
  <c r="Z138" i="25" s="1"/>
  <c r="F39" i="33"/>
  <c r="Y112" i="19"/>
  <c r="Y151" i="26"/>
  <c r="Z150" i="26" s="1"/>
  <c r="Y112" i="26"/>
  <c r="Y132" i="26"/>
  <c r="Z130" i="26" s="1"/>
  <c r="Y107" i="26"/>
  <c r="I17" i="33" s="1"/>
  <c r="Y145" i="26"/>
  <c r="Z143" i="26" s="1"/>
  <c r="Y152" i="24"/>
  <c r="Z151" i="24" s="1"/>
  <c r="Y133" i="24"/>
  <c r="Y108" i="24"/>
  <c r="I15" i="33" s="1"/>
  <c r="Y113" i="24"/>
  <c r="Y146" i="24"/>
  <c r="D75" i="33"/>
  <c r="J55" i="33"/>
  <c r="S87" i="34"/>
  <c r="G30" i="33"/>
  <c r="G25" i="33"/>
  <c r="G27" i="33" s="1"/>
  <c r="F76" i="33"/>
  <c r="Y154" i="31"/>
  <c r="I82" i="33" s="1"/>
  <c r="Y108" i="31"/>
  <c r="I22" i="33" s="1"/>
  <c r="Y133" i="31"/>
  <c r="Z131" i="31" s="1"/>
  <c r="Y146" i="31"/>
  <c r="Y113" i="31"/>
  <c r="Y104" i="20"/>
  <c r="G41" i="33"/>
  <c r="Y154" i="41"/>
  <c r="Y110" i="41"/>
  <c r="I18" i="33" s="1"/>
  <c r="Y147" i="41"/>
  <c r="Y115" i="41"/>
  <c r="Y135" i="41"/>
  <c r="Z133" i="41" s="1"/>
  <c r="H32" i="33"/>
  <c r="G32" i="33"/>
  <c r="H33" i="33"/>
  <c r="G33" i="33"/>
  <c r="D25" i="33"/>
  <c r="D27" i="33" s="1"/>
  <c r="G31" i="33"/>
  <c r="H31" i="33"/>
  <c r="D76" i="33"/>
  <c r="Y159" i="22"/>
  <c r="Z158" i="22" s="1"/>
  <c r="Y115" i="22"/>
  <c r="I13" i="33" s="1"/>
  <c r="Y133" i="22"/>
  <c r="Y140" i="22"/>
  <c r="Y152" i="22"/>
  <c r="Y150" i="16"/>
  <c r="Y153" i="22"/>
  <c r="Y120" i="22"/>
  <c r="H61" i="33"/>
  <c r="Y145" i="24"/>
  <c r="G81" i="33"/>
  <c r="Y163" i="41"/>
  <c r="I89" i="33" s="1"/>
  <c r="Y148" i="41"/>
  <c r="Y114" i="41"/>
  <c r="S84" i="34"/>
  <c r="J52" i="33"/>
  <c r="D81" i="33"/>
  <c r="Y152" i="16"/>
  <c r="G39" i="33"/>
  <c r="Y153" i="21"/>
  <c r="Y108" i="21"/>
  <c r="I12" i="33" s="1"/>
  <c r="Y112" i="21"/>
  <c r="Y146" i="21"/>
  <c r="Y133" i="21"/>
  <c r="Z131" i="21" s="1"/>
  <c r="Y152" i="25"/>
  <c r="D61" i="33"/>
  <c r="D80" i="33"/>
  <c r="Y141" i="20"/>
  <c r="F73" i="33"/>
  <c r="Y113" i="29"/>
  <c r="H39" i="33"/>
  <c r="H76" i="33"/>
  <c r="Y153" i="15"/>
  <c r="Z152" i="15" s="1"/>
  <c r="Y109" i="15"/>
  <c r="I6" i="33" s="1"/>
  <c r="Y147" i="15"/>
  <c r="Y114" i="15"/>
  <c r="Y134" i="15"/>
  <c r="Z132" i="15" s="1"/>
  <c r="Y152" i="29"/>
  <c r="Z151" i="29" s="1"/>
  <c r="Y146" i="29"/>
  <c r="Y112" i="29"/>
  <c r="Y133" i="29"/>
  <c r="Y154" i="23"/>
  <c r="Y146" i="23"/>
  <c r="Y112" i="24"/>
  <c r="Y132" i="24"/>
  <c r="Y112" i="31"/>
  <c r="Y145" i="31"/>
  <c r="F25" i="33"/>
  <c r="F27" i="33" s="1"/>
  <c r="F80" i="33"/>
  <c r="E25" i="33"/>
  <c r="E27" i="33" s="1"/>
  <c r="D73" i="33"/>
  <c r="Y151" i="19"/>
  <c r="Z150" i="19" s="1"/>
  <c r="Y110" i="19"/>
  <c r="Y132" i="19"/>
  <c r="Z130" i="19" s="1"/>
  <c r="Y145" i="19"/>
  <c r="Z143" i="19" s="1"/>
  <c r="Y153" i="28"/>
  <c r="Z152" i="28" s="1"/>
  <c r="Y109" i="28"/>
  <c r="I19" i="33" s="1"/>
  <c r="Y114" i="28"/>
  <c r="Z111" i="28" s="1"/>
  <c r="Y134" i="28"/>
  <c r="Z132" i="28" s="1"/>
  <c r="Y147" i="28"/>
  <c r="G74" i="33"/>
  <c r="Y152" i="21"/>
  <c r="Y145" i="21"/>
  <c r="Y146" i="28"/>
  <c r="D41" i="33"/>
  <c r="D40" i="33"/>
  <c r="Y114" i="29"/>
  <c r="D39" i="33"/>
  <c r="Y150" i="14"/>
  <c r="Y106" i="14"/>
  <c r="I5" i="33" s="1"/>
  <c r="Y109" i="14"/>
  <c r="Y144" i="14"/>
  <c r="Y131" i="14"/>
  <c r="Y157" i="16"/>
  <c r="Z156" i="16" s="1"/>
  <c r="Y113" i="16"/>
  <c r="I7" i="33" s="1"/>
  <c r="Y151" i="16"/>
  <c r="Y138" i="16"/>
  <c r="Z136" i="16" s="1"/>
  <c r="Y116" i="16"/>
  <c r="E73" i="33"/>
  <c r="F81" i="33"/>
  <c r="H25" i="33"/>
  <c r="H27" i="33" s="1"/>
  <c r="H30" i="33"/>
  <c r="H80" i="33"/>
  <c r="Y112" i="15"/>
  <c r="Y119" i="25"/>
  <c r="DM2" i="18" l="1"/>
  <c r="DH3" i="18"/>
  <c r="DD3" i="18"/>
  <c r="DF3" i="18" s="1"/>
  <c r="DE3" i="18"/>
  <c r="DG3" i="18"/>
  <c r="DM2" i="23"/>
  <c r="DH3" i="23"/>
  <c r="FF3" i="31"/>
  <c r="FE3" i="31"/>
  <c r="FG3" i="31"/>
  <c r="FJ2" i="31"/>
  <c r="FH3" i="31"/>
  <c r="DE3" i="23"/>
  <c r="DD3" i="23"/>
  <c r="DF3" i="23" s="1"/>
  <c r="DG3" i="23"/>
  <c r="DJ3" i="29"/>
  <c r="DL3" i="29"/>
  <c r="DI3" i="29"/>
  <c r="DK3" i="29" s="1"/>
  <c r="DG3" i="30"/>
  <c r="DD3" i="30"/>
  <c r="DF3" i="30" s="1"/>
  <c r="DE3" i="30"/>
  <c r="DM3" i="29"/>
  <c r="DR2" i="29"/>
  <c r="DR3" i="29" s="1"/>
  <c r="FJ2" i="17"/>
  <c r="FE3" i="17"/>
  <c r="FF3" i="17"/>
  <c r="FG3" i="17"/>
  <c r="FH3" i="17"/>
  <c r="DM2" i="30"/>
  <c r="DH3" i="30"/>
  <c r="FE3" i="23"/>
  <c r="FH3" i="23"/>
  <c r="FG3" i="23"/>
  <c r="FF3" i="23"/>
  <c r="FJ2" i="23"/>
  <c r="FE3" i="42"/>
  <c r="FH3" i="42"/>
  <c r="FG3" i="42"/>
  <c r="FF3" i="42"/>
  <c r="FJ2" i="42"/>
  <c r="FE3" i="41"/>
  <c r="FF3" i="41"/>
  <c r="FG3" i="41"/>
  <c r="FH3" i="41"/>
  <c r="FJ2" i="41"/>
  <c r="DJ3" i="32"/>
  <c r="DL3" i="32"/>
  <c r="DI3" i="32"/>
  <c r="DK3" i="32" s="1"/>
  <c r="DR2" i="32"/>
  <c r="DR3" i="32" s="1"/>
  <c r="DM3" i="32"/>
  <c r="DM3" i="24"/>
  <c r="DR2" i="24"/>
  <c r="DR3" i="24" s="1"/>
  <c r="DJ3" i="24"/>
  <c r="DL3" i="24"/>
  <c r="DI3" i="24"/>
  <c r="DK3" i="24" s="1"/>
  <c r="FG3" i="29"/>
  <c r="FH3" i="29"/>
  <c r="FF3" i="29"/>
  <c r="FJ2" i="29"/>
  <c r="FE3" i="29"/>
  <c r="FH3" i="22"/>
  <c r="FE3" i="22"/>
  <c r="FF3" i="22"/>
  <c r="FG3" i="22"/>
  <c r="FJ2" i="22"/>
  <c r="Z110" i="21"/>
  <c r="DT3" i="26"/>
  <c r="DS3" i="26"/>
  <c r="DU3" i="26" s="1"/>
  <c r="DV3" i="26"/>
  <c r="FF3" i="32"/>
  <c r="FH3" i="32"/>
  <c r="FE3" i="32"/>
  <c r="FJ2" i="32"/>
  <c r="FG3" i="32"/>
  <c r="DI3" i="25"/>
  <c r="DK3" i="25" s="1"/>
  <c r="DJ3" i="25"/>
  <c r="DL3" i="25"/>
  <c r="DI3" i="21"/>
  <c r="DK3" i="21" s="1"/>
  <c r="DJ3" i="21"/>
  <c r="DL3" i="21"/>
  <c r="DM3" i="25"/>
  <c r="DR2" i="25"/>
  <c r="DR3" i="25" s="1"/>
  <c r="DM3" i="21"/>
  <c r="DR2" i="21"/>
  <c r="DR3" i="21" s="1"/>
  <c r="DE3" i="17"/>
  <c r="DD3" i="17"/>
  <c r="DF3" i="17" s="1"/>
  <c r="DG3" i="17"/>
  <c r="FH3" i="18"/>
  <c r="FG3" i="18"/>
  <c r="FE3" i="18"/>
  <c r="FJ2" i="18"/>
  <c r="FF3" i="18"/>
  <c r="DN3" i="26"/>
  <c r="DP3" i="26" s="1"/>
  <c r="DQ3" i="26"/>
  <c r="DO3" i="26"/>
  <c r="FH3" i="21"/>
  <c r="FE3" i="21"/>
  <c r="FJ2" i="21"/>
  <c r="FG3" i="21"/>
  <c r="FF3" i="21"/>
  <c r="X144" i="29"/>
  <c r="X151" i="29"/>
  <c r="X111" i="29"/>
  <c r="X131" i="29"/>
  <c r="DM2" i="17"/>
  <c r="DH3" i="17"/>
  <c r="FF3" i="24"/>
  <c r="FJ2" i="24"/>
  <c r="FH3" i="24"/>
  <c r="FE3" i="24"/>
  <c r="FG3" i="24"/>
  <c r="Z111" i="23"/>
  <c r="I53" i="33"/>
  <c r="S85" i="34" s="1"/>
  <c r="X151" i="22"/>
  <c r="X117" i="22"/>
  <c r="X158" i="22"/>
  <c r="X138" i="22"/>
  <c r="DV3" i="28"/>
  <c r="DS3" i="28"/>
  <c r="DU3" i="28" s="1"/>
  <c r="DT3" i="28"/>
  <c r="DO3" i="28"/>
  <c r="DQ3" i="28"/>
  <c r="DN3" i="28"/>
  <c r="DP3" i="28" s="1"/>
  <c r="X145" i="28"/>
  <c r="X132" i="28"/>
  <c r="X152" i="28"/>
  <c r="X111" i="28"/>
  <c r="FE3" i="28"/>
  <c r="FH3" i="28"/>
  <c r="FJ2" i="28"/>
  <c r="FG3" i="28"/>
  <c r="FF3" i="28"/>
  <c r="Z144" i="30"/>
  <c r="DM3" i="19"/>
  <c r="DR2" i="19"/>
  <c r="DR3" i="19" s="1"/>
  <c r="DI3" i="19"/>
  <c r="DK3" i="19" s="1"/>
  <c r="DJ3" i="19"/>
  <c r="DL3" i="19"/>
  <c r="FJ2" i="19"/>
  <c r="FF3" i="19"/>
  <c r="FH3" i="19"/>
  <c r="FG3" i="19"/>
  <c r="FE3" i="19"/>
  <c r="Z110" i="31"/>
  <c r="FG3" i="15"/>
  <c r="FH3" i="15"/>
  <c r="FJ2" i="15"/>
  <c r="FF3" i="15"/>
  <c r="FE3" i="15"/>
  <c r="DJ3" i="15"/>
  <c r="DL3" i="15"/>
  <c r="DI3" i="15"/>
  <c r="DK3" i="15" s="1"/>
  <c r="DM3" i="15"/>
  <c r="DR2" i="15"/>
  <c r="DR3" i="15" s="1"/>
  <c r="DR2" i="16"/>
  <c r="DR3" i="16" s="1"/>
  <c r="DM3" i="16"/>
  <c r="FF3" i="16"/>
  <c r="FJ2" i="16"/>
  <c r="FE3" i="16"/>
  <c r="FG3" i="16"/>
  <c r="FH3" i="16"/>
  <c r="DJ3" i="16"/>
  <c r="DI3" i="16"/>
  <c r="DK3" i="16" s="1"/>
  <c r="DL3" i="16"/>
  <c r="Z145" i="23"/>
  <c r="Z138" i="22"/>
  <c r="X6" i="17"/>
  <c r="B1" i="17"/>
  <c r="W132" i="23"/>
  <c r="W145" i="23"/>
  <c r="W152" i="23"/>
  <c r="W111" i="23"/>
  <c r="W136" i="16"/>
  <c r="W149" i="16"/>
  <c r="W156" i="16"/>
  <c r="W115" i="16"/>
  <c r="X152" i="15"/>
  <c r="X132" i="15"/>
  <c r="X145" i="15"/>
  <c r="X111" i="15"/>
  <c r="X144" i="18"/>
  <c r="X110" i="18"/>
  <c r="X151" i="18"/>
  <c r="X131" i="18"/>
  <c r="X112" i="41"/>
  <c r="X153" i="41"/>
  <c r="X146" i="41"/>
  <c r="X133" i="41"/>
  <c r="X138" i="25"/>
  <c r="X158" i="25"/>
  <c r="X117" i="25"/>
  <c r="X151" i="25"/>
  <c r="W144" i="17"/>
  <c r="W131" i="17"/>
  <c r="W151" i="17"/>
  <c r="W110" i="17"/>
  <c r="X6" i="23"/>
  <c r="B1" i="23"/>
  <c r="X6" i="16"/>
  <c r="B1" i="16"/>
  <c r="Z142" i="14"/>
  <c r="Z103" i="20"/>
  <c r="D70" i="33"/>
  <c r="Z112" i="41"/>
  <c r="Z109" i="26"/>
  <c r="I54" i="33"/>
  <c r="S86" i="34" s="1"/>
  <c r="Z110" i="30"/>
  <c r="H70" i="33"/>
  <c r="I33" i="33"/>
  <c r="J33" i="33" s="1"/>
  <c r="Z144" i="18"/>
  <c r="Z151" i="25"/>
  <c r="Z110" i="24"/>
  <c r="G70" i="33"/>
  <c r="Z144" i="31"/>
  <c r="Z145" i="15"/>
  <c r="I75" i="33"/>
  <c r="J75" i="33" s="1"/>
  <c r="F70" i="33"/>
  <c r="Z131" i="29"/>
  <c r="Z151" i="17"/>
  <c r="S74" i="34"/>
  <c r="J42" i="33"/>
  <c r="I20" i="33"/>
  <c r="D32" i="33" s="1"/>
  <c r="Z145" i="32"/>
  <c r="Z144" i="29"/>
  <c r="J87" i="33"/>
  <c r="S49" i="34"/>
  <c r="Z144" i="21"/>
  <c r="X143" i="26"/>
  <c r="X150" i="26"/>
  <c r="X109" i="26"/>
  <c r="X130" i="26"/>
  <c r="FO3" i="26"/>
  <c r="FP3" i="26"/>
  <c r="FR2" i="26"/>
  <c r="FM3" i="26"/>
  <c r="FN3" i="26"/>
  <c r="Z115" i="16"/>
  <c r="X109" i="19"/>
  <c r="X130" i="19"/>
  <c r="X150" i="19"/>
  <c r="X143" i="19"/>
  <c r="Z109" i="19"/>
  <c r="W108" i="14"/>
  <c r="W142" i="14"/>
  <c r="W149" i="14"/>
  <c r="W129" i="14"/>
  <c r="B1" i="14"/>
  <c r="X6" i="14"/>
  <c r="E70" i="33"/>
  <c r="J49" i="33"/>
  <c r="S81" i="34"/>
  <c r="S79" i="34"/>
  <c r="J47" i="33"/>
  <c r="FG3" i="14"/>
  <c r="FF3" i="14"/>
  <c r="FE3" i="14"/>
  <c r="FH3" i="14"/>
  <c r="FJ2" i="14"/>
  <c r="DN3" i="14"/>
  <c r="DP3" i="14" s="1"/>
  <c r="DQ3" i="14"/>
  <c r="DO3" i="14"/>
  <c r="DS3" i="14"/>
  <c r="DU3" i="14" s="1"/>
  <c r="DT3" i="14"/>
  <c r="DV3" i="14"/>
  <c r="Z151" i="31"/>
  <c r="Z111" i="15"/>
  <c r="F57" i="33"/>
  <c r="Z151" i="22"/>
  <c r="I76" i="33"/>
  <c r="J76" i="33" s="1"/>
  <c r="D30" i="33"/>
  <c r="E57" i="33"/>
  <c r="E98" i="33"/>
  <c r="G57" i="33"/>
  <c r="Z144" i="24"/>
  <c r="E77" i="33"/>
  <c r="H57" i="33"/>
  <c r="Z145" i="28"/>
  <c r="F77" i="33"/>
  <c r="DQ3" i="20"/>
  <c r="DO3" i="20"/>
  <c r="DN3" i="20"/>
  <c r="DP3" i="20" s="1"/>
  <c r="DV3" i="20"/>
  <c r="DS3" i="20"/>
  <c r="DU3" i="20" s="1"/>
  <c r="DT3" i="20"/>
  <c r="FE3" i="20"/>
  <c r="FH3" i="20"/>
  <c r="FJ2" i="20"/>
  <c r="FG3" i="20"/>
  <c r="FF3" i="20"/>
  <c r="Z137" i="20"/>
  <c r="D77" i="33"/>
  <c r="H98" i="33"/>
  <c r="Z151" i="21"/>
  <c r="I81" i="33"/>
  <c r="S43" i="34" s="1"/>
  <c r="H34" i="33"/>
  <c r="G34" i="33"/>
  <c r="I80" i="33"/>
  <c r="Z149" i="14"/>
  <c r="D89" i="34"/>
  <c r="J15" i="33"/>
  <c r="D34" i="34"/>
  <c r="J17" i="33"/>
  <c r="D36" i="34"/>
  <c r="D103" i="34"/>
  <c r="Z117" i="25"/>
  <c r="D120" i="34"/>
  <c r="J23" i="33"/>
  <c r="D42" i="34"/>
  <c r="D118" i="34"/>
  <c r="J21" i="33"/>
  <c r="D40" i="34"/>
  <c r="D88" i="34"/>
  <c r="D33" i="34"/>
  <c r="J14" i="33"/>
  <c r="D72" i="34"/>
  <c r="J8" i="33"/>
  <c r="D27" i="34"/>
  <c r="I61" i="33"/>
  <c r="Z129" i="14"/>
  <c r="I74" i="33"/>
  <c r="D57" i="33"/>
  <c r="J10" i="33"/>
  <c r="D74" i="34"/>
  <c r="D29" i="34"/>
  <c r="F98" i="33"/>
  <c r="I73" i="33"/>
  <c r="D98" i="33"/>
  <c r="J12" i="33"/>
  <c r="D31" i="34"/>
  <c r="D86" i="34"/>
  <c r="Z146" i="41"/>
  <c r="D119" i="34"/>
  <c r="J22" i="33"/>
  <c r="D41" i="34"/>
  <c r="Z152" i="32"/>
  <c r="AA140" i="32" s="1"/>
  <c r="I93" i="33"/>
  <c r="I40" i="33"/>
  <c r="G98" i="33"/>
  <c r="D30" i="34"/>
  <c r="J11" i="33"/>
  <c r="D75" i="34"/>
  <c r="D26" i="34"/>
  <c r="J7" i="33"/>
  <c r="D71" i="34"/>
  <c r="Z108" i="14"/>
  <c r="I39" i="33"/>
  <c r="D105" i="34"/>
  <c r="D38" i="34"/>
  <c r="J19" i="33"/>
  <c r="D25" i="34"/>
  <c r="J6" i="33"/>
  <c r="D70" i="34"/>
  <c r="Z149" i="16"/>
  <c r="D37" i="34"/>
  <c r="D104" i="34"/>
  <c r="J18" i="33"/>
  <c r="J82" i="33"/>
  <c r="S44" i="34"/>
  <c r="J16" i="33"/>
  <c r="D102" i="34"/>
  <c r="D35" i="34"/>
  <c r="G77" i="33"/>
  <c r="I41" i="33"/>
  <c r="Z152" i="23"/>
  <c r="Z144" i="17"/>
  <c r="I30" i="33"/>
  <c r="D69" i="34"/>
  <c r="J5" i="33"/>
  <c r="D24" i="34"/>
  <c r="I60" i="33"/>
  <c r="Z131" i="24"/>
  <c r="Z111" i="29"/>
  <c r="AA111" i="29" s="1"/>
  <c r="J89" i="33"/>
  <c r="S51" i="34"/>
  <c r="D32" i="34"/>
  <c r="D87" i="34"/>
  <c r="J13" i="33"/>
  <c r="I31" i="33"/>
  <c r="Z153" i="41"/>
  <c r="Z117" i="22"/>
  <c r="H77" i="33"/>
  <c r="J9" i="33"/>
  <c r="D73" i="34"/>
  <c r="D28" i="34"/>
  <c r="DJ3" i="18" l="1"/>
  <c r="DI3" i="18"/>
  <c r="DK3" i="18" s="1"/>
  <c r="DL3" i="18"/>
  <c r="DM3" i="18"/>
  <c r="DR2" i="18"/>
  <c r="DR3" i="18" s="1"/>
  <c r="DR2" i="30"/>
  <c r="DR3" i="30" s="1"/>
  <c r="DM3" i="30"/>
  <c r="FI3" i="17"/>
  <c r="FL3" i="17"/>
  <c r="FN2" i="17"/>
  <c r="FJ3" i="17"/>
  <c r="FK3" i="17"/>
  <c r="DT3" i="29"/>
  <c r="DS3" i="29"/>
  <c r="DU3" i="29" s="1"/>
  <c r="DV3" i="29"/>
  <c r="FK3" i="31"/>
  <c r="FL3" i="31"/>
  <c r="FJ3" i="31"/>
  <c r="FI3" i="31"/>
  <c r="FN2" i="31"/>
  <c r="DJ3" i="23"/>
  <c r="DL3" i="23"/>
  <c r="DI3" i="23"/>
  <c r="DK3" i="23" s="1"/>
  <c r="DL3" i="30"/>
  <c r="DJ3" i="30"/>
  <c r="DI3" i="30"/>
  <c r="DK3" i="30" s="1"/>
  <c r="DQ3" i="29"/>
  <c r="DN3" i="29"/>
  <c r="DP3" i="29" s="1"/>
  <c r="DO3" i="29"/>
  <c r="DM3" i="23"/>
  <c r="DR2" i="23"/>
  <c r="DR3" i="23" s="1"/>
  <c r="FK3" i="41"/>
  <c r="FI3" i="41"/>
  <c r="FL3" i="41"/>
  <c r="FJ3" i="41"/>
  <c r="FN2" i="41"/>
  <c r="DS3" i="24"/>
  <c r="DU3" i="24" s="1"/>
  <c r="DV3" i="24"/>
  <c r="DT3" i="24"/>
  <c r="DO3" i="24"/>
  <c r="DN3" i="24"/>
  <c r="DP3" i="24" s="1"/>
  <c r="DQ3" i="24"/>
  <c r="FK3" i="23"/>
  <c r="FN2" i="23"/>
  <c r="FI3" i="23"/>
  <c r="FJ3" i="23"/>
  <c r="FL3" i="23"/>
  <c r="DO3" i="32"/>
  <c r="DQ3" i="32"/>
  <c r="DN3" i="32"/>
  <c r="DP3" i="32" s="1"/>
  <c r="DT3" i="32"/>
  <c r="DS3" i="32"/>
  <c r="DU3" i="32" s="1"/>
  <c r="DV3" i="32"/>
  <c r="FJ3" i="42"/>
  <c r="FL3" i="42"/>
  <c r="FK3" i="42"/>
  <c r="FN2" i="42"/>
  <c r="FI3" i="42"/>
  <c r="DV3" i="25"/>
  <c r="DS3" i="25"/>
  <c r="DU3" i="25" s="1"/>
  <c r="DT3" i="25"/>
  <c r="DR2" i="17"/>
  <c r="DR3" i="17" s="1"/>
  <c r="DM3" i="17"/>
  <c r="DQ3" i="25"/>
  <c r="DN3" i="25"/>
  <c r="DP3" i="25" s="1"/>
  <c r="DO3" i="25"/>
  <c r="FI3" i="32"/>
  <c r="FK3" i="32"/>
  <c r="FN2" i="32"/>
  <c r="FL3" i="32"/>
  <c r="FJ3" i="32"/>
  <c r="DL3" i="17"/>
  <c r="DJ3" i="17"/>
  <c r="DI3" i="17"/>
  <c r="DK3" i="17" s="1"/>
  <c r="FL3" i="21"/>
  <c r="FI3" i="21"/>
  <c r="FK3" i="21"/>
  <c r="FN2" i="21"/>
  <c r="FJ3" i="21"/>
  <c r="FN2" i="29"/>
  <c r="FL3" i="29"/>
  <c r="FI3" i="29"/>
  <c r="FJ3" i="29"/>
  <c r="FK3" i="29"/>
  <c r="FL3" i="24"/>
  <c r="FI3" i="24"/>
  <c r="FK3" i="24"/>
  <c r="FN2" i="24"/>
  <c r="FJ3" i="24"/>
  <c r="DT3" i="21"/>
  <c r="DV3" i="21"/>
  <c r="DS3" i="21"/>
  <c r="DU3" i="21" s="1"/>
  <c r="FK3" i="22"/>
  <c r="FN2" i="22"/>
  <c r="FL3" i="22"/>
  <c r="FI3" i="22"/>
  <c r="FJ3" i="22"/>
  <c r="FJ3" i="18"/>
  <c r="FN2" i="18"/>
  <c r="FL3" i="18"/>
  <c r="FI3" i="18"/>
  <c r="FK3" i="18"/>
  <c r="DN3" i="21"/>
  <c r="DP3" i="21" s="1"/>
  <c r="DQ3" i="21"/>
  <c r="DO3" i="21"/>
  <c r="I32" i="33"/>
  <c r="J32" i="33" s="1"/>
  <c r="E30" i="33"/>
  <c r="I25" i="33"/>
  <c r="I27" i="33" s="1"/>
  <c r="J53" i="33"/>
  <c r="FL3" i="28"/>
  <c r="FN2" i="28"/>
  <c r="FI3" i="28"/>
  <c r="FJ3" i="28"/>
  <c r="FK3" i="28"/>
  <c r="E31" i="33"/>
  <c r="D39" i="34"/>
  <c r="D45" i="34" s="1"/>
  <c r="J20" i="33"/>
  <c r="F30" i="33"/>
  <c r="D33" i="33"/>
  <c r="E33" i="33"/>
  <c r="F31" i="33"/>
  <c r="D31" i="33"/>
  <c r="F32" i="33"/>
  <c r="F33" i="33"/>
  <c r="E32" i="33"/>
  <c r="D106" i="34"/>
  <c r="D108" i="34" s="1"/>
  <c r="FI3" i="19"/>
  <c r="FK3" i="19"/>
  <c r="FJ3" i="19"/>
  <c r="FL3" i="19"/>
  <c r="FN2" i="19"/>
  <c r="DS3" i="19"/>
  <c r="DU3" i="19" s="1"/>
  <c r="DV3" i="19"/>
  <c r="DT3" i="19"/>
  <c r="DN3" i="19"/>
  <c r="DP3" i="19" s="1"/>
  <c r="DO3" i="19"/>
  <c r="DQ3" i="19"/>
  <c r="DV3" i="15"/>
  <c r="DS3" i="15"/>
  <c r="DU3" i="15" s="1"/>
  <c r="DT3" i="15"/>
  <c r="FK3" i="15"/>
  <c r="FN2" i="15"/>
  <c r="FI3" i="15"/>
  <c r="FL3" i="15"/>
  <c r="FJ3" i="15"/>
  <c r="DN3" i="15"/>
  <c r="DP3" i="15" s="1"/>
  <c r="DQ3" i="15"/>
  <c r="DO3" i="15"/>
  <c r="DN3" i="16"/>
  <c r="DP3" i="16" s="1"/>
  <c r="DO3" i="16"/>
  <c r="DQ3" i="16"/>
  <c r="FJ3" i="16"/>
  <c r="FN2" i="16"/>
  <c r="FK3" i="16"/>
  <c r="FL3" i="16"/>
  <c r="FI3" i="16"/>
  <c r="DT3" i="16"/>
  <c r="DV3" i="16"/>
  <c r="DS3" i="16"/>
  <c r="DU3" i="16" s="1"/>
  <c r="X152" i="23"/>
  <c r="X132" i="23"/>
  <c r="X111" i="23"/>
  <c r="X145" i="23"/>
  <c r="X149" i="16"/>
  <c r="X136" i="16"/>
  <c r="X156" i="16"/>
  <c r="X115" i="16"/>
  <c r="X151" i="17"/>
  <c r="X131" i="17"/>
  <c r="X110" i="17"/>
  <c r="X144" i="17"/>
  <c r="AA144" i="29"/>
  <c r="J54" i="33"/>
  <c r="D55" i="34"/>
  <c r="S29" i="34"/>
  <c r="FT3" i="26"/>
  <c r="FQ3" i="26"/>
  <c r="FR3" i="26"/>
  <c r="FS3" i="26"/>
  <c r="X149" i="14"/>
  <c r="X142" i="14"/>
  <c r="X108" i="14"/>
  <c r="X129" i="14"/>
  <c r="FN2" i="14"/>
  <c r="FL3" i="14"/>
  <c r="FK3" i="14"/>
  <c r="FJ3" i="14"/>
  <c r="FI3" i="14"/>
  <c r="S30" i="34"/>
  <c r="FJ3" i="20"/>
  <c r="FN2" i="20"/>
  <c r="FI3" i="20"/>
  <c r="FK3" i="20"/>
  <c r="FL3" i="20"/>
  <c r="J81" i="33"/>
  <c r="J25" i="33"/>
  <c r="K24" i="33" s="1"/>
  <c r="S71" i="34"/>
  <c r="I57" i="33"/>
  <c r="S90" i="34" s="1"/>
  <c r="J39" i="33"/>
  <c r="I98" i="33"/>
  <c r="S61" i="34" s="1"/>
  <c r="J80" i="33"/>
  <c r="S42" i="34"/>
  <c r="S100" i="34"/>
  <c r="J60" i="33"/>
  <c r="I70" i="33"/>
  <c r="S111" i="34" s="1"/>
  <c r="D77" i="34"/>
  <c r="S72" i="34"/>
  <c r="J40" i="33"/>
  <c r="J73" i="33"/>
  <c r="I77" i="33"/>
  <c r="S32" i="34" s="1"/>
  <c r="S27" i="34"/>
  <c r="J61" i="33"/>
  <c r="S101" i="34"/>
  <c r="S73" i="34"/>
  <c r="J41" i="33"/>
  <c r="J93" i="33"/>
  <c r="S55" i="34"/>
  <c r="D91" i="34"/>
  <c r="D123" i="34"/>
  <c r="J31" i="33"/>
  <c r="D53" i="34"/>
  <c r="J30" i="33"/>
  <c r="D52" i="34"/>
  <c r="S28" i="34"/>
  <c r="J74" i="33"/>
  <c r="DT3" i="18" l="1"/>
  <c r="DV3" i="18"/>
  <c r="DS3" i="18"/>
  <c r="DU3" i="18" s="1"/>
  <c r="DQ3" i="18"/>
  <c r="DN3" i="18"/>
  <c r="DP3" i="18" s="1"/>
  <c r="DO3" i="18"/>
  <c r="FO3" i="31"/>
  <c r="FN3" i="31"/>
  <c r="FR2" i="31"/>
  <c r="FM3" i="31"/>
  <c r="FP3" i="31"/>
  <c r="DT3" i="23"/>
  <c r="DS3" i="23"/>
  <c r="DU3" i="23" s="1"/>
  <c r="DV3" i="23"/>
  <c r="DO3" i="30"/>
  <c r="DQ3" i="30"/>
  <c r="DN3" i="30"/>
  <c r="DP3" i="30" s="1"/>
  <c r="DQ3" i="23"/>
  <c r="DO3" i="23"/>
  <c r="DN3" i="23"/>
  <c r="DP3" i="23" s="1"/>
  <c r="FP3" i="17"/>
  <c r="FR2" i="17"/>
  <c r="FN3" i="17"/>
  <c r="FO3" i="17"/>
  <c r="FM3" i="17"/>
  <c r="DV3" i="30"/>
  <c r="DT3" i="30"/>
  <c r="DS3" i="30"/>
  <c r="DU3" i="30" s="1"/>
  <c r="FO3" i="23"/>
  <c r="FM3" i="23"/>
  <c r="FP3" i="23"/>
  <c r="FN3" i="23"/>
  <c r="FR2" i="23"/>
  <c r="FN3" i="41"/>
  <c r="FP3" i="41"/>
  <c r="FR2" i="41"/>
  <c r="FO3" i="41"/>
  <c r="FM3" i="41"/>
  <c r="FO3" i="42"/>
  <c r="FM3" i="42"/>
  <c r="FR2" i="42"/>
  <c r="FN3" i="42"/>
  <c r="FP3" i="42"/>
  <c r="FP3" i="18"/>
  <c r="FN3" i="18"/>
  <c r="FM3" i="18"/>
  <c r="FR2" i="18"/>
  <c r="FO3" i="18"/>
  <c r="DN3" i="17"/>
  <c r="DP3" i="17" s="1"/>
  <c r="DO3" i="17"/>
  <c r="DQ3" i="17"/>
  <c r="FP3" i="21"/>
  <c r="FN3" i="21"/>
  <c r="FR2" i="21"/>
  <c r="FO3" i="21"/>
  <c r="FM3" i="21"/>
  <c r="DT3" i="17"/>
  <c r="DV3" i="17"/>
  <c r="DS3" i="17"/>
  <c r="DU3" i="17" s="1"/>
  <c r="FO3" i="22"/>
  <c r="FM3" i="22"/>
  <c r="FP3" i="22"/>
  <c r="FR2" i="22"/>
  <c r="FN3" i="22"/>
  <c r="FR2" i="32"/>
  <c r="FO3" i="32"/>
  <c r="FP3" i="32"/>
  <c r="FM3" i="32"/>
  <c r="FN3" i="32"/>
  <c r="FR2" i="24"/>
  <c r="FM3" i="24"/>
  <c r="FO3" i="24"/>
  <c r="FN3" i="24"/>
  <c r="FP3" i="24"/>
  <c r="FM3" i="29"/>
  <c r="FP3" i="29"/>
  <c r="FO3" i="29"/>
  <c r="FR2" i="29"/>
  <c r="FN3" i="29"/>
  <c r="D54" i="34"/>
  <c r="D57" i="34" s="1"/>
  <c r="I34" i="33"/>
  <c r="FO3" i="28"/>
  <c r="FM3" i="28"/>
  <c r="FP3" i="28"/>
  <c r="FN3" i="28"/>
  <c r="FR2" i="28"/>
  <c r="D34" i="33"/>
  <c r="E34" i="33"/>
  <c r="K6" i="33"/>
  <c r="K14" i="33"/>
  <c r="F34" i="33"/>
  <c r="FP3" i="19"/>
  <c r="FN3" i="19"/>
  <c r="FO3" i="19"/>
  <c r="FM3" i="19"/>
  <c r="FR2" i="19"/>
  <c r="FP3" i="15"/>
  <c r="FR2" i="15"/>
  <c r="FN3" i="15"/>
  <c r="FO3" i="15"/>
  <c r="FM3" i="15"/>
  <c r="FN3" i="16"/>
  <c r="FP3" i="16"/>
  <c r="FO3" i="16"/>
  <c r="FM3" i="16"/>
  <c r="FR2" i="16"/>
  <c r="FN3" i="14"/>
  <c r="FR2" i="14"/>
  <c r="FM3" i="14"/>
  <c r="FO3" i="14"/>
  <c r="FP3" i="14"/>
  <c r="K15" i="33"/>
  <c r="K7" i="33"/>
  <c r="K16" i="33"/>
  <c r="K13" i="33"/>
  <c r="K8" i="33"/>
  <c r="K9" i="33"/>
  <c r="K11" i="33"/>
  <c r="K17" i="33"/>
  <c r="K19" i="33"/>
  <c r="FM3" i="20"/>
  <c r="FN3" i="20"/>
  <c r="FR2" i="20"/>
  <c r="FP3" i="20"/>
  <c r="FO3" i="20"/>
  <c r="K12" i="33"/>
  <c r="K21" i="33"/>
  <c r="K10" i="33"/>
  <c r="K22" i="33"/>
  <c r="K18" i="33"/>
  <c r="K23" i="33"/>
  <c r="J98" i="33"/>
  <c r="K80" i="33" s="1"/>
  <c r="J70" i="33"/>
  <c r="J57" i="33"/>
  <c r="J34" i="33"/>
  <c r="K30" i="33" s="1"/>
  <c r="J77" i="33"/>
  <c r="K73" i="33" s="1"/>
  <c r="K20" i="33"/>
  <c r="K5" i="33"/>
  <c r="FR3" i="17" l="1"/>
  <c r="FT3" i="17"/>
  <c r="FS3" i="17"/>
  <c r="FQ3" i="17"/>
  <c r="FR3" i="31"/>
  <c r="FT3" i="31"/>
  <c r="FQ3" i="31"/>
  <c r="FS3" i="31"/>
  <c r="FT3" i="41"/>
  <c r="FS3" i="41"/>
  <c r="FQ3" i="41"/>
  <c r="FR3" i="41"/>
  <c r="FQ3" i="42"/>
  <c r="FT3" i="42"/>
  <c r="FS3" i="42"/>
  <c r="FR3" i="42"/>
  <c r="FR3" i="23"/>
  <c r="FT3" i="23"/>
  <c r="FQ3" i="23"/>
  <c r="FS3" i="23"/>
  <c r="FS3" i="32"/>
  <c r="FT3" i="32"/>
  <c r="FR3" i="32"/>
  <c r="FQ3" i="32"/>
  <c r="FQ3" i="22"/>
  <c r="FT3" i="22"/>
  <c r="FR3" i="22"/>
  <c r="FS3" i="22"/>
  <c r="FS3" i="18"/>
  <c r="FR3" i="18"/>
  <c r="FQ3" i="18"/>
  <c r="FT3" i="18"/>
  <c r="FS3" i="29"/>
  <c r="FQ3" i="29"/>
  <c r="FT3" i="29"/>
  <c r="FR3" i="29"/>
  <c r="FR3" i="24"/>
  <c r="FS3" i="24"/>
  <c r="FT3" i="24"/>
  <c r="FQ3" i="24"/>
  <c r="FQ3" i="21"/>
  <c r="FS3" i="21"/>
  <c r="FR3" i="21"/>
  <c r="FT3" i="21"/>
  <c r="FQ3" i="28"/>
  <c r="FS3" i="28"/>
  <c r="FT3" i="28"/>
  <c r="FR3" i="28"/>
  <c r="FT3" i="19"/>
  <c r="FQ3" i="19"/>
  <c r="FR3" i="19"/>
  <c r="FS3" i="19"/>
  <c r="FQ3" i="15"/>
  <c r="FR3" i="15"/>
  <c r="FT3" i="15"/>
  <c r="FS3" i="15"/>
  <c r="FR3" i="16"/>
  <c r="FQ3" i="16"/>
  <c r="FS3" i="16"/>
  <c r="FT3" i="16"/>
  <c r="FR3" i="14"/>
  <c r="FS3" i="14"/>
  <c r="FT3" i="14"/>
  <c r="FQ3" i="14"/>
  <c r="FS3" i="20"/>
  <c r="FQ3" i="20"/>
  <c r="FR3" i="20"/>
  <c r="FT3" i="20"/>
  <c r="K25" i="33"/>
  <c r="K48" i="33"/>
  <c r="K57" i="33"/>
  <c r="K47" i="33"/>
  <c r="K49" i="33"/>
  <c r="K56" i="33"/>
  <c r="K42" i="33"/>
  <c r="K44" i="33"/>
  <c r="K43" i="33"/>
  <c r="K46" i="33"/>
  <c r="K45" i="33"/>
  <c r="K51" i="33"/>
  <c r="K50" i="33"/>
  <c r="K55" i="33"/>
  <c r="K52" i="33"/>
  <c r="K53" i="33"/>
  <c r="K54" i="33"/>
  <c r="K88" i="33"/>
  <c r="K98" i="33"/>
  <c r="K84" i="33"/>
  <c r="K92" i="33"/>
  <c r="K96" i="33"/>
  <c r="K94" i="33"/>
  <c r="K86" i="33"/>
  <c r="K90" i="33"/>
  <c r="K87" i="33"/>
  <c r="K91" i="33"/>
  <c r="K85" i="33"/>
  <c r="K83" i="33"/>
  <c r="K95" i="33"/>
  <c r="K97" i="33"/>
  <c r="K89" i="33"/>
  <c r="K81" i="33"/>
  <c r="K82" i="33"/>
  <c r="K40" i="33"/>
  <c r="K70" i="33"/>
  <c r="K64" i="33"/>
  <c r="K62" i="33"/>
  <c r="K66" i="33"/>
  <c r="K68" i="33"/>
  <c r="K67" i="33"/>
  <c r="K65" i="33"/>
  <c r="K69" i="33"/>
  <c r="K63" i="33"/>
  <c r="K61" i="33"/>
  <c r="K60" i="33"/>
  <c r="K41" i="33"/>
  <c r="K77" i="33"/>
  <c r="K75" i="33"/>
  <c r="K76" i="33"/>
  <c r="K34" i="33"/>
  <c r="K32" i="33"/>
  <c r="K33" i="33"/>
  <c r="K74" i="33"/>
  <c r="K39" i="33"/>
  <c r="K31" i="33"/>
  <c r="K93"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<sst xmlns="http://schemas.openxmlformats.org/spreadsheetml/2006/main" count="3752" uniqueCount="887">
  <si>
    <t>Name of country</t>
  </si>
  <si>
    <t>National population (2017)</t>
  </si>
  <si>
    <t>First year of plan</t>
  </si>
  <si>
    <t>Number of years of planning</t>
  </si>
  <si>
    <t>Currency of budget</t>
  </si>
  <si>
    <t>1. Government</t>
  </si>
  <si>
    <t>2. GiZ</t>
  </si>
  <si>
    <t>3. BMGF</t>
  </si>
  <si>
    <t>4. World Bank</t>
  </si>
  <si>
    <t>5. WHO</t>
  </si>
  <si>
    <t>6. UNICEF</t>
  </si>
  <si>
    <t>7. CDC</t>
  </si>
  <si>
    <t>8. JHPIEGO</t>
  </si>
  <si>
    <t>8. JHPEIGO</t>
  </si>
  <si>
    <t>9. USAID</t>
  </si>
  <si>
    <t>10. BHT</t>
  </si>
  <si>
    <t>11. Global Fund</t>
  </si>
  <si>
    <t>12. Other</t>
  </si>
  <si>
    <t>1.  Coordination / leadership</t>
  </si>
  <si>
    <t>2.  Planning including assessment, design, planning, policy, legislation</t>
  </si>
  <si>
    <t>3.  Strengthening HR capacity</t>
  </si>
  <si>
    <t>4.  Strengthening infrastructure</t>
  </si>
  <si>
    <t>5.  Operations / implementation</t>
  </si>
  <si>
    <t>6.  Analysis including data quality and dissemination</t>
  </si>
  <si>
    <t>7.  Use and review mechanisms</t>
  </si>
  <si>
    <t>Number</t>
  </si>
  <si>
    <t>Transport</t>
  </si>
  <si>
    <t>Consultant</t>
  </si>
  <si>
    <t>International</t>
  </si>
  <si>
    <t>Per diem</t>
  </si>
  <si>
    <t>Daily rate</t>
  </si>
  <si>
    <t>International flight</t>
  </si>
  <si>
    <t>National</t>
  </si>
  <si>
    <t>Travel</t>
  </si>
  <si>
    <t>For meetings/workshops and training</t>
  </si>
  <si>
    <t xml:space="preserve">Per diem for participants from outside </t>
  </si>
  <si>
    <t>Extra days per diem for not local</t>
  </si>
  <si>
    <t>Supervisor per diem</t>
  </si>
  <si>
    <t>Printing price per page</t>
  </si>
  <si>
    <t>Rent of venue</t>
  </si>
  <si>
    <t>Stationary</t>
  </si>
  <si>
    <t>Lunch</t>
  </si>
  <si>
    <t>Tea break</t>
  </si>
  <si>
    <t>Annual salaries and benefits</t>
  </si>
  <si>
    <t>Salary</t>
  </si>
  <si>
    <t>None</t>
  </si>
  <si>
    <t>BW50</t>
  </si>
  <si>
    <t>BW100</t>
  </si>
  <si>
    <t>BW200</t>
  </si>
  <si>
    <t>C50</t>
  </si>
  <si>
    <t>C100</t>
  </si>
  <si>
    <t>C200</t>
  </si>
  <si>
    <t>For FTE calculation</t>
  </si>
  <si>
    <t>Formula for meeting</t>
  </si>
  <si>
    <t>Meeting DATA</t>
  </si>
  <si>
    <t>PROCUREMENT</t>
  </si>
  <si>
    <t>Category</t>
  </si>
  <si>
    <t>Participants</t>
  </si>
  <si>
    <t>Total cost</t>
  </si>
  <si>
    <t>No of days</t>
  </si>
  <si>
    <t>Descripion1</t>
  </si>
  <si>
    <t>Quantity 1</t>
  </si>
  <si>
    <t>Price 1</t>
  </si>
  <si>
    <t>Cost proc 1</t>
  </si>
  <si>
    <t>Descripion 2</t>
  </si>
  <si>
    <t>Quantity 2</t>
  </si>
  <si>
    <t>Price 2</t>
  </si>
  <si>
    <t>Cost proc 2</t>
  </si>
  <si>
    <t>UniqueID</t>
  </si>
  <si>
    <t>CostCategory1</t>
  </si>
  <si>
    <t>CostCategory2</t>
  </si>
  <si>
    <t>Other</t>
  </si>
  <si>
    <t>Trainer per diem</t>
  </si>
  <si>
    <t>Away participants</t>
  </si>
  <si>
    <t>Per diem away</t>
  </si>
  <si>
    <t>No of trainers</t>
  </si>
  <si>
    <t>Trainer fee</t>
  </si>
  <si>
    <t>Extra for trainer</t>
  </si>
  <si>
    <t>No of days for trainer</t>
  </si>
  <si>
    <t>Extra pp</t>
  </si>
  <si>
    <t>Extra on top</t>
  </si>
  <si>
    <t>List 1</t>
  </si>
  <si>
    <t>List 2</t>
  </si>
  <si>
    <t>List 3</t>
  </si>
  <si>
    <t>Fuel per day</t>
  </si>
  <si>
    <t>For later</t>
  </si>
  <si>
    <t>FIELD VISITS</t>
  </si>
  <si>
    <t>No of supervisors</t>
  </si>
  <si>
    <t>Vehicle category</t>
  </si>
  <si>
    <t>No of vehicles</t>
  </si>
  <si>
    <t>Cost per day per vehicle</t>
  </si>
  <si>
    <t>Fuel cost per day</t>
  </si>
  <si>
    <t>No of drivers</t>
  </si>
  <si>
    <t>Driver per diem</t>
  </si>
  <si>
    <t>Extra per field visit</t>
  </si>
  <si>
    <t>Total costs</t>
  </si>
  <si>
    <t>List4</t>
  </si>
  <si>
    <t>CONSULTANT</t>
  </si>
  <si>
    <t>International national</t>
  </si>
  <si>
    <t>No of consultants</t>
  </si>
  <si>
    <t>Per diem consultant</t>
  </si>
  <si>
    <t>Consultant rate</t>
  </si>
  <si>
    <t>Consultant travel</t>
  </si>
  <si>
    <t>Total consult</t>
  </si>
  <si>
    <t>HR Extra 1</t>
  </si>
  <si>
    <t>HR Extra 2</t>
  </si>
  <si>
    <t>Total costs HR</t>
  </si>
  <si>
    <t>List 4</t>
  </si>
  <si>
    <t>Total</t>
  </si>
  <si>
    <t>Estimated cost (Local currency)</t>
  </si>
  <si>
    <t>Report B&amp;W Prince per page</t>
  </si>
  <si>
    <t>Report B&amp;W 50 to 100 pages</t>
  </si>
  <si>
    <t>Report B&amp;W More than 100 pages</t>
  </si>
  <si>
    <t>Report Color Prince per page</t>
  </si>
  <si>
    <t>Report Color 50 to 100 pages</t>
  </si>
  <si>
    <t>Report Color More than 100 pages</t>
  </si>
  <si>
    <t>Implementation scale</t>
  </si>
  <si>
    <t>Number of days consultants</t>
  </si>
  <si>
    <t>Field Visit</t>
  </si>
  <si>
    <t>Cost category 1</t>
  </si>
  <si>
    <t>General</t>
  </si>
  <si>
    <t>Infrastructure</t>
  </si>
  <si>
    <t>TOTALS</t>
  </si>
  <si>
    <t>% total</t>
  </si>
  <si>
    <t>P</t>
  </si>
  <si>
    <t>D</t>
  </si>
  <si>
    <t>R</t>
  </si>
  <si>
    <t>O</t>
  </si>
  <si>
    <t>Procurement category</t>
  </si>
  <si>
    <t>Total cost procurement</t>
  </si>
  <si>
    <t>Tunisia</t>
  </si>
  <si>
    <t>Cost other</t>
  </si>
  <si>
    <t>Description other</t>
  </si>
  <si>
    <t>Afghanistan</t>
  </si>
  <si>
    <t>Albania</t>
  </si>
  <si>
    <t>Algeria</t>
  </si>
  <si>
    <t>Andorra</t>
  </si>
  <si>
    <t>Angola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</si>
  <si>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</si>
  <si>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</si>
  <si>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</si>
  <si>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</si>
  <si>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</si>
  <si>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</si>
  <si>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</si>
  <si>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</si>
  <si>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</si>
  <si>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</si>
  <si>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</si>
  <si>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</si>
  <si>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</si>
  <si>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</si>
  <si>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</si>
  <si>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</si>
  <si>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</si>
  <si>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</si>
  <si>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</si>
  <si>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</si>
  <si>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</si>
  <si>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</si>
  <si>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</si>
  <si>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</si>
  <si>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</si>
  <si>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</si>
  <si>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</si>
  <si>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</si>
  <si>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</si>
  <si>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</si>
  <si>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</si>
  <si>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</si>
  <si>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</si>
  <si>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</si>
  <si>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</si>
  <si>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</si>
  <si>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</si>
  <si>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</si>
  <si>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</si>
  <si>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</si>
  <si>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</si>
  <si>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</si>
  <si>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</si>
  <si>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</si>
  <si>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</si>
  <si>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</si>
  <si>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</si>
  <si>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</si>
  <si>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</si>
  <si>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</si>
  <si>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</si>
  <si>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</si>
  <si>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</si>
  <si>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</si>
  <si>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</si>
  <si>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</si>
  <si>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</si>
  <si>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</si>
  <si>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</si>
  <si>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</si>
  <si>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</si>
  <si>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</si>
  <si>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</si>
  <si>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</si>
  <si>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</si>
  <si>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</si>
  <si>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</si>
  <si>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</si>
  <si>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</si>
  <si>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</si>
  <si>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</si>
  <si>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Iraq</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</si>
  <si>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</si>
  <si>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</si>
  <si>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</si>
  <si>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</si>
  <si>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</si>
  <si>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</si>
  <si>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</si>
  <si>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</si>
  <si>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</si>
  <si>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</si>
  <si>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</si>
  <si>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</si>
  <si>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</si>
  <si>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</si>
  <si>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</si>
  <si>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</si>
  <si>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Lithuania</t>
  </si>
  <si>
    <t>Luxembourg</t>
  </si>
  <si>
    <t>Madagascar</t>
  </si>
  <si>
    <t>Malawi</t>
  </si>
  <si>
    <t>Malaysia</t>
  </si>
  <si>
    <t>Maldives</t>
  </si>
  <si>
    <t>Mali</t>
  </si>
  <si>
    <t>Malta</t>
  </si>
  <si>
    <t>Marshall Islands</t>
  </si>
  <si>
    <t>Mauritania</t>
  </si>
  <si>
    <t>Mauritius</t>
  </si>
  <si>
    <t>Mexico</t>
  </si>
  <si>
    <t>Monaco</t>
  </si>
  <si>
    <t>Mongolia</t>
  </si>
  <si>
    <t>Montenegro</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</si>
  <si>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</si>
  <si>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</si>
  <si>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</si>
  <si>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</si>
  <si>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</si>
  <si>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</si>
  <si>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</si>
  <si>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</si>
  <si>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</si>
  <si>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</si>
  <si>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</si>
  <si>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</si>
  <si>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</si>
  <si>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</si>
  <si>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</si>
  <si>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</si>
  <si>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</si>
  <si>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</si>
  <si>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</si>
  <si>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</si>
  <si>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</si>
  <si>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</si>
  <si>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</si>
  <si>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</si>
  <si>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Romania</t>
  </si>
  <si>
    <t>Russian Federation</t>
  </si>
  <si>
    <t>Rwanda</t>
  </si>
  <si>
    <t>Saint Kitts and Nevis</t>
  </si>
  <si>
    <t>Saint Lucia</t>
  </si>
  <si>
    <t>Samoa</t>
  </si>
  <si>
    <t>San Marino</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</si>
  <si>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</si>
  <si>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</si>
  <si>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</si>
  <si>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</si>
  <si>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</si>
  <si>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</si>
  <si>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</si>
  <si>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</si>
  <si>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</si>
  <si>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</si>
  <si>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</si>
  <si>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</si>
  <si>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</si>
  <si>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</si>
  <si>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</si>
  <si>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</si>
  <si>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Swaziland</t>
  </si>
  <si>
    <t>Sweden</t>
  </si>
  <si>
    <t>Switzerland</t>
  </si>
  <si>
    <t>Syrian Arab Republic</t>
  </si>
  <si>
    <t>Tajikistan</t>
  </si>
  <si>
    <t>Thailand</t>
  </si>
  <si>
    <t>Togo</t>
  </si>
  <si>
    <t>Tonga</t>
  </si>
  <si>
    <t>Trinidad and Tobago</t>
  </si>
  <si>
    <t>Turkey</t>
  </si>
  <si>
    <t>Turkmenistan</t>
  </si>
  <si>
    <t>Tuvalu</t>
  </si>
  <si>
    <t>Uganda</t>
  </si>
  <si>
    <t>Ukraine</t>
  </si>
  <si>
    <t>United Arab Emirates</t>
  </si>
  <si>
    <t>United Kingdom</t>
  </si>
  <si>
    <t>United States of America</t>
  </si>
  <si>
    <t>Uruguay</t>
  </si>
  <si>
    <t>Uzbekistan</t>
  </si>
  <si>
    <t>Vanuatu</t>
  </si>
  <si>
    <t>Venezuela</t>
  </si>
  <si>
    <t>Viet Nam</t>
  </si>
  <si>
    <t>Yemen</t>
  </si>
  <si>
    <t>Zambia</t>
  </si>
  <si>
    <t>Zimbabwe</t>
  </si>
  <si>
    <t>Cost cat 1</t>
  </si>
  <si>
    <t>Unique ID</t>
  </si>
  <si>
    <t>Exchange rate local currency per USD</t>
  </si>
  <si>
    <t>Sources of finance:</t>
  </si>
  <si>
    <t>Categories of activities</t>
  </si>
  <si>
    <t>1.  Coordination/leadership</t>
  </si>
  <si>
    <t>Costs</t>
  </si>
  <si>
    <t>Fee for Trainer (per day)</t>
  </si>
  <si>
    <t>Output column number of cells</t>
  </si>
  <si>
    <t>Driver Per diem</t>
  </si>
  <si>
    <t>Quantity</t>
  </si>
  <si>
    <t>Price</t>
  </si>
  <si>
    <t>Alphabetical list of WHO Member States</t>
  </si>
  <si>
    <t>ISO Alpha-3 Code</t>
  </si>
  <si>
    <t>WHO Region</t>
  </si>
  <si>
    <t xml:space="preserve">AFG </t>
  </si>
  <si>
    <t>EMRO</t>
  </si>
  <si>
    <t xml:space="preserve">ALB </t>
  </si>
  <si>
    <t>EURO</t>
  </si>
  <si>
    <t xml:space="preserve">DZA </t>
  </si>
  <si>
    <t>AFRO</t>
  </si>
  <si>
    <t xml:space="preserve">AND </t>
  </si>
  <si>
    <t xml:space="preserve">AGO </t>
  </si>
  <si>
    <t>Antigua And Barbuda</t>
  </si>
  <si>
    <t xml:space="preserve">ATG </t>
  </si>
  <si>
    <t>PAHO</t>
  </si>
  <si>
    <t xml:space="preserve">ARG </t>
  </si>
  <si>
    <t xml:space="preserve">ARM </t>
  </si>
  <si>
    <t xml:space="preserve">AUS </t>
  </si>
  <si>
    <t>WPRO</t>
  </si>
  <si>
    <t xml:space="preserve">AUT </t>
  </si>
  <si>
    <t xml:space="preserve">AZE </t>
  </si>
  <si>
    <t xml:space="preserve">BHS </t>
  </si>
  <si>
    <t xml:space="preserve">BHR </t>
  </si>
  <si>
    <t xml:space="preserve">BGD </t>
  </si>
  <si>
    <t>SEARO</t>
  </si>
  <si>
    <t xml:space="preserve">BRB </t>
  </si>
  <si>
    <t xml:space="preserve">BLR </t>
  </si>
  <si>
    <t xml:space="preserve">BEL </t>
  </si>
  <si>
    <t xml:space="preserve">BLZ </t>
  </si>
  <si>
    <t xml:space="preserve">BEN </t>
  </si>
  <si>
    <t xml:space="preserve">BTN </t>
  </si>
  <si>
    <t>BOL</t>
  </si>
  <si>
    <t xml:space="preserve">BIH </t>
  </si>
  <si>
    <t xml:space="preserve">BWA </t>
  </si>
  <si>
    <t xml:space="preserve">BRA </t>
  </si>
  <si>
    <t xml:space="preserve">BRN </t>
  </si>
  <si>
    <t xml:space="preserve">BGR </t>
  </si>
  <si>
    <t xml:space="preserve">BFA </t>
  </si>
  <si>
    <t xml:space="preserve">BDI </t>
  </si>
  <si>
    <t xml:space="preserve">KHM </t>
  </si>
  <si>
    <t xml:space="preserve">CMR </t>
  </si>
  <si>
    <t xml:space="preserve">CAN </t>
  </si>
  <si>
    <t xml:space="preserve">CAF </t>
  </si>
  <si>
    <t xml:space="preserve">TCD </t>
  </si>
  <si>
    <t xml:space="preserve">CHL </t>
  </si>
  <si>
    <t xml:space="preserve">CHN </t>
  </si>
  <si>
    <t xml:space="preserve">COL </t>
  </si>
  <si>
    <t xml:space="preserve">COM </t>
  </si>
  <si>
    <t xml:space="preserve">COG </t>
  </si>
  <si>
    <t xml:space="preserve">COK </t>
  </si>
  <si>
    <t xml:space="preserve">CRI </t>
  </si>
  <si>
    <t>Côte d'Ivoire</t>
  </si>
  <si>
    <t xml:space="preserve">CIV </t>
  </si>
  <si>
    <t xml:space="preserve">HRV </t>
  </si>
  <si>
    <t xml:space="preserve">CUB </t>
  </si>
  <si>
    <t xml:space="preserve">CYP </t>
  </si>
  <si>
    <t xml:space="preserve">CZE </t>
  </si>
  <si>
    <t>Democratic Peoples Republic of Korea</t>
  </si>
  <si>
    <t>PRK</t>
  </si>
  <si>
    <t>COD</t>
  </si>
  <si>
    <t xml:space="preserve">DNK </t>
  </si>
  <si>
    <t xml:space="preserve">DJI </t>
  </si>
  <si>
    <t xml:space="preserve">DMA </t>
  </si>
  <si>
    <t xml:space="preserve">DOM </t>
  </si>
  <si>
    <t xml:space="preserve">ECU </t>
  </si>
  <si>
    <t xml:space="preserve">EGY </t>
  </si>
  <si>
    <t xml:space="preserve">SLV </t>
  </si>
  <si>
    <t xml:space="preserve">GNQ </t>
  </si>
  <si>
    <t xml:space="preserve">ERI </t>
  </si>
  <si>
    <t xml:space="preserve">EST </t>
  </si>
  <si>
    <t xml:space="preserve">ETH </t>
  </si>
  <si>
    <t xml:space="preserve">FJI </t>
  </si>
  <si>
    <t xml:space="preserve">FIN </t>
  </si>
  <si>
    <t xml:space="preserve">FRA </t>
  </si>
  <si>
    <t xml:space="preserve">GAB </t>
  </si>
  <si>
    <t xml:space="preserve">GMB </t>
  </si>
  <si>
    <t xml:space="preserve">GEO </t>
  </si>
  <si>
    <t xml:space="preserve">DEU </t>
  </si>
  <si>
    <t xml:space="preserve">GHA </t>
  </si>
  <si>
    <t xml:space="preserve">GRC </t>
  </si>
  <si>
    <t xml:space="preserve">GRD </t>
  </si>
  <si>
    <t xml:space="preserve">GTM </t>
  </si>
  <si>
    <t xml:space="preserve">GIN </t>
  </si>
  <si>
    <t xml:space="preserve">GNB </t>
  </si>
  <si>
    <t xml:space="preserve">GUY </t>
  </si>
  <si>
    <t xml:space="preserve">HTI </t>
  </si>
  <si>
    <t xml:space="preserve">HND </t>
  </si>
  <si>
    <t xml:space="preserve">HUN </t>
  </si>
  <si>
    <t xml:space="preserve">ISL </t>
  </si>
  <si>
    <t xml:space="preserve">IND </t>
  </si>
  <si>
    <t xml:space="preserve">IDN </t>
  </si>
  <si>
    <t>Iran, Islamic Republic of</t>
  </si>
  <si>
    <t xml:space="preserve">IRN </t>
  </si>
  <si>
    <t xml:space="preserve">IRQ </t>
  </si>
  <si>
    <t xml:space="preserve">IRL </t>
  </si>
  <si>
    <t xml:space="preserve">ISR </t>
  </si>
  <si>
    <t xml:space="preserve">ITA </t>
  </si>
  <si>
    <t xml:space="preserve">JAM </t>
  </si>
  <si>
    <t xml:space="preserve">JPN </t>
  </si>
  <si>
    <t xml:space="preserve">JOR </t>
  </si>
  <si>
    <t xml:space="preserve">KAZ </t>
  </si>
  <si>
    <t xml:space="preserve">KEN </t>
  </si>
  <si>
    <t xml:space="preserve">KIR </t>
  </si>
  <si>
    <t>Korea, Republic of</t>
  </si>
  <si>
    <t xml:space="preserve">KOR </t>
  </si>
  <si>
    <t xml:space="preserve">KWT </t>
  </si>
  <si>
    <t xml:space="preserve">KGZ </t>
  </si>
  <si>
    <t xml:space="preserve">LAO </t>
  </si>
  <si>
    <t xml:space="preserve">LVA </t>
  </si>
  <si>
    <t xml:space="preserve">LBN </t>
  </si>
  <si>
    <t xml:space="preserve">LSO </t>
  </si>
  <si>
    <t xml:space="preserve">LBR </t>
  </si>
  <si>
    <t>Libya</t>
  </si>
  <si>
    <t>LBY</t>
  </si>
  <si>
    <t xml:space="preserve">LTU </t>
  </si>
  <si>
    <t xml:space="preserve">LUX </t>
  </si>
  <si>
    <t>Macedonia, the former Yugoslav Republic of</t>
  </si>
  <si>
    <t xml:space="preserve">MKD </t>
  </si>
  <si>
    <t xml:space="preserve">MDG </t>
  </si>
  <si>
    <t xml:space="preserve">MWI </t>
  </si>
  <si>
    <t xml:space="preserve">MYS </t>
  </si>
  <si>
    <t xml:space="preserve">MDV </t>
  </si>
  <si>
    <t xml:space="preserve">MLI </t>
  </si>
  <si>
    <t xml:space="preserve">MLT </t>
  </si>
  <si>
    <t xml:space="preserve">MHL </t>
  </si>
  <si>
    <t xml:space="preserve">MRT </t>
  </si>
  <si>
    <t xml:space="preserve">MUS </t>
  </si>
  <si>
    <t xml:space="preserve">MEX </t>
  </si>
  <si>
    <t>Micronesia, Federated States of</t>
  </si>
  <si>
    <t xml:space="preserve">FSM </t>
  </si>
  <si>
    <t>Moldova, Republic of</t>
  </si>
  <si>
    <t xml:space="preserve">MDA </t>
  </si>
  <si>
    <t xml:space="preserve">MCO </t>
  </si>
  <si>
    <t xml:space="preserve">MNG </t>
  </si>
  <si>
    <t xml:space="preserve">MNE </t>
  </si>
  <si>
    <t xml:space="preserve">MAR </t>
  </si>
  <si>
    <t xml:space="preserve">MOZ </t>
  </si>
  <si>
    <t xml:space="preserve">MMR </t>
  </si>
  <si>
    <t xml:space="preserve">NAM </t>
  </si>
  <si>
    <t xml:space="preserve">NRU </t>
  </si>
  <si>
    <t xml:space="preserve">NPL </t>
  </si>
  <si>
    <t xml:space="preserve">NLD </t>
  </si>
  <si>
    <t xml:space="preserve">NZL </t>
  </si>
  <si>
    <t xml:space="preserve">NIC </t>
  </si>
  <si>
    <t xml:space="preserve">NER </t>
  </si>
  <si>
    <t xml:space="preserve">NGA </t>
  </si>
  <si>
    <t xml:space="preserve">NIU </t>
  </si>
  <si>
    <t xml:space="preserve">NOR </t>
  </si>
  <si>
    <t xml:space="preserve">OMN </t>
  </si>
  <si>
    <t xml:space="preserve">PAK </t>
  </si>
  <si>
    <t xml:space="preserve">PLW </t>
  </si>
  <si>
    <t xml:space="preserve">PAN </t>
  </si>
  <si>
    <t xml:space="preserve">PNG </t>
  </si>
  <si>
    <t xml:space="preserve">PRY </t>
  </si>
  <si>
    <t xml:space="preserve">PER </t>
  </si>
  <si>
    <t xml:space="preserve">PHL </t>
  </si>
  <si>
    <t xml:space="preserve">POL </t>
  </si>
  <si>
    <t xml:space="preserve">PRT </t>
  </si>
  <si>
    <t xml:space="preserve">QAT </t>
  </si>
  <si>
    <t xml:space="preserve">ROU </t>
  </si>
  <si>
    <t xml:space="preserve">RUS </t>
  </si>
  <si>
    <t xml:space="preserve">RWA </t>
  </si>
  <si>
    <t xml:space="preserve">KNA </t>
  </si>
  <si>
    <t xml:space="preserve">LCA </t>
  </si>
  <si>
    <t>Saint Vincent and the Grenadines</t>
  </si>
  <si>
    <t xml:space="preserve">VCT </t>
  </si>
  <si>
    <t xml:space="preserve">WSM </t>
  </si>
  <si>
    <t xml:space="preserve">SMR </t>
  </si>
  <si>
    <t>Sao Tome And Principe</t>
  </si>
  <si>
    <t xml:space="preserve">STP </t>
  </si>
  <si>
    <t xml:space="preserve">SAU </t>
  </si>
  <si>
    <t xml:space="preserve">SEN </t>
  </si>
  <si>
    <t xml:space="preserve">SRB </t>
  </si>
  <si>
    <t xml:space="preserve">SYC </t>
  </si>
  <si>
    <t xml:space="preserve">SLE </t>
  </si>
  <si>
    <t xml:space="preserve">SGP </t>
  </si>
  <si>
    <t xml:space="preserve">SVK </t>
  </si>
  <si>
    <t xml:space="preserve">SVN </t>
  </si>
  <si>
    <t xml:space="preserve">SOM </t>
  </si>
  <si>
    <t xml:space="preserve">SLB </t>
  </si>
  <si>
    <t xml:space="preserve">ZAF </t>
  </si>
  <si>
    <t xml:space="preserve">ESP </t>
  </si>
  <si>
    <t xml:space="preserve">LKA </t>
  </si>
  <si>
    <t xml:space="preserve">SDN </t>
  </si>
  <si>
    <t>SSD</t>
  </si>
  <si>
    <t xml:space="preserve">SUR </t>
  </si>
  <si>
    <t xml:space="preserve">SWZ </t>
  </si>
  <si>
    <t xml:space="preserve">SWE </t>
  </si>
  <si>
    <t xml:space="preserve">CHE </t>
  </si>
  <si>
    <t xml:space="preserve">SYR </t>
  </si>
  <si>
    <t>Tanzania, United Republic of</t>
  </si>
  <si>
    <t xml:space="preserve">TZA </t>
  </si>
  <si>
    <t>Tanzania, United Republic of (Zanzibar)</t>
  </si>
  <si>
    <t>ZAN</t>
  </si>
  <si>
    <t xml:space="preserve">TJK </t>
  </si>
  <si>
    <t xml:space="preserve">THA </t>
  </si>
  <si>
    <t>Timor-Leste</t>
  </si>
  <si>
    <t xml:space="preserve">TLS </t>
  </si>
  <si>
    <t xml:space="preserve">TGO </t>
  </si>
  <si>
    <t xml:space="preserve">TON </t>
  </si>
  <si>
    <t xml:space="preserve">TTO </t>
  </si>
  <si>
    <t xml:space="preserve">TUN </t>
  </si>
  <si>
    <t xml:space="preserve">TUR </t>
  </si>
  <si>
    <t xml:space="preserve">TKM </t>
  </si>
  <si>
    <t xml:space="preserve">TUV </t>
  </si>
  <si>
    <t xml:space="preserve">UGA </t>
  </si>
  <si>
    <t xml:space="preserve">UKR </t>
  </si>
  <si>
    <t xml:space="preserve">ARE </t>
  </si>
  <si>
    <t xml:space="preserve">GBR </t>
  </si>
  <si>
    <t>USA</t>
  </si>
  <si>
    <t xml:space="preserve">URY </t>
  </si>
  <si>
    <t xml:space="preserve">UZB </t>
  </si>
  <si>
    <t xml:space="preserve">VUT </t>
  </si>
  <si>
    <t>VEN</t>
  </si>
  <si>
    <t xml:space="preserve">VNM </t>
  </si>
  <si>
    <t xml:space="preserve">YEM </t>
  </si>
  <si>
    <t xml:space="preserve">ZMB </t>
  </si>
  <si>
    <t xml:space="preserve">ZWE </t>
  </si>
  <si>
    <t>Services</t>
  </si>
  <si>
    <t>Primary budget holder</t>
  </si>
  <si>
    <r>
      <rPr>
        <b/>
        <sz val="11"/>
        <color rgb="FFFF0000"/>
        <rFont val="Calibri"/>
        <family val="2"/>
        <scheme val="minor"/>
      </rPr>
      <t>Ctrl-b</t>
    </r>
  </si>
  <si>
    <t>CPV</t>
  </si>
  <si>
    <t/>
  </si>
  <si>
    <t>Extra per day</t>
  </si>
  <si>
    <t>Year</t>
  </si>
  <si>
    <t>Supervisions</t>
  </si>
  <si>
    <t>Chauffeur per diem</t>
  </si>
  <si>
    <t>Cout par véhicule</t>
  </si>
  <si>
    <t>Autre 2</t>
  </si>
  <si>
    <t>Carburant par jour</t>
  </si>
  <si>
    <t>Honoraires par jour</t>
  </si>
  <si>
    <t>Frais de déplacement</t>
  </si>
  <si>
    <t>Vols internationaux</t>
  </si>
  <si>
    <t>Déjeuner</t>
  </si>
  <si>
    <t>Pause café/thé</t>
  </si>
  <si>
    <t>Fournitures</t>
  </si>
  <si>
    <t>Ressources humaines</t>
  </si>
  <si>
    <t>Salaire (annuel ou mensuel)</t>
  </si>
  <si>
    <t>Titre de poste</t>
  </si>
  <si>
    <t>Données de base pour formulaire réunion/atelier/formation</t>
  </si>
  <si>
    <t>Coûts standards pour le pays (valeurs défaut pour les formulaires d'estimation des coûts)</t>
  </si>
  <si>
    <t>Pays</t>
  </si>
  <si>
    <t>1ère année du PANSS</t>
  </si>
  <si>
    <t>Nombre d'années du PANSS (1 à 5?)</t>
  </si>
  <si>
    <t>Monnaie locale</t>
  </si>
  <si>
    <t>Les informations génériques</t>
  </si>
  <si>
    <t>Un mot d'instruction:</t>
  </si>
  <si>
    <t>Coût estimé
(Monnaie locale)</t>
  </si>
  <si>
    <t>Total5Ans</t>
  </si>
  <si>
    <t>Estimations annuelles</t>
  </si>
  <si>
    <t>Fréquence annuelle de la mise en oeuvre</t>
  </si>
  <si>
    <t>Superviseur per diem</t>
  </si>
  <si>
    <t>Echelle de mise en oeuvre</t>
  </si>
  <si>
    <t>(colonne "Z")</t>
  </si>
  <si>
    <t>Autre</t>
  </si>
  <si>
    <t>Autre 3</t>
  </si>
  <si>
    <t>Autre 4</t>
  </si>
  <si>
    <t>Autre 5</t>
  </si>
  <si>
    <t>Autre 6</t>
  </si>
  <si>
    <t>Autre 7</t>
  </si>
  <si>
    <t>Autre 8</t>
  </si>
  <si>
    <t>Autre 9</t>
  </si>
  <si>
    <t>Autre 10</t>
  </si>
  <si>
    <t>Autre 11</t>
  </si>
  <si>
    <t>Autre 12</t>
  </si>
  <si>
    <t>Autre 13</t>
  </si>
  <si>
    <t>Autre 14</t>
  </si>
  <si>
    <t>Autre 15</t>
  </si>
  <si>
    <t>Autre 16</t>
  </si>
  <si>
    <t>Autorité responsible qui detient le budget</t>
  </si>
  <si>
    <t>(colonne "G" sur les feuilles Domaines Techniques)</t>
  </si>
  <si>
    <t>Le nom de l'institution, de la structure ou de l'organisation</t>
  </si>
  <si>
    <t>Biens</t>
  </si>
  <si>
    <t>Processus d'appel d'offre</t>
  </si>
  <si>
    <t>Indicateur EEC</t>
  </si>
  <si>
    <t>Objectifs</t>
  </si>
  <si>
    <t>Résumé des activités prévues au niveau national (actions stratégiques)</t>
  </si>
  <si>
    <t>Autorité(s) responsable(s)
de la mise en œuvre, notamment le détenteur de la ligne budgétaire</t>
  </si>
  <si>
    <t>Échelle de mise en œuvre de l’action (nationale ou sous-nationale)</t>
  </si>
  <si>
    <t>Activités détaillées 
(description des intrants pour le calcul des coûts)</t>
  </si>
  <si>
    <t>Hypothèses détaillées sur les coûts, notammment les unités, les coûts par unitées, les quantités, la fréquence, et al)</t>
  </si>
  <si>
    <t>Commentaires1 (Les défis potentiaux, les commentaires sur la mise en oeuvre, autre etc)</t>
  </si>
  <si>
    <t>Plan/cadre/programme existant connexe ou activités en cours</t>
  </si>
  <si>
    <t>Est-ce budget existant (oui/non)</t>
  </si>
  <si>
    <t>Quelle est la source du budget existant (par ex budget de l'Etat, bailleur?)</t>
  </si>
  <si>
    <t>DOMAINE TECHNIQUE</t>
  </si>
  <si>
    <t>Recommandations de l’EEC</t>
  </si>
  <si>
    <t>PRÉVENIR</t>
  </si>
  <si>
    <t>Objectif global :  Prévenir et réduire la probabilité d’épidémies et d’autres risques et événements pour la santé publique définis par le RSI (2005).</t>
  </si>
  <si>
    <t>Veuillez saisir la liste des recommendations dans ce cellule unique</t>
  </si>
  <si>
    <t>Ce raccourci active la cellule de la colonne "N" de la même ligne</t>
  </si>
  <si>
    <t>Groupement</t>
  </si>
  <si>
    <t>Indicateurs de résultats 
(Suivi et évaluation)</t>
  </si>
  <si>
    <t>Zoonoses</t>
  </si>
  <si>
    <t>Sécurité sanitaire des aliments</t>
  </si>
  <si>
    <t>DÉTECTER</t>
  </si>
  <si>
    <t>RIPOSTER</t>
  </si>
  <si>
    <t>Autre RSI et 
PE</t>
  </si>
  <si>
    <t>Autre domaine technique</t>
  </si>
  <si>
    <t>Prévenir</t>
  </si>
  <si>
    <t>Détecter</t>
  </si>
  <si>
    <t>Riposter</t>
  </si>
  <si>
    <t>TOTAL (monnaie locale)</t>
  </si>
  <si>
    <t>Autres</t>
  </si>
  <si>
    <t>Location de salle (par jour)</t>
  </si>
  <si>
    <t>Voiture de location par jour</t>
  </si>
  <si>
    <t>Véhicule de service</t>
  </si>
  <si>
    <t>Réunion</t>
  </si>
  <si>
    <t>Formation</t>
  </si>
  <si>
    <t>Atelier</t>
  </si>
  <si>
    <t>Logistique</t>
  </si>
  <si>
    <t>Consultance</t>
  </si>
  <si>
    <t>Supervision</t>
  </si>
  <si>
    <t>Impression des documents</t>
  </si>
  <si>
    <t>Approvisionnement</t>
  </si>
  <si>
    <t>Prestation de services</t>
  </si>
  <si>
    <t>Plaidoyer</t>
  </si>
  <si>
    <t>Autre 17</t>
  </si>
  <si>
    <t>Autre 18</t>
  </si>
  <si>
    <t>Autre 19</t>
  </si>
  <si>
    <t>Autre 20</t>
  </si>
  <si>
    <t>non</t>
  </si>
  <si>
    <t>Communication</t>
  </si>
  <si>
    <t>4 x 4</t>
  </si>
  <si>
    <t>Surveillance</t>
  </si>
  <si>
    <t>Autre thematique</t>
  </si>
  <si>
    <t>Groupement thématique</t>
  </si>
  <si>
    <t>TOTAL (€uro)</t>
  </si>
  <si>
    <t>Catégorie de coût</t>
  </si>
  <si>
    <t>Veuillez introduire tout changement directement et uniquement sur la feuille "Informations de base".  Ceci sera automatiquement mis-à-jour ici!!</t>
  </si>
  <si>
    <t>Thematique</t>
  </si>
  <si>
    <t xml:space="preserve">Total coût estimé
(€uro) </t>
  </si>
  <si>
    <t xml:space="preserve">Total coût estimé
(Monnaie locale) </t>
  </si>
  <si>
    <t>Domaine technique</t>
  </si>
  <si>
    <t>Capital ou recurrent</t>
  </si>
  <si>
    <t>Cliquer sur ce bouton pour retourner à la feuille précédente</t>
  </si>
  <si>
    <t>Choisir de la liste</t>
  </si>
  <si>
    <t>Cliquer sur ces boutons pour cacher/montrer les differentes feuilles</t>
  </si>
  <si>
    <t>La feuille "informations de base" est nécessaire pour assurer la fonctionalité de l'outil de planification et d'estimation des coûts du PANSS.  Pour effectivement assurer la fonctionalité de l'outil, ces informations doivent être saisies A PRIORI le début d'estimation des coûts par activité.  Ceci permet d'avoir les valeurs de base pour chaque formulaire et de standardiser au maximum les estimations des coûts.  Sans cette étape préliminaire, la fonctionalité de l'outil serait réduite.  (Ces entrées de base sont à saisir au niveau des rangs 4 à 80 sur cette feuille)
Dans l'outil, dans les cellules de couleur "Orange, Accent 6, Lighter 60%" (comme ce ceullule), les données appropriées doivent être saisies, soit des chiffres d'unité pour les calculs soit du texte qui décrivent le contenu des Thematiques.</t>
  </si>
  <si>
    <t>&lt;&lt;Veuillez choisir le pays&gt;&gt;</t>
  </si>
  <si>
    <t>Commentaires de clarification</t>
  </si>
  <si>
    <t>Développement de Manuel de procédures</t>
  </si>
  <si>
    <t>Campagne</t>
  </si>
  <si>
    <t>Exercise de simulation</t>
  </si>
  <si>
    <t>Enquête</t>
  </si>
  <si>
    <t>Taux d'échange (monnaie locale/€uro)</t>
  </si>
  <si>
    <t>Estimation du coût total par an (monnaie locale)</t>
  </si>
  <si>
    <t>Exemple Indicateur1</t>
  </si>
  <si>
    <t>Exemple Objectif 1</t>
  </si>
  <si>
    <t>Exemple sommaire activité1</t>
  </si>
  <si>
    <t>Exemple activité détaillé 1</t>
  </si>
  <si>
    <t>Exemple commentaires1</t>
  </si>
  <si>
    <t>exmple indicateur1</t>
  </si>
  <si>
    <t>exemple non existant 1</t>
  </si>
  <si>
    <t>NA</t>
  </si>
  <si>
    <t>Exemple Indicateur2</t>
  </si>
  <si>
    <t>Exemple Indicateur3</t>
  </si>
  <si>
    <t>Exemple Objectif 2</t>
  </si>
  <si>
    <t>Exemple Objectif 3</t>
  </si>
  <si>
    <t>Exemple sommaire activité2</t>
  </si>
  <si>
    <t>Exemple sommaire activité3</t>
  </si>
  <si>
    <t>Exemple activité détaillé 2</t>
  </si>
  <si>
    <t>Exemple activité détaillé 3</t>
  </si>
  <si>
    <t>exemple hypothèses des coûts 3</t>
  </si>
  <si>
    <t>Exemple commentaires2</t>
  </si>
  <si>
    <t>Exemple commentaires3</t>
  </si>
  <si>
    <t>exmple indicateur2</t>
  </si>
  <si>
    <t>exmple indicateur3</t>
  </si>
  <si>
    <t>exemple non existant 2</t>
  </si>
  <si>
    <t>exemple non existant 3</t>
  </si>
  <si>
    <t>1. Législation nationale</t>
  </si>
  <si>
    <t>2. Coordination RSI</t>
  </si>
  <si>
    <t>3. Résistance aux antimicrobiens</t>
  </si>
  <si>
    <t>4. Zoonoses</t>
  </si>
  <si>
    <t>5. Sécurité sanitaire des aliments</t>
  </si>
  <si>
    <t>6. Sécurité et sûreté biologiques</t>
  </si>
  <si>
    <t>7. Vaccination</t>
  </si>
  <si>
    <t>8. Système national de laboratoire</t>
  </si>
  <si>
    <t>9. Surveillance en temps réel</t>
  </si>
  <si>
    <t>10. Notification</t>
  </si>
  <si>
    <t>11. Développement des ressources humaines</t>
  </si>
  <si>
    <t>13. Liens entre les autorités en charge de la santé publique et de la sécurité</t>
  </si>
  <si>
    <t>14. Opérations de riposte aux situations d'urgences</t>
  </si>
  <si>
    <t>12. Préparation</t>
  </si>
  <si>
    <t>15. Moyens médicaux et déploiement du personnel</t>
  </si>
  <si>
    <t>16. Communication des risques</t>
  </si>
  <si>
    <t>17. Points d'entrées (PE)</t>
  </si>
  <si>
    <t>18. Incidents chimiques</t>
  </si>
  <si>
    <t>19. Situations d'urgence radiologique</t>
  </si>
  <si>
    <t>20. Autre thématique</t>
  </si>
  <si>
    <t>Summary of strategic action</t>
  </si>
  <si>
    <t>(colonne "H")</t>
  </si>
  <si>
    <t>Catégories</t>
  </si>
  <si>
    <t>Catégories de l'approvisionnment</t>
  </si>
  <si>
    <t>Central</t>
  </si>
  <si>
    <t>Participant "déplacé" per diem</t>
  </si>
  <si>
    <t>Participant "resident" per diem</t>
  </si>
  <si>
    <t>Per diem formateur</t>
  </si>
  <si>
    <t>Honoraires formateur (par jour)</t>
  </si>
  <si>
    <t>Médecin</t>
  </si>
  <si>
    <t>Infirmier</t>
  </si>
  <si>
    <t>Environnementaliste</t>
  </si>
  <si>
    <t>Technicien de laboratoire</t>
  </si>
  <si>
    <t>comptage category2</t>
  </si>
  <si>
    <t>comptage N7:N106</t>
  </si>
  <si>
    <t>Nbre d'activité</t>
  </si>
  <si>
    <t>Nbre "incomplet"</t>
  </si>
  <si>
    <t>Nbre category2</t>
  </si>
  <si>
    <t>Detailed activity description 4</t>
  </si>
  <si>
    <t>Detailed activity description 5</t>
  </si>
  <si>
    <t>Detailed activity description 6</t>
  </si>
  <si>
    <t>Detailed activity description 7</t>
  </si>
  <si>
    <t>Detailed activity description 8</t>
  </si>
  <si>
    <t>Detailed activity description 9</t>
  </si>
  <si>
    <t>Detailed activity description 10</t>
  </si>
  <si>
    <t>Detailed activity description 11</t>
  </si>
  <si>
    <t>Detailed activity description 12</t>
  </si>
  <si>
    <t>Detailed activity description 13</t>
  </si>
  <si>
    <t>Detailed activity description 14</t>
  </si>
  <si>
    <t>Detailed activity description 15</t>
  </si>
  <si>
    <t>Detailed activity description 16</t>
  </si>
  <si>
    <t>Detailed activity description 17</t>
  </si>
  <si>
    <t>Detailed activity description 18</t>
  </si>
  <si>
    <t>Detailed activity description 19</t>
  </si>
  <si>
    <t>Detailed activity description 20</t>
  </si>
  <si>
    <t>Detailed activity description 21</t>
  </si>
  <si>
    <t>Detailed activity description 22</t>
  </si>
  <si>
    <t>Detailed cost assumptions description updated with latest details 5</t>
  </si>
  <si>
    <t>Detailed cost assumptions description updated with latest details 6</t>
  </si>
  <si>
    <t>Detailed cost assumptions description updated with latest details 7</t>
  </si>
  <si>
    <t>Detailed cost assumptions description updated with latest details 8</t>
  </si>
  <si>
    <t>Detailed cost assumptions description updated with latest details 9</t>
  </si>
  <si>
    <t>Detailed cost assumptions description updated with latest details 10</t>
  </si>
  <si>
    <t>Detailed cost assumptions description updated with latest details 11</t>
  </si>
  <si>
    <t>Detailed cost assumptions description updated with latest details 12</t>
  </si>
  <si>
    <t>Detailed cost assumptions description updated with latest details 13</t>
  </si>
  <si>
    <t>Detailed cost assumptions description updated with latest details 14</t>
  </si>
  <si>
    <t>Detailed cost assumptions description updated with latest details 15</t>
  </si>
  <si>
    <t>Detailed cost assumptions description updated with latest details 16</t>
  </si>
  <si>
    <t>Detailed cost assumptions description updated with latest details 17</t>
  </si>
  <si>
    <t>Detailed cost assumptions description updated with latest details 18</t>
  </si>
  <si>
    <t>Detailed cost assumptions description updated with latest details 19</t>
  </si>
  <si>
    <t>Detailed cost assumptions description updated with latest details 20</t>
  </si>
  <si>
    <t>Detailed cost assumptions description updated with latest details 21</t>
  </si>
  <si>
    <t>Detailed cost assumptions description updated with latest details 22</t>
  </si>
  <si>
    <t>Test change text</t>
  </si>
  <si>
    <t>exemple changement de texte pour hypothèses des coûts</t>
  </si>
  <si>
    <t>Modifier les hypotheses detaillees</t>
  </si>
  <si>
    <t>Capital</t>
  </si>
  <si>
    <t>Recurrent</t>
  </si>
  <si>
    <t>Autre 1</t>
  </si>
  <si>
    <t>(colonne "AA")</t>
  </si>
  <si>
    <t>Nbre de jours de per diem supplémentaires pour participants "déplacé"</t>
  </si>
  <si>
    <t>Cliquer sur ces boutons pour naviguer directement aux feuilles</t>
  </si>
  <si>
    <t>Indicateurs de Suivi (Suivi et évaluation)</t>
  </si>
  <si>
    <t>Indicateurs de processus</t>
  </si>
  <si>
    <t>Indicateur de résultat</t>
  </si>
  <si>
    <t>Fréquence de collecte (mensuelle, semestrielle, annuelle)</t>
  </si>
  <si>
    <t>Source de vérification</t>
  </si>
  <si>
    <t>CFA</t>
  </si>
  <si>
    <t>Région</t>
  </si>
  <si>
    <t>Equipement</t>
  </si>
  <si>
    <t>Construction/insfrastructure</t>
  </si>
  <si>
    <t>Commentaires2 (Les défis potentiaux, les commentaires sur la mise en oeuvre, autre etc)</t>
  </si>
  <si>
    <t>Commentaires 2 (Les défis potentiaux, les commentaires sur la mise en oeuvre, autre etc)</t>
  </si>
  <si>
    <t>Elaborer et mettre en œuvre un plan national multisectoriel et multirisque de préparation et d’action en cas d’urgence de santé publique ;
 • Réaliser et diffuser une cartographie complète des ressources nationales (ressources logistiques, experts, ressources financières, etc.) pour les dangers relevant du RSI ; 
• Elaborer et mettre en œuvre un programme d’exercices de simulation</t>
  </si>
  <si>
    <t>Elaborer et mettre en oeuvre une stratégie de financement pérenne afin d’atteindre dans les trois
prochaines années une couverture vaccinale de la rougeole de 95% chez les enfants de moins de
12 mois ;
• Elaborer et mettre en oeuvre un plan d’extension de l’offre des vaccins aux zoonoses en mettant en
place des volets relatifs à la santé animale au sein des plans d’actions nationaux (plan pluriannuel
complet et plan d’action annuel etc..) ;Elaborer et mettre en oeuvre un plan de renforcement de la demande de vaccination par la population ;
• Elaborer et mettre en oeuvre un plan de renforcement en ressources humaines suffisamment formées
au sein du PEV ;
• Elaborer et mettre en oeuvre un plan de renforcement en ressources logistiques pour la chaine de froid.</t>
  </si>
  <si>
    <t>Véterinaire</t>
  </si>
  <si>
    <t>²</t>
  </si>
  <si>
    <t>Pending</t>
  </si>
  <si>
    <t>Assistant de santé</t>
  </si>
  <si>
    <t>District sanitaire/Centre de santé</t>
  </si>
  <si>
    <t>Cost category 2</t>
  </si>
  <si>
    <t>Évaluation/Monitorage</t>
  </si>
  <si>
    <t>Ministère chargé de la santé</t>
  </si>
  <si>
    <t xml:space="preserve">Ministère chargé de l'agriculture et de l'élevage </t>
  </si>
  <si>
    <t>Ministère chargé de l'environnement et des ressources forestières</t>
  </si>
  <si>
    <t>Ministère chargé de l'administration du territoire</t>
  </si>
  <si>
    <t xml:space="preserve">Ministère chargé de la sécurité </t>
  </si>
  <si>
    <t>Ministère chargé du plan</t>
  </si>
  <si>
    <t>Ministère  chargé de l'économie et des finances</t>
  </si>
  <si>
    <t xml:space="preserve">Ministère chargé de l'énergie et des mines </t>
  </si>
  <si>
    <t xml:space="preserve">Ministère chargé de l'enseignement supérieur </t>
  </si>
  <si>
    <t>Ministère  chargé des affaires étrangères et de la coopération</t>
  </si>
  <si>
    <t>Ministère chargé de la communication</t>
  </si>
  <si>
    <t xml:space="preserve">Ministère chargé de l'économie maritime </t>
  </si>
  <si>
    <t xml:space="preserve">Ministère chargé des transports </t>
  </si>
  <si>
    <t>Ministère chargé du commerce</t>
  </si>
  <si>
    <t>• Mettre en place un comité intersectoriel constitué de conseillers techniques et juridiques des ministères 
impliqués dans la mise en œuvre du RSI (2005) pour réaliser l’examen de la législation/règlementation.
• Adapter la législation, les règlements, les politiques et autres instruments gouvernementaux aux 
prescriptions du RSI (2005) en s’appuyant sur les résultats de l’évaluation multisectorielle.
• Elaborer et mettre en œuvre un plan de mobilisation des ressources nationales pour remplir les 
capacités minimales du RSI (2005).</t>
  </si>
  <si>
    <t>• Élaborer et mettre en œuvre un plan national intégré pour la surveillance des agents pathogènes
résistants aux antimicrobiens, selon l’approche « Une seule santé ».
• Réviser le plan national stratégique de prévention et de lutte contre les infections en y intégrant les
infections associées aux soins de santé.
• Élaborer et mettre en œuvre un plan national intégré pour la gestion des antimicrobiens selon
l’approche « Une seule santé ».
• Répertorier les fermes d’élevage à tous les niveaux de la pyramide sanitaire pour assurer la surveillance
de la résistance aux antimicrobiens en santé animale.</t>
  </si>
  <si>
    <t>Ministère chargé de la Santé (Point focal RAM Togo)</t>
  </si>
  <si>
    <t>Instabilité politique</t>
  </si>
  <si>
    <t>Crise sanitaire</t>
  </si>
  <si>
    <t>Plan RAM</t>
  </si>
  <si>
    <t>Non</t>
  </si>
  <si>
    <t>3.2 :  Existence d’un système de surveillance de la RAM</t>
  </si>
  <si>
    <t>Mettre en place les outils et la base de données assortie d'un système de rapportage et d'analyse efficace sur la surveillance de la RAM  d'ici à fin 2023</t>
  </si>
  <si>
    <t>Mettre en place un système de  surveillance de la RAM</t>
  </si>
  <si>
    <t>Total3Ans</t>
  </si>
  <si>
    <t>Acquerir  réactifs et consommables pour les tests de sensibilités aux antimicrobiens en santé humaine et animale</t>
  </si>
  <si>
    <t>60 boîtes milieux de culture bactériologiques (Mueller Hinton,  Hecktoen, Chapman, Trypticase soja…)  disques d'antimicrobiens</t>
  </si>
  <si>
    <t>Consommables d'identification et tests de sensibilités</t>
  </si>
  <si>
    <t>P.6. Sécurité sanitaire des aliments</t>
  </si>
  <si>
    <t>P.7. Sécurité et sûreté biologiques</t>
  </si>
  <si>
    <t>D.1. Système national de laboratoires</t>
  </si>
  <si>
    <t>D.3. Ressources humaines (secteurs de la santé animale et humaine)</t>
  </si>
  <si>
    <t>R.1. Gestion des urgences sanitaires</t>
  </si>
  <si>
    <t>R2. Liens entre les autorités en charge de la santé publique et de la sécurité</t>
  </si>
  <si>
    <t>R.3. Prestation de services de santé</t>
  </si>
  <si>
    <t>R.4. Prévention et contrôle des infections</t>
  </si>
  <si>
    <t>R.5. Communication sur les risques et collaboration avec les communautés</t>
  </si>
  <si>
    <t>PoEs. Points d’entrée et santé aux frontières</t>
  </si>
  <si>
    <t>C.E. Événements d’origine chimique</t>
  </si>
  <si>
    <t>R.E. Situations d’urgence radiologique</t>
  </si>
  <si>
    <t>P.4. Résistance aux antimicrobiens (RAM)</t>
  </si>
  <si>
    <t>P.5. Zoonoses</t>
  </si>
  <si>
    <t>P.1. Instruments juridiques</t>
  </si>
  <si>
    <t>P.2. Financement</t>
  </si>
  <si>
    <t>P.3. Coordination du RSI, fonctions du point focal national et plaidoyer</t>
  </si>
  <si>
    <t>P.8. Vaccination</t>
  </si>
  <si>
    <t>D.2. Surveillance</t>
  </si>
  <si>
    <t>P1.</t>
  </si>
  <si>
    <t>Instruments juridiques</t>
  </si>
  <si>
    <t>P2.</t>
  </si>
  <si>
    <t>Financement</t>
  </si>
  <si>
    <t>P3.</t>
  </si>
  <si>
    <t>P4.</t>
  </si>
  <si>
    <t>Résistance aux antimicrobiens</t>
  </si>
  <si>
    <t>P5.</t>
  </si>
  <si>
    <t>P6.</t>
  </si>
  <si>
    <t>P7.</t>
  </si>
  <si>
    <t>Sécurité et sûreté biologiques</t>
  </si>
  <si>
    <t>P8.</t>
  </si>
  <si>
    <t>Vaccination</t>
  </si>
  <si>
    <t>D1.</t>
  </si>
  <si>
    <t>Système national de laboratoires</t>
  </si>
  <si>
    <t>D2.</t>
  </si>
  <si>
    <t>D3.</t>
  </si>
  <si>
    <t>R1.</t>
  </si>
  <si>
    <t>Gestion des urgences sanitaires</t>
  </si>
  <si>
    <t>R2.</t>
  </si>
  <si>
    <t>R3.</t>
  </si>
  <si>
    <t>Prestation de services de santé</t>
  </si>
  <si>
    <t>R4.</t>
  </si>
  <si>
    <t>Prévention et contrôle des infections</t>
  </si>
  <si>
    <t>R5.</t>
  </si>
  <si>
    <t xml:space="preserve">Poe : </t>
  </si>
  <si>
    <t>Evénements d’origine chimique</t>
  </si>
  <si>
    <t xml:space="preserve">Ce : </t>
  </si>
  <si>
    <t xml:space="preserve">Re : </t>
  </si>
  <si>
    <t>Situations d’urgence radiologique</t>
  </si>
  <si>
    <t>Coordination du RSI</t>
  </si>
  <si>
    <t>Lien entre la santé  et la sécurité</t>
  </si>
  <si>
    <t>CREC</t>
  </si>
  <si>
    <t>Points d’entrée</t>
  </si>
  <si>
    <t>Financé</t>
  </si>
  <si>
    <t>Pas financé</t>
  </si>
  <si>
    <t>Oui</t>
  </si>
  <si>
    <t>TOTAL (USD)</t>
  </si>
  <si>
    <t xml:space="preserve">TOTAL </t>
  </si>
  <si>
    <t>Établir un programme externe d’évaluation de la qualité pour les laboratoires  de références et s’assurer qu’il peut effectuer des tests de confirmation ou supplémentaires.</t>
  </si>
  <si>
    <t xml:space="preserve">Organiser une mission d'évaluation  des laboratoires de références </t>
  </si>
  <si>
    <t>Mission de terrain sur 04 axes  pendant 12 jours, quatre équipes de 4 personnes par 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</si>
</sst>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_-;\-* #,##0.00_-;_-* &quot;-&quot;??_-;_-@_-"/>
    <numFmt numFmtId="165" formatCode="_-* #,##0.00\ _€_-;\-* #,##0.00\ _€_-;_-* &quot;-&quot;??\ _€_-;_-@_-"/>
    <numFmt numFmtId="166" formatCode="_-* #,##0\ _€_-;\-* #,##0\ _€_-;_-* &quot;-&quot;??\ _€_-;_-@_-"/>
    <numFmt numFmtId="167" formatCode="[$-40C]General"/>
    <numFmt numFmtId="168" formatCode="_-* #,##0.00\ _$_U_S_-;\-* #,##0.00\ _$_U_S_-;_-* &quot;-&quot;??\ _$_U_S_-;_-@_-"/>
    <numFmt numFmtId="169" formatCode="_-* #,##0_-;\-* #,##0_-;_-* &quot;-&quot;??_-;_-@_-"/>
    <numFmt numFmtId="170" formatCode="0.0%"/>
    <numFmt numFmtId="171" formatCode="_(* #,##0_);_(* \(#,##0\);_(* &quot;-&quot;??_);_(@_)"/>
  </numFmts>
  <fonts count="56" x14ac:knownFonts="1">
    <font>
      <sz val="11"/>
      <color theme="1"/>
      <name val="Calibri"/>
      <family val="2"/>
      <scheme val="minor"/>
    </font>
    <font>
      <sz val="12"/>
      <color theme="1"/>
      <name val="Calibri"/>
      <family val="2"/>
      <scheme val="minor"/>
    </font>
    <font>
      <sz val="12"/>
      <color theme="1"/>
      <name val="Calibri"/>
      <family val="2"/>
      <scheme val="minor"/>
    </font>
    <font>
      <sz val="11"/>
      <name val="Calibri"/>
      <family val="2"/>
    </font>
    <font>
      <sz val="11"/>
      <color theme="1"/>
      <name val="Calibri"/>
      <family val="2"/>
      <scheme val="minor"/>
    </font>
    <font>
      <b/>
      <sz val="11"/>
      <color theme="1"/>
      <name val="Calibri"/>
      <family val="2"/>
      <scheme val="minor"/>
    </font>
    <font>
      <b/>
      <sz val="12"/>
      <color theme="0"/>
      <name val="Arial"/>
      <family val="2"/>
    </font>
    <font>
      <b/>
      <i/>
      <sz val="11"/>
      <color theme="1"/>
      <name val="Calibri"/>
      <family val="2"/>
      <scheme val="minor"/>
    </font>
    <font>
      <i/>
      <sz val="11"/>
      <color theme="1"/>
      <name val="Calibri"/>
      <family val="2"/>
      <scheme val="minor"/>
    </font>
    <font>
      <sz val="8"/>
      <color theme="1"/>
      <name val="Calibri"/>
      <family val="2"/>
      <scheme val="minor"/>
    </font>
    <font>
      <sz val="12"/>
      <color theme="1"/>
      <name val="Calibri"/>
      <family val="2"/>
      <scheme val="minor"/>
    </font>
    <font>
      <sz val="11"/>
      <color rgb="FF000000"/>
      <name val="Calibri"/>
      <family val="2"/>
    </font>
    <font>
      <sz val="10"/>
      <name val="Arial"/>
      <family val="2"/>
    </font>
    <font>
      <b/>
      <sz val="12"/>
      <color theme="1"/>
      <name val="Calibri"/>
      <family val="2"/>
      <scheme val="minor"/>
    </font>
    <font>
      <sz val="10"/>
      <color theme="1"/>
      <name val="Calibri"/>
      <family val="2"/>
      <scheme val="minor"/>
    </font>
    <font>
      <b/>
      <sz val="12"/>
      <color theme="0"/>
      <name val="Calibri"/>
      <family val="2"/>
      <scheme val="minor"/>
    </font>
    <font>
      <b/>
      <sz val="36"/>
      <color theme="1"/>
      <name val="Calibri"/>
      <family val="2"/>
      <scheme val="minor"/>
    </font>
    <font>
      <sz val="11"/>
      <name val="Calibri"/>
      <family val="2"/>
      <scheme val="minor"/>
    </font>
    <font>
      <b/>
      <sz val="10"/>
      <color theme="1"/>
      <name val="Calibri"/>
      <family val="2"/>
      <scheme val="minor"/>
    </font>
    <font>
      <b/>
      <sz val="11"/>
      <color theme="0"/>
      <name val="Calibri"/>
      <family val="2"/>
      <scheme val="minor"/>
    </font>
    <font>
      <sz val="11"/>
      <color rgb="FFFF0000"/>
      <name val="Calibri"/>
      <family val="2"/>
      <scheme val="minor"/>
    </font>
    <font>
      <sz val="20"/>
      <color theme="1"/>
      <name val="Calibri"/>
      <family val="2"/>
      <scheme val="minor"/>
    </font>
    <font>
      <sz val="24"/>
      <color theme="1"/>
      <name val="Calibri"/>
      <family val="2"/>
      <scheme val="minor"/>
    </font>
    <font>
      <b/>
      <sz val="11"/>
      <name val="Segoe UI"/>
      <family val="2"/>
    </font>
    <font>
      <b/>
      <u/>
      <sz val="11"/>
      <color theme="1"/>
      <name val="Calibri"/>
      <family val="2"/>
      <scheme val="minor"/>
    </font>
    <font>
      <b/>
      <sz val="16"/>
      <color rgb="FFFF0000"/>
      <name val="Calibri"/>
      <family val="2"/>
      <scheme val="minor"/>
    </font>
    <font>
      <sz val="8"/>
      <color theme="0"/>
      <name val="Calibri"/>
      <family val="2"/>
      <scheme val="minor"/>
    </font>
    <font>
      <sz val="9"/>
      <color theme="1"/>
      <name val="Calibri"/>
      <family val="2"/>
      <scheme val="minor"/>
    </font>
    <font>
      <b/>
      <sz val="11"/>
      <color rgb="FFFF0000"/>
      <name val="Calibri"/>
      <family val="2"/>
      <scheme val="minor"/>
    </font>
    <font>
      <sz val="11"/>
      <color rgb="FFFF0000"/>
      <name val="Calibri"/>
      <family val="2"/>
    </font>
    <font>
      <sz val="12"/>
      <name val="Calibri"/>
      <family val="2"/>
      <scheme val="minor"/>
    </font>
    <font>
      <sz val="8"/>
      <color rgb="FFFF0000"/>
      <name val="Calibri"/>
      <family val="2"/>
      <scheme val="minor"/>
    </font>
    <font>
      <sz val="12"/>
      <color rgb="FFFF0000"/>
      <name val="Calibri"/>
      <family val="2"/>
      <scheme val="minor"/>
    </font>
    <font>
      <sz val="8"/>
      <name val="Calibri"/>
      <family val="2"/>
      <scheme val="minor"/>
    </font>
    <font>
      <sz val="12"/>
      <color indexed="8"/>
      <name val="Calibri"/>
      <family val="2"/>
    </font>
    <font>
      <b/>
      <sz val="12"/>
      <name val="Calibri"/>
      <family val="2"/>
      <scheme val="minor"/>
    </font>
    <font>
      <b/>
      <sz val="20"/>
      <color theme="1"/>
      <name val="Calibri"/>
      <family val="2"/>
      <scheme val="minor"/>
    </font>
    <font>
      <sz val="10.5"/>
      <name val="Calibri"/>
      <family val="2"/>
      <scheme val="minor"/>
    </font>
    <font>
      <sz val="12"/>
      <color rgb="FF000000"/>
      <name val="Calibri"/>
      <family val="2"/>
      <scheme val="minor"/>
    </font>
    <font>
      <sz val="12"/>
      <color theme="1"/>
      <name val="Arial"/>
      <family val="2"/>
    </font>
    <font>
      <sz val="12"/>
      <name val="Arial"/>
      <family val="2"/>
    </font>
    <font>
      <sz val="12"/>
      <color rgb="FFFF0000"/>
      <name val="Arial"/>
      <family val="2"/>
    </font>
    <font>
      <b/>
      <sz val="12"/>
      <name val="Arial"/>
      <family val="2"/>
    </font>
    <font>
      <b/>
      <sz val="14"/>
      <color theme="1"/>
      <name val="Calibri"/>
      <family val="2"/>
      <scheme val="minor"/>
    </font>
    <font>
      <b/>
      <sz val="26"/>
      <color theme="1"/>
      <name val="Calibri"/>
      <family val="2"/>
      <scheme val="minor"/>
    </font>
    <font>
      <b/>
      <sz val="28"/>
      <color theme="1"/>
      <name val="Calibri"/>
      <family val="2"/>
      <scheme val="minor"/>
    </font>
    <font>
      <sz val="10.5"/>
      <color rgb="FFFF0000"/>
      <name val="Calibri"/>
      <family val="2"/>
      <scheme val="minor"/>
    </font>
    <font>
      <sz val="14"/>
      <name val="Calibri"/>
      <family val="2"/>
      <scheme val="minor"/>
    </font>
    <font>
      <sz val="11"/>
      <color theme="1"/>
      <name val="Arial"/>
      <family val="2"/>
    </font>
    <font>
      <sz val="12"/>
      <name val="Calibri"/>
      <family val="2"/>
    </font>
    <font>
      <sz val="14"/>
      <name val="Calibri"/>
      <family val="2"/>
    </font>
    <font>
      <sz val="10"/>
      <name val="Calibri"/>
      <family val="2"/>
      <scheme val="minor"/>
    </font>
    <font>
      <sz val="12"/>
      <color rgb="FF00B050"/>
      <name val="Calibri"/>
      <family val="2"/>
      <scheme val="minor"/>
    </font>
    <font>
      <sz val="12"/>
      <color theme="0"/>
      <name val="Calibri"/>
      <family val="2"/>
      <scheme val="minor"/>
    </font>
    <font>
      <b/>
      <sz val="11"/>
      <name val="Calibri"/>
      <family val="2"/>
      <scheme val="minor"/>
    </font>
    <font>
      <sz val="11"/>
      <color theme="9"/>
      <name val="Calibri"/>
      <family val="2"/>
      <scheme val="minor"/>
    </font>
  </fonts>
  <fills count="27">
    <fill>
      <patternFill patternType="none"/>
    </fill>
    <fill>
      <patternFill patternType="gray125"/>
    </fill>
    <fill>
      <patternFill patternType="solid">
        <fgColor rgb="FF245794"/>
        <bgColor indexed="64"/>
      </patternFill>
    </fill>
    <fill>
      <patternFill patternType="solid">
        <fgColor rgb="FFFFFF00"/>
        <bgColor indexed="64"/>
      </patternFill>
    </fill>
    <fill>
      <patternFill patternType="solid">
        <fgColor rgb="FFFFC000"/>
        <bgColor indexed="64"/>
      </patternFill>
    </fill>
    <fill>
      <patternFill patternType="solid">
        <fgColor rgb="FFCCFF3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AEAEA"/>
        <bgColor indexed="64"/>
      </patternFill>
    </fill>
    <fill>
      <patternFill patternType="solid">
        <fgColor theme="3" tint="-0.249977111117893"/>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92CDDC"/>
        <bgColor rgb="FF000000"/>
      </patternFill>
    </fill>
    <fill>
      <patternFill patternType="solid">
        <fgColor rgb="FFFDE9D9"/>
        <bgColor rgb="FF000000"/>
      </patternFill>
    </fill>
    <fill>
      <patternFill patternType="solid">
        <fgColor rgb="FFFFFF00"/>
        <bgColor rgb="FF000000"/>
      </patternFill>
    </fill>
  </fills>
  <borders count="40">
    <border>
      <left/>
      <right/>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theme="0"/>
      </left>
      <right style="thin">
        <color theme="0"/>
      </right>
      <top style="thin">
        <color theme="0"/>
      </top>
      <bottom/>
      <diagonal/>
    </border>
    <border>
      <left/>
      <right/>
      <top style="medium">
        <color indexed="64"/>
      </top>
      <bottom/>
      <diagonal/>
    </border>
    <border>
      <left/>
      <right/>
      <top/>
      <bottom style="double">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6">
    <xf numFmtId="0" fontId="0" fillId="0" borderId="0"/>
    <xf numFmtId="165" fontId="4" fillId="0" borderId="0" applyFont="0" applyFill="0" applyBorder="0" applyAlignment="0" applyProtection="0"/>
    <xf numFmtId="43" fontId="9" fillId="0" borderId="0" applyFont="0" applyFill="0" applyBorder="0" applyAlignment="0" applyProtection="0"/>
    <xf numFmtId="164" fontId="4"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7" fontId="11" fillId="0" borderId="0" applyBorder="0" applyProtection="0"/>
    <xf numFmtId="168" fontId="4" fillId="0" borderId="0" applyFont="0" applyFill="0" applyBorder="0" applyAlignment="0" applyProtection="0"/>
    <xf numFmtId="165" fontId="4" fillId="0" borderId="0" applyFont="0" applyFill="0" applyBorder="0" applyAlignment="0" applyProtection="0"/>
    <xf numFmtId="0" fontId="12" fillId="0" borderId="0"/>
    <xf numFmtId="0" fontId="9" fillId="0" borderId="0"/>
    <xf numFmtId="0" fontId="10" fillId="0" borderId="0"/>
    <xf numFmtId="0" fontId="11" fillId="0" borderId="0"/>
    <xf numFmtId="9" fontId="10"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cellStyleXfs>
  <cellXfs count="564">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5" fillId="0" borderId="6" xfId="0" applyFont="1" applyBorder="1"/>
    <xf numFmtId="0" fontId="0" fillId="0" borderId="7" xfId="0" applyBorder="1"/>
    <xf numFmtId="0" fontId="0" fillId="0" borderId="8" xfId="0" applyBorder="1"/>
    <xf numFmtId="0" fontId="5" fillId="0" borderId="9" xfId="0" applyFont="1" applyBorder="1"/>
    <xf numFmtId="0" fontId="5" fillId="0" borderId="10" xfId="0" applyFont="1" applyBorder="1"/>
    <xf numFmtId="0" fontId="0" fillId="0" borderId="1" xfId="0" applyBorder="1"/>
    <xf numFmtId="0" fontId="0" fillId="3" borderId="11" xfId="0" applyFill="1" applyBorder="1"/>
    <xf numFmtId="0" fontId="0" fillId="0" borderId="12" xfId="0" applyBorder="1"/>
    <xf numFmtId="0" fontId="0" fillId="3" borderId="13" xfId="0" applyFill="1" applyBorder="1"/>
    <xf numFmtId="0" fontId="0" fillId="0" borderId="14" xfId="0" applyBorder="1"/>
    <xf numFmtId="0" fontId="0" fillId="0" borderId="15" xfId="0" applyBorder="1"/>
    <xf numFmtId="0" fontId="0" fillId="4" borderId="10" xfId="0" applyFill="1" applyBorder="1"/>
    <xf numFmtId="0" fontId="0" fillId="0" borderId="0" xfId="0" applyAlignment="1">
      <alignment wrapText="1"/>
    </xf>
    <xf numFmtId="0" fontId="5" fillId="0" borderId="16" xfId="0" applyFont="1" applyBorder="1"/>
    <xf numFmtId="0" fontId="0" fillId="4" borderId="15" xfId="0" applyFill="1" applyBorder="1"/>
    <xf numFmtId="0" fontId="0" fillId="4" borderId="0" xfId="0" applyFill="1"/>
    <xf numFmtId="0" fontId="0" fillId="0" borderId="20" xfId="0" applyBorder="1"/>
    <xf numFmtId="0" fontId="0" fillId="0" borderId="15" xfId="0" applyBorder="1" applyAlignment="1">
      <alignment horizontal="left"/>
    </xf>
    <xf numFmtId="0" fontId="0" fillId="0" borderId="0" xfId="0" applyAlignment="1">
      <alignment horizontal="center" vertical="center"/>
    </xf>
    <xf numFmtId="0" fontId="0" fillId="6" borderId="0" xfId="0" applyFill="1" applyAlignment="1">
      <alignment horizontal="center" vertical="center"/>
    </xf>
    <xf numFmtId="0" fontId="5" fillId="6" borderId="0" xfId="0" applyFont="1" applyFill="1" applyAlignment="1">
      <alignment horizontal="center" vertical="center"/>
    </xf>
    <xf numFmtId="0" fontId="5" fillId="8" borderId="0" xfId="0" applyFont="1" applyFill="1" applyAlignment="1">
      <alignment horizontal="left" vertical="center"/>
    </xf>
    <xf numFmtId="0" fontId="0" fillId="8" borderId="0" xfId="0" applyFill="1" applyAlignment="1">
      <alignment horizontal="center" vertical="center"/>
    </xf>
    <xf numFmtId="0" fontId="5" fillId="8" borderId="0" xfId="0" applyFont="1" applyFill="1" applyAlignment="1">
      <alignment horizontal="center" vertical="center"/>
    </xf>
    <xf numFmtId="0" fontId="0" fillId="6" borderId="0" xfId="0" applyFill="1" applyAlignment="1">
      <alignment horizontal="center" vertical="center" wrapText="1"/>
    </xf>
    <xf numFmtId="0" fontId="14" fillId="5" borderId="15" xfId="0" applyFont="1" applyFill="1" applyBorder="1" applyAlignment="1">
      <alignment vertical="top" wrapText="1"/>
    </xf>
    <xf numFmtId="0" fontId="0" fillId="8" borderId="0" xfId="0" applyFill="1" applyAlignment="1">
      <alignment horizontal="center" vertical="center" wrapText="1"/>
    </xf>
    <xf numFmtId="0" fontId="10" fillId="0" borderId="0" xfId="0" applyFont="1" applyAlignment="1">
      <alignment vertical="center"/>
    </xf>
    <xf numFmtId="0" fontId="15" fillId="9" borderId="0" xfId="0" applyFont="1" applyFill="1"/>
    <xf numFmtId="0" fontId="13" fillId="10" borderId="0" xfId="0" applyFont="1" applyFill="1" applyAlignment="1">
      <alignment vertical="center"/>
    </xf>
    <xf numFmtId="0" fontId="15" fillId="10" borderId="0" xfId="0" applyFont="1" applyFill="1" applyAlignment="1">
      <alignment vertical="center"/>
    </xf>
    <xf numFmtId="0" fontId="13" fillId="11" borderId="0" xfId="0" applyFont="1" applyFill="1" applyAlignment="1">
      <alignment vertical="center"/>
    </xf>
    <xf numFmtId="0" fontId="10" fillId="0" borderId="0" xfId="0" applyFont="1"/>
    <xf numFmtId="0" fontId="10" fillId="0" borderId="0" xfId="0" applyFont="1" applyAlignment="1">
      <alignment vertical="center" wrapText="1"/>
    </xf>
    <xf numFmtId="0" fontId="10" fillId="0" borderId="0" xfId="0" applyFont="1" applyAlignment="1">
      <alignment horizontal="left" vertical="center" wrapText="1"/>
    </xf>
    <xf numFmtId="0" fontId="13" fillId="7" borderId="0" xfId="0" applyFont="1" applyFill="1" applyAlignment="1">
      <alignment vertical="center" wrapText="1"/>
    </xf>
    <xf numFmtId="0" fontId="16" fillId="7" borderId="0" xfId="0" applyFont="1" applyFill="1" applyAlignment="1">
      <alignment vertical="center"/>
    </xf>
    <xf numFmtId="0" fontId="10" fillId="12" borderId="9" xfId="0" applyFont="1" applyFill="1" applyBorder="1" applyAlignment="1">
      <alignment vertical="center"/>
    </xf>
    <xf numFmtId="0" fontId="10" fillId="12" borderId="25" xfId="0" applyFont="1" applyFill="1" applyBorder="1" applyAlignment="1">
      <alignment vertical="center"/>
    </xf>
    <xf numFmtId="0" fontId="10" fillId="12" borderId="10" xfId="0" applyFont="1" applyFill="1" applyBorder="1" applyAlignment="1">
      <alignment vertical="center"/>
    </xf>
    <xf numFmtId="0" fontId="10" fillId="6" borderId="15" xfId="0" applyFont="1" applyFill="1" applyBorder="1" applyAlignment="1">
      <alignment vertical="center" wrapText="1"/>
    </xf>
    <xf numFmtId="0" fontId="10" fillId="12" borderId="8" xfId="0" applyFont="1" applyFill="1" applyBorder="1" applyAlignment="1">
      <alignment horizontal="center" vertical="center" wrapText="1"/>
    </xf>
    <xf numFmtId="0" fontId="10" fillId="12" borderId="8" xfId="0" applyFont="1" applyFill="1" applyBorder="1" applyAlignment="1">
      <alignment vertical="center" wrapText="1"/>
    </xf>
    <xf numFmtId="0" fontId="10" fillId="13" borderId="8" xfId="0" applyFont="1" applyFill="1" applyBorder="1" applyAlignment="1">
      <alignment vertical="center" wrapText="1"/>
    </xf>
    <xf numFmtId="0" fontId="10"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10" fillId="0" borderId="15" xfId="0" applyFont="1" applyBorder="1" applyAlignment="1">
      <alignment vertical="center" wrapText="1"/>
    </xf>
    <xf numFmtId="0" fontId="10" fillId="0" borderId="15" xfId="0" applyFont="1" applyBorder="1" applyAlignment="1">
      <alignment vertical="center"/>
    </xf>
    <xf numFmtId="0" fontId="10" fillId="0" borderId="15" xfId="0" applyFont="1" applyBorder="1" applyAlignment="1">
      <alignment horizontal="center" vertical="center"/>
    </xf>
    <xf numFmtId="0" fontId="10" fillId="0" borderId="0" xfId="0" applyFont="1" applyAlignment="1">
      <alignment wrapText="1"/>
    </xf>
    <xf numFmtId="0" fontId="0" fillId="0" borderId="11" xfId="0" applyBorder="1"/>
    <xf numFmtId="0" fontId="0" fillId="14" borderId="25" xfId="0" applyFill="1" applyBorder="1" applyAlignment="1">
      <alignment horizontal="center" vertical="center" wrapText="1"/>
    </xf>
    <xf numFmtId="0" fontId="18" fillId="15" borderId="16" xfId="0" applyFont="1" applyFill="1" applyBorder="1"/>
    <xf numFmtId="0" fontId="14" fillId="15" borderId="26" xfId="0" applyFont="1" applyFill="1" applyBorder="1"/>
    <xf numFmtId="0" fontId="14" fillId="15" borderId="14" xfId="0" applyFont="1" applyFill="1" applyBorder="1"/>
    <xf numFmtId="0" fontId="0" fillId="15" borderId="12" xfId="0" applyFill="1" applyBorder="1" applyAlignment="1">
      <alignment horizontal="center" vertical="center" wrapText="1"/>
    </xf>
    <xf numFmtId="0" fontId="14" fillId="15" borderId="17" xfId="0" applyFont="1" applyFill="1" applyBorder="1" applyAlignment="1">
      <alignment vertical="top" wrapText="1"/>
    </xf>
    <xf numFmtId="0" fontId="0" fillId="15" borderId="17" xfId="0" applyFill="1" applyBorder="1" applyAlignment="1">
      <alignment horizontal="center" vertical="center" wrapText="1"/>
    </xf>
    <xf numFmtId="0" fontId="0" fillId="15" borderId="13" xfId="0" applyFill="1" applyBorder="1" applyAlignment="1">
      <alignment horizontal="center" vertical="center" wrapText="1"/>
    </xf>
    <xf numFmtId="169" fontId="0" fillId="0" borderId="15" xfId="14" applyNumberFormat="1" applyFont="1" applyBorder="1" applyAlignment="1">
      <alignment vertical="center"/>
    </xf>
    <xf numFmtId="0" fontId="5" fillId="0" borderId="15" xfId="0" applyFont="1" applyBorder="1"/>
    <xf numFmtId="0" fontId="0" fillId="0" borderId="15" xfId="0" applyBorder="1" applyAlignment="1">
      <alignment horizontal="right"/>
    </xf>
    <xf numFmtId="0" fontId="0" fillId="0" borderId="16" xfId="0" applyBorder="1"/>
    <xf numFmtId="0" fontId="0" fillId="0" borderId="18" xfId="0" applyBorder="1"/>
    <xf numFmtId="0" fontId="10" fillId="3" borderId="15" xfId="0" applyFont="1" applyFill="1" applyBorder="1" applyAlignment="1">
      <alignment vertical="center" wrapText="1"/>
    </xf>
    <xf numFmtId="0" fontId="10" fillId="0" borderId="0" xfId="0" applyFont="1" applyAlignment="1">
      <alignment horizontal="center" vertical="center" wrapText="1"/>
    </xf>
    <xf numFmtId="0" fontId="10" fillId="18" borderId="0" xfId="0" applyFont="1" applyFill="1" applyAlignment="1">
      <alignment horizontal="center" vertical="center"/>
    </xf>
    <xf numFmtId="166" fontId="0" fillId="0" borderId="0" xfId="1" applyNumberFormat="1" applyFont="1"/>
    <xf numFmtId="0" fontId="21" fillId="0" borderId="9" xfId="0" applyFont="1" applyBorder="1" applyAlignment="1">
      <alignment vertical="center"/>
    </xf>
    <xf numFmtId="0" fontId="22" fillId="0" borderId="25" xfId="0" applyFont="1" applyBorder="1" applyAlignment="1">
      <alignment vertical="center"/>
    </xf>
    <xf numFmtId="0" fontId="22" fillId="0" borderId="10" xfId="0" applyFont="1" applyBorder="1" applyAlignment="1">
      <alignment vertical="center"/>
    </xf>
    <xf numFmtId="0" fontId="0" fillId="0" borderId="15" xfId="0" applyBorder="1" applyAlignment="1">
      <alignment horizontal="center" vertical="center" wrapText="1"/>
    </xf>
    <xf numFmtId="0" fontId="19" fillId="9" borderId="27" xfId="0" quotePrefix="1" applyFont="1" applyFill="1" applyBorder="1" applyAlignment="1" applyProtection="1">
      <alignment horizontal="center" vertical="center" wrapText="1"/>
      <protection hidden="1"/>
    </xf>
    <xf numFmtId="0" fontId="15" fillId="9" borderId="27" xfId="0" applyFont="1" applyFill="1" applyBorder="1" applyAlignment="1" applyProtection="1">
      <alignment horizontal="center" vertical="center" wrapText="1"/>
      <protection hidden="1"/>
    </xf>
    <xf numFmtId="0" fontId="23" fillId="15" borderId="9" xfId="0" applyFont="1" applyFill="1" applyBorder="1" applyAlignment="1" applyProtection="1">
      <alignment horizontal="left" vertical="top" wrapText="1"/>
      <protection hidden="1"/>
    </xf>
    <xf numFmtId="166" fontId="23" fillId="15" borderId="9" xfId="1" applyNumberFormat="1" applyFont="1" applyFill="1" applyBorder="1" applyAlignment="1" applyProtection="1">
      <alignment horizontal="center" vertical="center"/>
      <protection hidden="1"/>
    </xf>
    <xf numFmtId="170" fontId="0" fillId="0" borderId="0" xfId="15" applyNumberFormat="1" applyFont="1"/>
    <xf numFmtId="166" fontId="23" fillId="3" borderId="9" xfId="1" applyNumberFormat="1" applyFont="1" applyFill="1" applyBorder="1" applyAlignment="1" applyProtection="1">
      <alignment horizontal="center" vertical="center"/>
      <protection hidden="1"/>
    </xf>
    <xf numFmtId="43" fontId="0" fillId="0" borderId="0" xfId="0" applyNumberFormat="1"/>
    <xf numFmtId="171" fontId="0" fillId="17" borderId="15" xfId="0" applyNumberFormat="1" applyFill="1" applyBorder="1" applyAlignment="1">
      <alignment vertical="center"/>
    </xf>
    <xf numFmtId="1" fontId="0" fillId="0" borderId="0" xfId="0" applyNumberFormat="1"/>
    <xf numFmtId="0" fontId="0" fillId="13" borderId="18" xfId="0" applyFill="1" applyBorder="1"/>
    <xf numFmtId="0" fontId="0" fillId="13" borderId="28" xfId="0" applyFill="1" applyBorder="1"/>
    <xf numFmtId="0" fontId="0" fillId="13" borderId="19" xfId="0" applyFill="1" applyBorder="1"/>
    <xf numFmtId="0" fontId="0" fillId="13" borderId="20" xfId="0" applyFill="1" applyBorder="1"/>
    <xf numFmtId="0" fontId="0" fillId="19" borderId="29" xfId="0" applyFill="1" applyBorder="1"/>
    <xf numFmtId="0" fontId="0" fillId="13" borderId="0" xfId="0" applyFill="1"/>
    <xf numFmtId="0" fontId="0" fillId="13" borderId="21" xfId="0" applyFill="1" applyBorder="1"/>
    <xf numFmtId="166" fontId="0" fillId="13" borderId="0" xfId="1" applyNumberFormat="1" applyFont="1" applyFill="1"/>
    <xf numFmtId="0" fontId="0" fillId="13" borderId="5" xfId="0" applyFill="1" applyBorder="1"/>
    <xf numFmtId="0" fontId="0" fillId="13" borderId="30" xfId="0" applyFill="1" applyBorder="1"/>
    <xf numFmtId="0" fontId="0" fillId="13" borderId="22" xfId="0" applyFill="1" applyBorder="1"/>
    <xf numFmtId="0" fontId="0" fillId="20" borderId="18" xfId="0" applyFill="1" applyBorder="1"/>
    <xf numFmtId="0" fontId="0" fillId="20" borderId="28" xfId="0" applyFill="1" applyBorder="1"/>
    <xf numFmtId="0" fontId="0" fillId="20" borderId="19" xfId="0" applyFill="1" applyBorder="1"/>
    <xf numFmtId="0" fontId="0" fillId="20" borderId="20" xfId="0" applyFill="1" applyBorder="1"/>
    <xf numFmtId="0" fontId="24" fillId="20" borderId="0" xfId="0" applyFont="1" applyFill="1"/>
    <xf numFmtId="0" fontId="0" fillId="20" borderId="0" xfId="0" applyFill="1"/>
    <xf numFmtId="0" fontId="0" fillId="20" borderId="21" xfId="0" applyFill="1" applyBorder="1"/>
    <xf numFmtId="166" fontId="0" fillId="20" borderId="0" xfId="1" applyNumberFormat="1" applyFont="1" applyFill="1"/>
    <xf numFmtId="166" fontId="0" fillId="20" borderId="0" xfId="0" applyNumberFormat="1" applyFill="1"/>
    <xf numFmtId="0" fontId="25" fillId="20" borderId="0" xfId="0" applyFont="1" applyFill="1"/>
    <xf numFmtId="0" fontId="0" fillId="20" borderId="5" xfId="0" applyFill="1" applyBorder="1"/>
    <xf numFmtId="0" fontId="0" fillId="20" borderId="30" xfId="0" applyFill="1" applyBorder="1"/>
    <xf numFmtId="0" fontId="0" fillId="20" borderId="22" xfId="0" applyFill="1" applyBorder="1"/>
    <xf numFmtId="166" fontId="0" fillId="20" borderId="0" xfId="0" applyNumberFormat="1" applyFill="1" applyAlignment="1">
      <alignment vertical="center"/>
    </xf>
    <xf numFmtId="0" fontId="25" fillId="20" borderId="0" xfId="0" applyFont="1" applyFill="1" applyAlignment="1">
      <alignment horizontal="center" vertical="center"/>
    </xf>
    <xf numFmtId="169" fontId="10" fillId="0" borderId="15" xfId="0" applyNumberFormat="1" applyFont="1" applyBorder="1" applyAlignment="1">
      <alignment vertical="center" wrapText="1"/>
    </xf>
    <xf numFmtId="0" fontId="5" fillId="0" borderId="0" xfId="0" applyFont="1" applyAlignment="1">
      <alignment horizontal="center" vertical="center"/>
    </xf>
    <xf numFmtId="0" fontId="0" fillId="0" borderId="0" xfId="0" applyAlignment="1">
      <alignment horizontal="center" vertical="center" wrapText="1"/>
    </xf>
    <xf numFmtId="0" fontId="0" fillId="16" borderId="21" xfId="0" applyFill="1" applyBorder="1"/>
    <xf numFmtId="0" fontId="0" fillId="16" borderId="22" xfId="0" applyFill="1" applyBorder="1"/>
    <xf numFmtId="0" fontId="0" fillId="16" borderId="14" xfId="0" applyFill="1" applyBorder="1"/>
    <xf numFmtId="0" fontId="0" fillId="16" borderId="11" xfId="0" applyFill="1" applyBorder="1"/>
    <xf numFmtId="0" fontId="0" fillId="16" borderId="13" xfId="0" applyFill="1" applyBorder="1"/>
    <xf numFmtId="0" fontId="0" fillId="16" borderId="20" xfId="0" applyFill="1" applyBorder="1" applyAlignment="1">
      <alignment horizontal="left"/>
    </xf>
    <xf numFmtId="0" fontId="0" fillId="16" borderId="5" xfId="0" applyFill="1" applyBorder="1" applyAlignment="1">
      <alignment horizontal="left"/>
    </xf>
    <xf numFmtId="0" fontId="0" fillId="19" borderId="0" xfId="0" applyFill="1" applyAlignment="1">
      <alignment horizontal="center" vertical="center" wrapText="1"/>
    </xf>
    <xf numFmtId="0" fontId="23" fillId="16" borderId="9" xfId="0" applyFont="1" applyFill="1" applyBorder="1" applyAlignment="1" applyProtection="1">
      <alignment horizontal="left" vertical="top" wrapText="1"/>
      <protection hidden="1"/>
    </xf>
    <xf numFmtId="166" fontId="23" fillId="16" borderId="9" xfId="1" applyNumberFormat="1" applyFont="1" applyFill="1" applyBorder="1" applyAlignment="1" applyProtection="1">
      <alignment horizontal="center" vertical="center"/>
      <protection hidden="1"/>
    </xf>
    <xf numFmtId="0" fontId="7" fillId="13" borderId="0" xfId="0" applyFont="1" applyFill="1"/>
    <xf numFmtId="0" fontId="7" fillId="13" borderId="9" xfId="0" applyFont="1" applyFill="1" applyBorder="1"/>
    <xf numFmtId="0" fontId="0" fillId="13" borderId="10" xfId="0" applyFill="1" applyBorder="1"/>
    <xf numFmtId="0" fontId="5" fillId="13" borderId="9" xfId="0" applyFont="1" applyFill="1" applyBorder="1"/>
    <xf numFmtId="0" fontId="8" fillId="13" borderId="16" xfId="0" applyFont="1" applyFill="1" applyBorder="1"/>
    <xf numFmtId="0" fontId="5" fillId="13" borderId="1" xfId="0" applyFont="1" applyFill="1" applyBorder="1"/>
    <xf numFmtId="0" fontId="0" fillId="13" borderId="11" xfId="0" applyFill="1" applyBorder="1"/>
    <xf numFmtId="0" fontId="8" fillId="13" borderId="23" xfId="0" applyFont="1" applyFill="1" applyBorder="1"/>
    <xf numFmtId="0" fontId="8" fillId="13" borderId="24" xfId="0" applyFont="1" applyFill="1" applyBorder="1"/>
    <xf numFmtId="0" fontId="5" fillId="13" borderId="0" xfId="0" applyFont="1" applyFill="1" applyAlignment="1">
      <alignment horizontal="left"/>
    </xf>
    <xf numFmtId="0" fontId="0" fillId="13" borderId="14" xfId="0" applyFill="1" applyBorder="1"/>
    <xf numFmtId="0" fontId="7" fillId="13" borderId="16" xfId="0" applyFont="1" applyFill="1" applyBorder="1"/>
    <xf numFmtId="0" fontId="9" fillId="0" borderId="0" xfId="0" applyFont="1" applyAlignment="1">
      <alignment vertical="center"/>
    </xf>
    <xf numFmtId="0" fontId="9" fillId="0" borderId="0" xfId="0" applyFont="1" applyAlignment="1">
      <alignment horizontal="center" vertical="center" wrapText="1"/>
    </xf>
    <xf numFmtId="0" fontId="26" fillId="0" borderId="0" xfId="0" applyFont="1" applyAlignment="1">
      <alignment vertical="center"/>
    </xf>
    <xf numFmtId="0" fontId="9" fillId="0" borderId="0" xfId="0" applyFont="1" applyAlignment="1">
      <alignment vertical="center" wrapText="1"/>
    </xf>
    <xf numFmtId="0" fontId="9" fillId="6" borderId="15" xfId="0" applyFont="1" applyFill="1" applyBorder="1" applyAlignment="1">
      <alignment vertical="center" wrapText="1"/>
    </xf>
    <xf numFmtId="0" fontId="9" fillId="0" borderId="0" xfId="0" applyFont="1"/>
    <xf numFmtId="0" fontId="10" fillId="0" borderId="0" xfId="0" applyFont="1" applyAlignment="1">
      <alignment horizontal="left" vertical="top"/>
    </xf>
    <xf numFmtId="0" fontId="9" fillId="0" borderId="15" xfId="0" applyFont="1" applyBorder="1" applyAlignment="1">
      <alignment horizontal="center" vertical="center" wrapText="1"/>
    </xf>
    <xf numFmtId="0" fontId="27" fillId="0" borderId="0" xfId="0" applyFont="1"/>
    <xf numFmtId="0" fontId="10" fillId="16" borderId="0" xfId="0" applyFont="1" applyFill="1"/>
    <xf numFmtId="169" fontId="10" fillId="0" borderId="0" xfId="14" applyNumberFormat="1" applyFont="1"/>
    <xf numFmtId="0" fontId="0" fillId="0" borderId="0" xfId="0" applyAlignment="1">
      <alignment vertical="center" wrapText="1"/>
    </xf>
    <xf numFmtId="0" fontId="0" fillId="16" borderId="19" xfId="0" applyFill="1" applyBorder="1"/>
    <xf numFmtId="0" fontId="8" fillId="11" borderId="15" xfId="0" applyFont="1" applyFill="1" applyBorder="1"/>
    <xf numFmtId="0" fontId="0" fillId="11" borderId="11" xfId="0" applyFill="1" applyBorder="1"/>
    <xf numFmtId="0" fontId="7" fillId="20" borderId="15" xfId="0" applyFont="1" applyFill="1" applyBorder="1"/>
    <xf numFmtId="0" fontId="0" fillId="20" borderId="14" xfId="0" applyFill="1" applyBorder="1"/>
    <xf numFmtId="1" fontId="0" fillId="3" borderId="0" xfId="0" applyNumberFormat="1" applyFill="1"/>
    <xf numFmtId="0" fontId="20" fillId="19" borderId="0" xfId="0" applyFont="1" applyFill="1" applyAlignment="1">
      <alignment wrapText="1"/>
    </xf>
    <xf numFmtId="0" fontId="8" fillId="13" borderId="34" xfId="0" applyFont="1" applyFill="1" applyBorder="1" applyAlignment="1">
      <alignment vertical="top" wrapText="1"/>
    </xf>
    <xf numFmtId="0" fontId="8" fillId="13" borderId="6" xfId="0" applyFont="1" applyFill="1" applyBorder="1"/>
    <xf numFmtId="0" fontId="8" fillId="13" borderId="7" xfId="0" applyFont="1" applyFill="1" applyBorder="1"/>
    <xf numFmtId="0" fontId="8" fillId="13" borderId="8" xfId="0" applyFont="1" applyFill="1" applyBorder="1"/>
    <xf numFmtId="0" fontId="28" fillId="13" borderId="6" xfId="0" applyFont="1" applyFill="1" applyBorder="1"/>
    <xf numFmtId="0" fontId="14" fillId="0" borderId="15" xfId="0" applyFont="1" applyBorder="1" applyAlignment="1">
      <alignment vertical="center" wrapText="1"/>
    </xf>
    <xf numFmtId="0" fontId="17" fillId="3" borderId="35" xfId="0" applyFont="1" applyFill="1" applyBorder="1"/>
    <xf numFmtId="166" fontId="17" fillId="0" borderId="36" xfId="1" applyNumberFormat="1" applyFont="1" applyBorder="1"/>
    <xf numFmtId="0" fontId="17" fillId="0" borderId="36" xfId="14" applyNumberFormat="1" applyFont="1" applyBorder="1"/>
    <xf numFmtId="166" fontId="17" fillId="0" borderId="37" xfId="1" applyNumberFormat="1" applyFont="1" applyBorder="1"/>
    <xf numFmtId="0" fontId="0" fillId="0" borderId="6" xfId="0" applyBorder="1"/>
    <xf numFmtId="0" fontId="0" fillId="3" borderId="7" xfId="0" applyFill="1" applyBorder="1"/>
    <xf numFmtId="0" fontId="0" fillId="3" borderId="8" xfId="0" applyFill="1" applyBorder="1"/>
    <xf numFmtId="0" fontId="0" fillId="0" borderId="0" xfId="0" applyAlignment="1">
      <alignment horizontal="right"/>
    </xf>
    <xf numFmtId="0" fontId="7" fillId="0" borderId="6" xfId="0" applyFont="1" applyBorder="1"/>
    <xf numFmtId="0" fontId="0" fillId="4" borderId="6" xfId="0" applyFill="1" applyBorder="1"/>
    <xf numFmtId="0" fontId="0" fillId="4" borderId="7" xfId="0" applyFill="1" applyBorder="1"/>
    <xf numFmtId="0" fontId="0" fillId="4" borderId="8" xfId="0" applyFill="1" applyBorder="1"/>
    <xf numFmtId="0" fontId="0" fillId="0" borderId="1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3" borderId="0" xfId="0" applyFill="1"/>
    <xf numFmtId="0" fontId="0" fillId="3" borderId="0" xfId="0" quotePrefix="1" applyFill="1"/>
    <xf numFmtId="0" fontId="25" fillId="13" borderId="0" xfId="0" applyFont="1" applyFill="1" applyAlignment="1">
      <alignment horizontal="center" vertical="center"/>
    </xf>
    <xf numFmtId="166" fontId="0" fillId="13" borderId="0" xfId="0" applyNumberFormat="1" applyFill="1"/>
    <xf numFmtId="0" fontId="0" fillId="3" borderId="6" xfId="0" applyFill="1" applyBorder="1"/>
    <xf numFmtId="0" fontId="0" fillId="0" borderId="1" xfId="0" applyBorder="1" applyAlignment="1">
      <alignment wrapText="1"/>
    </xf>
    <xf numFmtId="0" fontId="8" fillId="13" borderId="34" xfId="0" applyFont="1" applyFill="1" applyBorder="1" applyAlignment="1">
      <alignment wrapText="1"/>
    </xf>
    <xf numFmtId="0" fontId="13" fillId="10" borderId="0" xfId="0" applyFont="1" applyFill="1" applyAlignment="1">
      <alignment vertical="center" wrapText="1"/>
    </xf>
    <xf numFmtId="0" fontId="10" fillId="21" borderId="15" xfId="0" applyFont="1" applyFill="1" applyBorder="1" applyAlignment="1">
      <alignment vertical="center" wrapText="1"/>
    </xf>
    <xf numFmtId="0" fontId="30" fillId="0" borderId="15" xfId="0" applyFont="1" applyBorder="1" applyAlignment="1">
      <alignment vertical="center" wrapText="1"/>
    </xf>
    <xf numFmtId="169" fontId="0" fillId="0" borderId="0" xfId="0" applyNumberFormat="1"/>
    <xf numFmtId="169" fontId="14" fillId="0" borderId="0" xfId="0" applyNumberFormat="1" applyFont="1"/>
    <xf numFmtId="0" fontId="30" fillId="0" borderId="15" xfId="0" applyFont="1" applyBorder="1" applyAlignment="1">
      <alignment horizontal="center" vertical="center" wrapText="1"/>
    </xf>
    <xf numFmtId="0" fontId="30" fillId="0" borderId="15" xfId="0" applyFont="1" applyBorder="1" applyAlignment="1">
      <alignment vertical="center"/>
    </xf>
    <xf numFmtId="0" fontId="30" fillId="0" borderId="15" xfId="0" applyFont="1" applyBorder="1" applyAlignment="1">
      <alignment horizontal="center" vertical="center"/>
    </xf>
    <xf numFmtId="0" fontId="17" fillId="0" borderId="0" xfId="0" applyFont="1"/>
    <xf numFmtId="0" fontId="9" fillId="21" borderId="15" xfId="0" applyFont="1" applyFill="1" applyBorder="1" applyAlignment="1">
      <alignment horizontal="center" vertical="center" wrapText="1"/>
    </xf>
    <xf numFmtId="0" fontId="31" fillId="0" borderId="15" xfId="0" applyFont="1" applyBorder="1" applyAlignment="1">
      <alignment horizontal="center" vertical="center" wrapText="1"/>
    </xf>
    <xf numFmtId="0" fontId="13" fillId="16" borderId="0" xfId="0" applyFont="1" applyFill="1" applyAlignment="1">
      <alignment vertical="center" wrapText="1"/>
    </xf>
    <xf numFmtId="169" fontId="10" fillId="0" borderId="15" xfId="0" applyNumberFormat="1" applyFont="1" applyBorder="1" applyAlignment="1">
      <alignment horizontal="left" vertical="center" wrapText="1"/>
    </xf>
    <xf numFmtId="0" fontId="10" fillId="21" borderId="15" xfId="0" applyFont="1" applyFill="1" applyBorder="1" applyAlignment="1">
      <alignment horizontal="left" vertical="center" wrapText="1"/>
    </xf>
    <xf numFmtId="0" fontId="30" fillId="0" borderId="15" xfId="0" applyFont="1" applyBorder="1" applyAlignment="1">
      <alignment horizontal="left" vertical="center" wrapText="1"/>
    </xf>
    <xf numFmtId="0" fontId="10" fillId="0" borderId="15" xfId="0" applyFont="1" applyBorder="1" applyAlignment="1">
      <alignment wrapText="1"/>
    </xf>
    <xf numFmtId="3" fontId="15" fillId="9" borderId="0" xfId="0" applyNumberFormat="1" applyFont="1" applyFill="1" applyAlignment="1">
      <alignment horizontal="center"/>
    </xf>
    <xf numFmtId="3" fontId="13" fillId="10" borderId="0" xfId="0" applyNumberFormat="1" applyFont="1" applyFill="1" applyAlignment="1">
      <alignment horizontal="center" vertical="center"/>
    </xf>
    <xf numFmtId="3" fontId="15" fillId="10" borderId="0" xfId="0" applyNumberFormat="1" applyFont="1" applyFill="1" applyAlignment="1">
      <alignment horizontal="center" vertical="center"/>
    </xf>
    <xf numFmtId="3" fontId="13" fillId="11" borderId="0" xfId="0" applyNumberFormat="1" applyFont="1" applyFill="1" applyAlignment="1">
      <alignment horizontal="center" vertical="center"/>
    </xf>
    <xf numFmtId="3" fontId="16" fillId="7" borderId="0" xfId="0" applyNumberFormat="1" applyFont="1" applyFill="1" applyAlignment="1">
      <alignment horizontal="center" vertical="center"/>
    </xf>
    <xf numFmtId="3" fontId="10" fillId="3" borderId="15" xfId="0" applyNumberFormat="1" applyFont="1" applyFill="1" applyBorder="1" applyAlignment="1">
      <alignment horizontal="center" vertical="center" wrapText="1"/>
    </xf>
    <xf numFmtId="3" fontId="10" fillId="0" borderId="15" xfId="0" applyNumberFormat="1" applyFont="1" applyBorder="1" applyAlignment="1">
      <alignment horizontal="center" vertical="center" wrapText="1"/>
    </xf>
    <xf numFmtId="3" fontId="10" fillId="0" borderId="0" xfId="0" applyNumberFormat="1" applyFont="1" applyAlignment="1">
      <alignment horizontal="center"/>
    </xf>
    <xf numFmtId="0" fontId="33" fillId="0" borderId="15" xfId="0" applyFont="1" applyBorder="1" applyAlignment="1">
      <alignment horizontal="center" vertical="center" wrapText="1"/>
    </xf>
    <xf numFmtId="0" fontId="0" fillId="0" borderId="0" xfId="15" applyNumberFormat="1" applyFont="1"/>
    <xf numFmtId="0" fontId="0" fillId="17" borderId="0" xfId="0" applyFill="1"/>
    <xf numFmtId="0" fontId="32" fillId="0" borderId="15" xfId="0" applyFont="1" applyBorder="1" applyAlignment="1">
      <alignment vertical="center" wrapText="1"/>
    </xf>
    <xf numFmtId="0" fontId="35" fillId="0" borderId="15" xfId="0" applyFont="1" applyBorder="1" applyAlignment="1">
      <alignment horizontal="left" vertical="center" wrapText="1"/>
    </xf>
    <xf numFmtId="0" fontId="10" fillId="0" borderId="15" xfId="0" applyFont="1" applyBorder="1" applyAlignment="1">
      <alignment horizontal="center" vertical="top" wrapText="1"/>
    </xf>
    <xf numFmtId="0" fontId="34" fillId="0" borderId="15" xfId="0" applyFont="1" applyBorder="1" applyAlignment="1">
      <alignment horizontal="left" vertical="center" wrapText="1"/>
    </xf>
    <xf numFmtId="3" fontId="10" fillId="0" borderId="15" xfId="0" applyNumberFormat="1" applyFont="1" applyBorder="1" applyAlignment="1">
      <alignment horizontal="left" vertical="center" wrapText="1"/>
    </xf>
    <xf numFmtId="0" fontId="10" fillId="0" borderId="15" xfId="0" applyFont="1" applyBorder="1"/>
    <xf numFmtId="0" fontId="0" fillId="0" borderId="0" xfId="0" applyAlignment="1">
      <alignment vertical="center"/>
    </xf>
    <xf numFmtId="0" fontId="0" fillId="0" borderId="15" xfId="0" applyBorder="1" applyAlignment="1">
      <alignment vertical="center" wrapText="1"/>
    </xf>
    <xf numFmtId="0" fontId="30" fillId="0" borderId="15" xfId="0" applyFont="1" applyBorder="1"/>
    <xf numFmtId="0" fontId="13" fillId="9" borderId="0" xfId="0" applyFont="1" applyFill="1"/>
    <xf numFmtId="0" fontId="10" fillId="0" borderId="15" xfId="0" applyFont="1" applyBorder="1" applyAlignment="1">
      <alignment horizontal="left" vertical="top" wrapText="1"/>
    </xf>
    <xf numFmtId="0" fontId="32" fillId="0" borderId="15" xfId="0" applyFont="1" applyBorder="1" applyAlignment="1">
      <alignment horizontal="left" vertical="center" wrapText="1"/>
    </xf>
    <xf numFmtId="0" fontId="30" fillId="21" borderId="15" xfId="0" applyFont="1" applyFill="1" applyBorder="1" applyAlignment="1">
      <alignment horizontal="left" vertical="center" wrapText="1"/>
    </xf>
    <xf numFmtId="0" fontId="41" fillId="0" borderId="15" xfId="0" applyFont="1" applyBorder="1" applyAlignment="1">
      <alignment horizontal="left" vertical="top" wrapText="1"/>
    </xf>
    <xf numFmtId="0" fontId="30" fillId="0" borderId="15" xfId="0" applyFont="1" applyBorder="1" applyAlignment="1">
      <alignment horizontal="center" vertical="top" wrapText="1"/>
    </xf>
    <xf numFmtId="0" fontId="10" fillId="9" borderId="0" xfId="0" applyFont="1" applyFill="1"/>
    <xf numFmtId="0" fontId="10" fillId="10" borderId="0" xfId="0" applyFont="1" applyFill="1" applyAlignment="1">
      <alignment vertical="center"/>
    </xf>
    <xf numFmtId="0" fontId="10" fillId="22" borderId="9" xfId="0" applyFont="1" applyFill="1" applyBorder="1" applyAlignment="1">
      <alignment vertical="center"/>
    </xf>
    <xf numFmtId="0" fontId="0" fillId="22" borderId="25" xfId="0" applyFill="1" applyBorder="1"/>
    <xf numFmtId="0" fontId="0" fillId="22" borderId="10" xfId="0" applyFill="1" applyBorder="1"/>
    <xf numFmtId="0" fontId="10" fillId="22" borderId="8" xfId="0" applyFont="1" applyFill="1" applyBorder="1" applyAlignment="1">
      <alignment vertical="center" wrapText="1"/>
    </xf>
    <xf numFmtId="0" fontId="44" fillId="7" borderId="0" xfId="0" applyFont="1" applyFill="1" applyAlignment="1">
      <alignment vertical="center"/>
    </xf>
    <xf numFmtId="0" fontId="0" fillId="0" borderId="0" xfId="0" applyAlignment="1">
      <alignment horizontal="left" vertical="center"/>
    </xf>
    <xf numFmtId="0" fontId="0" fillId="0" borderId="15" xfId="0" applyBorder="1" applyAlignment="1">
      <alignment horizontal="left" vertical="center" wrapText="1"/>
    </xf>
    <xf numFmtId="0" fontId="17" fillId="0" borderId="15" xfId="0" applyFont="1" applyBorder="1" applyAlignment="1">
      <alignment horizontal="left" vertical="center" wrapText="1"/>
    </xf>
    <xf numFmtId="0" fontId="0" fillId="0" borderId="15" xfId="0" applyBorder="1" applyAlignment="1">
      <alignment horizontal="left" vertical="center"/>
    </xf>
    <xf numFmtId="0" fontId="0" fillId="16" borderId="32" xfId="0" applyFill="1" applyBorder="1" applyAlignment="1">
      <alignment vertical="center"/>
    </xf>
    <xf numFmtId="0" fontId="0" fillId="16" borderId="32" xfId="0" applyFill="1" applyBorder="1" applyAlignment="1">
      <alignment vertical="center" wrapText="1"/>
    </xf>
    <xf numFmtId="0" fontId="36" fillId="7" borderId="0" xfId="0" applyFont="1" applyFill="1" applyAlignment="1">
      <alignment vertical="center"/>
    </xf>
    <xf numFmtId="0" fontId="15" fillId="9" borderId="0" xfId="0" applyFont="1" applyFill="1" applyAlignment="1">
      <alignment vertical="center"/>
    </xf>
    <xf numFmtId="3" fontId="0" fillId="0" borderId="14" xfId="0" applyNumberFormat="1" applyBorder="1"/>
    <xf numFmtId="0" fontId="13" fillId="0" borderId="15" xfId="0" applyFont="1" applyBorder="1" applyAlignment="1">
      <alignment vertical="center" wrapText="1"/>
    </xf>
    <xf numFmtId="3" fontId="15" fillId="9" borderId="0" xfId="0" applyNumberFormat="1" applyFont="1" applyFill="1" applyAlignment="1">
      <alignment vertical="center"/>
    </xf>
    <xf numFmtId="3" fontId="13" fillId="10" borderId="0" xfId="0" applyNumberFormat="1" applyFont="1" applyFill="1" applyAlignment="1">
      <alignment vertical="center"/>
    </xf>
    <xf numFmtId="3" fontId="15" fillId="10" borderId="0" xfId="0" applyNumberFormat="1" applyFont="1" applyFill="1" applyAlignment="1">
      <alignment vertical="center"/>
    </xf>
    <xf numFmtId="3" fontId="13" fillId="11" borderId="0" xfId="0" applyNumberFormat="1" applyFont="1" applyFill="1" applyAlignment="1">
      <alignment vertical="center"/>
    </xf>
    <xf numFmtId="3" fontId="16" fillId="7" borderId="0" xfId="0" applyNumberFormat="1" applyFont="1" applyFill="1" applyAlignment="1">
      <alignment vertical="center"/>
    </xf>
    <xf numFmtId="3" fontId="10" fillId="3" borderId="15" xfId="0" applyNumberFormat="1" applyFont="1" applyFill="1" applyBorder="1" applyAlignment="1">
      <alignment vertical="center" wrapText="1"/>
    </xf>
    <xf numFmtId="3" fontId="10" fillId="0" borderId="15" xfId="0" applyNumberFormat="1" applyFont="1" applyBorder="1" applyAlignment="1">
      <alignment horizontal="center" vertical="center"/>
    </xf>
    <xf numFmtId="3" fontId="10" fillId="0" borderId="0" xfId="0" applyNumberFormat="1" applyFont="1" applyAlignment="1">
      <alignment horizontal="center" vertical="center" wrapText="1"/>
    </xf>
    <xf numFmtId="3" fontId="10" fillId="0" borderId="0" xfId="0" applyNumberFormat="1" applyFont="1" applyAlignment="1">
      <alignment vertical="center" wrapText="1"/>
    </xf>
    <xf numFmtId="3" fontId="10" fillId="0" borderId="0" xfId="0" applyNumberFormat="1" applyFont="1" applyAlignment="1">
      <alignment vertical="center"/>
    </xf>
    <xf numFmtId="0" fontId="15" fillId="9" borderId="0" xfId="0" applyFont="1" applyFill="1" applyAlignment="1">
      <alignment horizontal="center"/>
    </xf>
    <xf numFmtId="0" fontId="13" fillId="10" borderId="0" xfId="0" applyFont="1" applyFill="1" applyAlignment="1">
      <alignment horizontal="center" vertical="center"/>
    </xf>
    <xf numFmtId="0" fontId="15" fillId="10" borderId="0" xfId="0" applyFont="1" applyFill="1" applyAlignment="1">
      <alignment horizontal="center" vertical="center"/>
    </xf>
    <xf numFmtId="0" fontId="10" fillId="0" borderId="0" xfId="0" applyFont="1" applyAlignment="1">
      <alignment horizontal="center"/>
    </xf>
    <xf numFmtId="0" fontId="10" fillId="12" borderId="9" xfId="0" applyFont="1" applyFill="1" applyBorder="1" applyAlignment="1">
      <alignment horizontal="center" vertical="center"/>
    </xf>
    <xf numFmtId="0" fontId="10" fillId="12" borderId="25" xfId="0" applyFont="1" applyFill="1" applyBorder="1" applyAlignment="1">
      <alignment horizontal="center" vertical="center"/>
    </xf>
    <xf numFmtId="0" fontId="10" fillId="0" borderId="0" xfId="0" applyFont="1" applyAlignment="1">
      <alignment horizontal="center" vertical="center"/>
    </xf>
    <xf numFmtId="0" fontId="0" fillId="0" borderId="0" xfId="0" applyAlignment="1">
      <alignment horizontal="center"/>
    </xf>
    <xf numFmtId="3" fontId="15" fillId="9" borderId="0" xfId="0" applyNumberFormat="1" applyFont="1" applyFill="1"/>
    <xf numFmtId="3" fontId="10" fillId="0" borderId="0" xfId="0" applyNumberFormat="1" applyFont="1"/>
    <xf numFmtId="3" fontId="10" fillId="12" borderId="9" xfId="0" applyNumberFormat="1" applyFont="1" applyFill="1" applyBorder="1" applyAlignment="1">
      <alignment vertical="center"/>
    </xf>
    <xf numFmtId="3" fontId="10" fillId="12" borderId="25" xfId="0" applyNumberFormat="1" applyFont="1" applyFill="1" applyBorder="1" applyAlignment="1">
      <alignment vertical="center"/>
    </xf>
    <xf numFmtId="3" fontId="10" fillId="12" borderId="10" xfId="0" applyNumberFormat="1" applyFont="1" applyFill="1" applyBorder="1" applyAlignment="1">
      <alignment vertical="center"/>
    </xf>
    <xf numFmtId="3" fontId="10" fillId="12" borderId="8" xfId="0" applyNumberFormat="1" applyFont="1" applyFill="1" applyBorder="1" applyAlignment="1">
      <alignment vertical="center" wrapText="1"/>
    </xf>
    <xf numFmtId="3" fontId="10" fillId="13" borderId="8" xfId="0" applyNumberFormat="1" applyFont="1" applyFill="1" applyBorder="1" applyAlignment="1">
      <alignment vertical="center" wrapText="1"/>
    </xf>
    <xf numFmtId="3" fontId="30" fillId="0" borderId="15" xfId="0" applyNumberFormat="1" applyFont="1" applyBorder="1" applyAlignment="1">
      <alignment horizontal="center" vertical="center"/>
    </xf>
    <xf numFmtId="3" fontId="10" fillId="18" borderId="0" xfId="0" applyNumberFormat="1" applyFont="1" applyFill="1" applyAlignment="1">
      <alignment horizontal="center" vertical="center"/>
    </xf>
    <xf numFmtId="3" fontId="10" fillId="16" borderId="0" xfId="0" applyNumberFormat="1" applyFont="1" applyFill="1"/>
    <xf numFmtId="3" fontId="10" fillId="0" borderId="0" xfId="14" applyNumberFormat="1" applyFont="1"/>
    <xf numFmtId="3" fontId="0" fillId="0" borderId="0" xfId="0" applyNumberFormat="1"/>
    <xf numFmtId="0" fontId="45" fillId="7" borderId="0" xfId="0" applyFont="1" applyFill="1" applyAlignment="1">
      <alignment vertical="center"/>
    </xf>
    <xf numFmtId="169" fontId="10" fillId="0" borderId="15" xfId="0" applyNumberFormat="1" applyFont="1" applyBorder="1" applyAlignment="1">
      <alignment horizontal="center" vertical="center" wrapText="1"/>
    </xf>
    <xf numFmtId="3" fontId="10" fillId="0" borderId="15" xfId="0" applyNumberFormat="1" applyFont="1" applyBorder="1" applyAlignment="1">
      <alignment vertical="center"/>
    </xf>
    <xf numFmtId="3" fontId="10" fillId="0" borderId="15" xfId="0" applyNumberFormat="1" applyFont="1" applyBorder="1" applyAlignment="1">
      <alignment vertical="center" wrapText="1"/>
    </xf>
    <xf numFmtId="3" fontId="30" fillId="0" borderId="15" xfId="0" applyNumberFormat="1" applyFont="1" applyBorder="1" applyAlignment="1">
      <alignment vertical="center" wrapText="1"/>
    </xf>
    <xf numFmtId="3" fontId="30" fillId="0" borderId="15" xfId="0" applyNumberFormat="1" applyFont="1" applyBorder="1" applyAlignment="1">
      <alignment horizontal="left" vertical="center" wrapText="1"/>
    </xf>
    <xf numFmtId="3" fontId="30" fillId="0" borderId="15" xfId="0" applyNumberFormat="1" applyFont="1" applyBorder="1" applyAlignment="1">
      <alignment horizontal="center" vertical="center" wrapText="1"/>
    </xf>
    <xf numFmtId="3" fontId="10" fillId="12" borderId="9" xfId="0" applyNumberFormat="1" applyFont="1" applyFill="1" applyBorder="1" applyAlignment="1">
      <alignment horizontal="center" vertical="center"/>
    </xf>
    <xf numFmtId="3" fontId="10" fillId="12" borderId="25" xfId="0" applyNumberFormat="1" applyFont="1" applyFill="1" applyBorder="1" applyAlignment="1">
      <alignment horizontal="center" vertical="center"/>
    </xf>
    <xf numFmtId="3" fontId="10" fillId="12" borderId="8" xfId="0" applyNumberFormat="1" applyFont="1" applyFill="1" applyBorder="1" applyAlignment="1">
      <alignment horizontal="center" vertical="center" wrapText="1"/>
    </xf>
    <xf numFmtId="3" fontId="10" fillId="0" borderId="0" xfId="0" applyNumberFormat="1" applyFont="1" applyAlignment="1">
      <alignment horizontal="center" vertical="center"/>
    </xf>
    <xf numFmtId="3" fontId="10" fillId="16" borderId="0" xfId="0" applyNumberFormat="1" applyFont="1" applyFill="1" applyAlignment="1">
      <alignment horizontal="center"/>
    </xf>
    <xf numFmtId="3" fontId="0" fillId="0" borderId="0" xfId="0" applyNumberFormat="1" applyAlignment="1">
      <alignment horizontal="center"/>
    </xf>
    <xf numFmtId="3" fontId="10" fillId="12" borderId="10" xfId="0" applyNumberFormat="1" applyFont="1" applyFill="1" applyBorder="1" applyAlignment="1">
      <alignment horizontal="center" vertical="center"/>
    </xf>
    <xf numFmtId="3" fontId="10" fillId="13" borderId="8" xfId="0" applyNumberFormat="1" applyFont="1" applyFill="1" applyBorder="1" applyAlignment="1">
      <alignment horizontal="center" vertical="center" wrapText="1"/>
    </xf>
    <xf numFmtId="3" fontId="10" fillId="0" borderId="0" xfId="14" applyNumberFormat="1" applyFont="1" applyAlignment="1">
      <alignment horizontal="center"/>
    </xf>
    <xf numFmtId="169" fontId="30" fillId="0" borderId="15" xfId="0" applyNumberFormat="1" applyFont="1" applyBorder="1" applyAlignment="1">
      <alignment horizontal="center" vertical="center" wrapText="1"/>
    </xf>
    <xf numFmtId="3" fontId="27" fillId="0" borderId="0" xfId="0" applyNumberFormat="1" applyFont="1"/>
    <xf numFmtId="1" fontId="10" fillId="12" borderId="8" xfId="0" applyNumberFormat="1" applyFont="1" applyFill="1" applyBorder="1" applyAlignment="1">
      <alignment horizontal="center" vertical="center" wrapText="1"/>
    </xf>
    <xf numFmtId="3" fontId="0" fillId="0" borderId="15" xfId="0" applyNumberFormat="1" applyBorder="1" applyAlignment="1">
      <alignment horizontal="center" vertical="center" wrapText="1"/>
    </xf>
    <xf numFmtId="3" fontId="0" fillId="0" borderId="15" xfId="0" applyNumberFormat="1" applyBorder="1" applyAlignment="1">
      <alignment horizontal="center" vertical="center"/>
    </xf>
    <xf numFmtId="0" fontId="17" fillId="0" borderId="15" xfId="0" applyFont="1" applyBorder="1" applyAlignment="1">
      <alignment vertical="center" wrapText="1"/>
    </xf>
    <xf numFmtId="0" fontId="37" fillId="0" borderId="15" xfId="0" applyFont="1" applyBorder="1" applyAlignment="1">
      <alignment vertical="center" wrapText="1"/>
    </xf>
    <xf numFmtId="0" fontId="17" fillId="0" borderId="15" xfId="0" applyFont="1" applyBorder="1" applyAlignment="1">
      <alignment vertical="center"/>
    </xf>
    <xf numFmtId="0" fontId="0" fillId="0" borderId="15" xfId="0" applyBorder="1" applyAlignment="1">
      <alignment horizontal="center" vertical="top"/>
    </xf>
    <xf numFmtId="0" fontId="0" fillId="0" borderId="15" xfId="0" applyBorder="1" applyAlignment="1">
      <alignment horizontal="center" vertical="top" wrapText="1"/>
    </xf>
    <xf numFmtId="0" fontId="0" fillId="0" borderId="15" xfId="0" applyBorder="1" applyAlignment="1">
      <alignment horizontal="center" vertical="center"/>
    </xf>
    <xf numFmtId="0" fontId="46" fillId="0" borderId="15" xfId="0" applyFont="1" applyBorder="1" applyAlignment="1">
      <alignment vertical="center" wrapText="1"/>
    </xf>
    <xf numFmtId="0" fontId="20" fillId="0" borderId="15" xfId="0" applyFont="1" applyBorder="1" applyAlignment="1">
      <alignment vertical="center"/>
    </xf>
    <xf numFmtId="3" fontId="32" fillId="0" borderId="15" xfId="0" applyNumberFormat="1" applyFont="1" applyBorder="1" applyAlignment="1">
      <alignment horizontal="center" vertical="center"/>
    </xf>
    <xf numFmtId="0" fontId="20" fillId="0" borderId="0" xfId="0" applyFont="1"/>
    <xf numFmtId="0" fontId="30" fillId="0" borderId="15" xfId="0" applyFont="1" applyBorder="1" applyAlignment="1">
      <alignment horizontal="left" vertical="center"/>
    </xf>
    <xf numFmtId="0" fontId="43" fillId="0" borderId="15" xfId="0" applyFont="1" applyBorder="1" applyAlignment="1">
      <alignment horizontal="left" vertical="center" wrapText="1"/>
    </xf>
    <xf numFmtId="0" fontId="40" fillId="0" borderId="15" xfId="0" applyFont="1" applyBorder="1" applyAlignment="1">
      <alignment horizontal="left" vertical="center" wrapText="1"/>
    </xf>
    <xf numFmtId="0" fontId="0" fillId="0" borderId="0" xfId="0" applyAlignment="1">
      <alignment horizontal="left" vertical="center" wrapText="1"/>
    </xf>
    <xf numFmtId="0" fontId="17" fillId="0" borderId="15" xfId="0" applyFont="1" applyBorder="1" applyAlignment="1">
      <alignment horizontal="center" vertical="center"/>
    </xf>
    <xf numFmtId="0" fontId="30" fillId="0" borderId="1" xfId="0" applyFont="1" applyBorder="1" applyAlignment="1">
      <alignment horizontal="left" vertical="center" wrapText="1"/>
    </xf>
    <xf numFmtId="0" fontId="30" fillId="0" borderId="15" xfId="0" applyFont="1" applyBorder="1" applyAlignment="1">
      <alignment wrapText="1"/>
    </xf>
    <xf numFmtId="0" fontId="30" fillId="0" borderId="0" xfId="0" applyFont="1" applyAlignment="1">
      <alignment horizontal="left" vertical="center" wrapText="1"/>
    </xf>
    <xf numFmtId="0" fontId="17" fillId="0" borderId="0" xfId="0" applyFont="1" applyAlignment="1">
      <alignment vertical="center" wrapText="1"/>
    </xf>
    <xf numFmtId="0" fontId="39" fillId="0" borderId="0" xfId="0" applyFont="1"/>
    <xf numFmtId="0" fontId="30" fillId="21" borderId="15" xfId="0" applyFont="1" applyFill="1" applyBorder="1" applyAlignment="1">
      <alignment vertical="center" wrapText="1"/>
    </xf>
    <xf numFmtId="0" fontId="17" fillId="0" borderId="0" xfId="0" applyFont="1" applyAlignment="1">
      <alignment vertical="center"/>
    </xf>
    <xf numFmtId="3" fontId="14" fillId="0" borderId="15" xfId="0" applyNumberFormat="1" applyFont="1" applyBorder="1" applyAlignment="1">
      <alignment horizontal="center" vertical="center" wrapText="1"/>
    </xf>
    <xf numFmtId="0" fontId="10" fillId="16" borderId="0" xfId="0" applyFont="1" applyFill="1" applyAlignment="1">
      <alignment horizontal="left" vertical="top"/>
    </xf>
    <xf numFmtId="0" fontId="27" fillId="0" borderId="0" xfId="0" applyFont="1" applyAlignment="1">
      <alignment horizontal="left" vertical="top"/>
    </xf>
    <xf numFmtId="3" fontId="30" fillId="21" borderId="15" xfId="0" applyNumberFormat="1" applyFont="1" applyFill="1" applyBorder="1" applyAlignment="1">
      <alignment horizontal="center" vertical="center" wrapText="1"/>
    </xf>
    <xf numFmtId="3" fontId="30" fillId="21" borderId="15" xfId="0" applyNumberFormat="1" applyFont="1" applyFill="1" applyBorder="1" applyAlignment="1">
      <alignment vertical="center"/>
    </xf>
    <xf numFmtId="0" fontId="10" fillId="16" borderId="0" xfId="0" applyFont="1" applyFill="1" applyAlignment="1">
      <alignment horizontal="left"/>
    </xf>
    <xf numFmtId="0" fontId="27" fillId="0" borderId="0" xfId="0" applyFont="1" applyAlignment="1">
      <alignment horizontal="left"/>
    </xf>
    <xf numFmtId="0" fontId="10" fillId="0" borderId="0" xfId="0" applyFont="1" applyAlignment="1">
      <alignment horizontal="left"/>
    </xf>
    <xf numFmtId="0" fontId="0" fillId="0" borderId="0" xfId="0" applyAlignment="1">
      <alignment horizontal="left"/>
    </xf>
    <xf numFmtId="3" fontId="32" fillId="0" borderId="15" xfId="0" applyNumberFormat="1" applyFont="1" applyBorder="1" applyAlignment="1">
      <alignment horizontal="center" vertical="center" wrapText="1"/>
    </xf>
    <xf numFmtId="3" fontId="35" fillId="0" borderId="15" xfId="0" applyNumberFormat="1" applyFont="1" applyBorder="1" applyAlignment="1">
      <alignment horizontal="center" vertical="center" wrapText="1"/>
    </xf>
    <xf numFmtId="3" fontId="35" fillId="0" borderId="15" xfId="0" applyNumberFormat="1" applyFont="1" applyBorder="1" applyAlignment="1">
      <alignment horizontal="center" vertical="center"/>
    </xf>
    <xf numFmtId="0" fontId="39" fillId="0" borderId="15" xfId="0" applyFont="1" applyBorder="1" applyAlignment="1">
      <alignment horizontal="left" vertical="center" wrapText="1"/>
    </xf>
    <xf numFmtId="0" fontId="9" fillId="0" borderId="15" xfId="0" applyFont="1" applyBorder="1" applyAlignment="1">
      <alignment horizontal="left" vertical="center" wrapText="1"/>
    </xf>
    <xf numFmtId="3" fontId="40" fillId="0" borderId="15" xfId="0" applyNumberFormat="1" applyFont="1" applyBorder="1" applyAlignment="1">
      <alignment horizontal="center" vertical="center" wrapText="1"/>
    </xf>
    <xf numFmtId="3" fontId="41" fillId="0" borderId="15" xfId="0" applyNumberFormat="1" applyFont="1" applyBorder="1" applyAlignment="1">
      <alignment horizontal="center" vertical="center" wrapText="1"/>
    </xf>
    <xf numFmtId="3" fontId="42" fillId="0" borderId="15" xfId="0" applyNumberFormat="1" applyFont="1" applyBorder="1" applyAlignment="1">
      <alignment horizontal="center" vertical="center" wrapText="1"/>
    </xf>
    <xf numFmtId="3" fontId="13" fillId="0" borderId="15" xfId="0" applyNumberFormat="1" applyFont="1" applyBorder="1" applyAlignment="1">
      <alignment horizontal="center" vertical="center"/>
    </xf>
    <xf numFmtId="3" fontId="17" fillId="0" borderId="15" xfId="0" applyNumberFormat="1" applyFont="1" applyBorder="1" applyAlignment="1">
      <alignment horizontal="left" vertical="center" wrapText="1"/>
    </xf>
    <xf numFmtId="0" fontId="10" fillId="22" borderId="7" xfId="0" applyFont="1" applyFill="1" applyBorder="1" applyAlignment="1">
      <alignment vertical="center" wrapText="1"/>
    </xf>
    <xf numFmtId="3" fontId="15" fillId="9" borderId="0" xfId="0" applyNumberFormat="1" applyFont="1" applyFill="1" applyAlignment="1">
      <alignment horizontal="center" vertical="center"/>
    </xf>
    <xf numFmtId="0" fontId="9" fillId="0" borderId="15" xfId="0" applyFont="1" applyBorder="1" applyAlignment="1">
      <alignment horizontal="center" vertical="top" wrapText="1"/>
    </xf>
    <xf numFmtId="0" fontId="33" fillId="0" borderId="15" xfId="0" applyFont="1" applyBorder="1" applyAlignment="1">
      <alignment horizontal="left" vertical="center" wrapText="1"/>
    </xf>
    <xf numFmtId="0" fontId="33" fillId="21" borderId="15" xfId="0" applyFont="1" applyFill="1" applyBorder="1" applyAlignment="1">
      <alignment horizontal="left" vertical="center" wrapText="1"/>
    </xf>
    <xf numFmtId="0" fontId="0" fillId="16" borderId="21" xfId="0" applyFill="1" applyBorder="1" applyAlignment="1">
      <alignment horizontal="left" vertical="center" wrapText="1"/>
    </xf>
    <xf numFmtId="169" fontId="30" fillId="0" borderId="15" xfId="0" applyNumberFormat="1" applyFont="1" applyBorder="1" applyAlignment="1">
      <alignment horizontal="left" vertical="center" wrapText="1"/>
    </xf>
    <xf numFmtId="3" fontId="30" fillId="0" borderId="15" xfId="0" applyNumberFormat="1" applyFont="1" applyBorder="1" applyAlignment="1">
      <alignment vertical="center"/>
    </xf>
    <xf numFmtId="0" fontId="47" fillId="21" borderId="15" xfId="0" applyFont="1" applyFill="1" applyBorder="1" applyAlignment="1">
      <alignment vertical="center" wrapText="1"/>
    </xf>
    <xf numFmtId="0" fontId="47" fillId="21" borderId="15" xfId="0" applyFont="1" applyFill="1" applyBorder="1" applyAlignment="1">
      <alignment horizontal="center" vertical="center" wrapText="1"/>
    </xf>
    <xf numFmtId="0" fontId="47" fillId="21" borderId="15" xfId="0" applyFont="1" applyFill="1" applyBorder="1" applyAlignment="1">
      <alignment horizontal="left" vertical="center" wrapText="1"/>
    </xf>
    <xf numFmtId="0" fontId="47" fillId="21" borderId="6" xfId="0" applyFont="1" applyFill="1" applyBorder="1" applyAlignment="1">
      <alignment horizontal="center" vertical="center" wrapText="1"/>
    </xf>
    <xf numFmtId="0" fontId="47" fillId="0" borderId="15" xfId="0" applyFont="1" applyBorder="1" applyAlignment="1">
      <alignment vertical="center" wrapText="1"/>
    </xf>
    <xf numFmtId="0" fontId="47" fillId="0" borderId="15" xfId="0" applyFont="1" applyBorder="1" applyAlignment="1">
      <alignment horizontal="center" vertical="center" wrapText="1"/>
    </xf>
    <xf numFmtId="169" fontId="47" fillId="0" borderId="15" xfId="0" applyNumberFormat="1" applyFont="1" applyBorder="1" applyAlignment="1">
      <alignment horizontal="left" vertical="center" wrapText="1"/>
    </xf>
    <xf numFmtId="3" fontId="47" fillId="0" borderId="8" xfId="0" applyNumberFormat="1" applyFont="1" applyBorder="1" applyAlignment="1">
      <alignment horizontal="center" vertical="center" wrapText="1"/>
    </xf>
    <xf numFmtId="3" fontId="47" fillId="0" borderId="8" xfId="0" applyNumberFormat="1" applyFont="1" applyBorder="1" applyAlignment="1">
      <alignment vertical="center"/>
    </xf>
    <xf numFmtId="3" fontId="47" fillId="0" borderId="15" xfId="0" applyNumberFormat="1" applyFont="1" applyBorder="1" applyAlignment="1">
      <alignment vertical="center"/>
    </xf>
    <xf numFmtId="0" fontId="47" fillId="0" borderId="9" xfId="0" applyFont="1" applyBorder="1" applyAlignment="1">
      <alignment vertical="center" wrapText="1"/>
    </xf>
    <xf numFmtId="0" fontId="47" fillId="0" borderId="15" xfId="0" applyFont="1" applyBorder="1" applyAlignment="1">
      <alignment vertical="center"/>
    </xf>
    <xf numFmtId="0" fontId="47" fillId="0" borderId="0" xfId="0" applyFont="1" applyAlignment="1">
      <alignment vertical="center"/>
    </xf>
    <xf numFmtId="3" fontId="30" fillId="0" borderId="8" xfId="0" applyNumberFormat="1" applyFont="1" applyBorder="1" applyAlignment="1">
      <alignment horizontal="center" vertical="center" wrapText="1"/>
    </xf>
    <xf numFmtId="3" fontId="30" fillId="0" borderId="8" xfId="0" applyNumberFormat="1" applyFont="1" applyBorder="1" applyAlignment="1">
      <alignment vertical="center"/>
    </xf>
    <xf numFmtId="0" fontId="30" fillId="0" borderId="9" xfId="0" applyFont="1" applyBorder="1" applyAlignment="1">
      <alignment vertical="center" wrapText="1"/>
    </xf>
    <xf numFmtId="0" fontId="30" fillId="0" borderId="0" xfId="0" applyFont="1" applyAlignment="1">
      <alignment horizontal="left" vertical="center"/>
    </xf>
    <xf numFmtId="3" fontId="17" fillId="21" borderId="15" xfId="0" applyNumberFormat="1" applyFont="1" applyFill="1" applyBorder="1" applyAlignment="1">
      <alignment vertical="center" wrapText="1"/>
    </xf>
    <xf numFmtId="3" fontId="17" fillId="21" borderId="15" xfId="0" applyNumberFormat="1" applyFont="1" applyFill="1" applyBorder="1" applyAlignment="1">
      <alignment horizontal="left" vertical="center" wrapText="1"/>
    </xf>
    <xf numFmtId="3" fontId="17" fillId="21" borderId="15" xfId="0" applyNumberFormat="1" applyFont="1" applyFill="1" applyBorder="1" applyAlignment="1">
      <alignment horizontal="left" vertical="center"/>
    </xf>
    <xf numFmtId="0" fontId="17" fillId="21" borderId="15" xfId="0" applyFont="1" applyFill="1" applyBorder="1" applyAlignment="1">
      <alignment horizontal="left" vertical="center"/>
    </xf>
    <xf numFmtId="0" fontId="17" fillId="21" borderId="15" xfId="0" applyFont="1" applyFill="1" applyBorder="1" applyAlignment="1">
      <alignment horizontal="left" vertical="center" wrapText="1"/>
    </xf>
    <xf numFmtId="169" fontId="17" fillId="21" borderId="15" xfId="0" applyNumberFormat="1" applyFont="1" applyFill="1" applyBorder="1" applyAlignment="1">
      <alignment vertical="center" wrapText="1"/>
    </xf>
    <xf numFmtId="169" fontId="17" fillId="0" borderId="15" xfId="0" applyNumberFormat="1" applyFont="1" applyBorder="1" applyAlignment="1">
      <alignment vertical="center" wrapText="1"/>
    </xf>
    <xf numFmtId="3" fontId="30" fillId="21" borderId="15" xfId="0" applyNumberFormat="1" applyFont="1" applyFill="1" applyBorder="1" applyAlignment="1">
      <alignment horizontal="left" vertical="center" wrapText="1"/>
    </xf>
    <xf numFmtId="0" fontId="17" fillId="0" borderId="8" xfId="0" applyFont="1" applyBorder="1" applyAlignment="1">
      <alignment horizontal="left" vertical="center" wrapText="1"/>
    </xf>
    <xf numFmtId="169" fontId="17" fillId="0" borderId="8" xfId="0" applyNumberFormat="1" applyFont="1" applyBorder="1" applyAlignment="1">
      <alignment vertical="center" wrapText="1"/>
    </xf>
    <xf numFmtId="3" fontId="17" fillId="0" borderId="8" xfId="0" applyNumberFormat="1" applyFont="1" applyBorder="1" applyAlignment="1">
      <alignment horizontal="left" vertical="center" wrapText="1"/>
    </xf>
    <xf numFmtId="3" fontId="17" fillId="0" borderId="8" xfId="0" applyNumberFormat="1" applyFont="1" applyBorder="1" applyAlignment="1">
      <alignment horizontal="left" vertical="center"/>
    </xf>
    <xf numFmtId="0" fontId="30" fillId="0" borderId="8" xfId="0" applyFont="1" applyBorder="1" applyAlignment="1">
      <alignment vertical="center" wrapText="1"/>
    </xf>
    <xf numFmtId="3" fontId="17" fillId="0" borderId="15" xfId="0" applyNumberFormat="1" applyFont="1" applyBorder="1" applyAlignment="1">
      <alignment vertical="center" wrapText="1"/>
    </xf>
    <xf numFmtId="3" fontId="17" fillId="0" borderId="15" xfId="0" applyNumberFormat="1" applyFont="1" applyBorder="1" applyAlignment="1">
      <alignment horizontal="left" vertical="center"/>
    </xf>
    <xf numFmtId="0" fontId="17" fillId="0" borderId="15" xfId="0" applyFont="1" applyBorder="1" applyAlignment="1">
      <alignment horizontal="left" vertical="center"/>
    </xf>
    <xf numFmtId="0" fontId="17" fillId="0" borderId="15" xfId="0" applyFont="1" applyBorder="1" applyAlignment="1">
      <alignment horizontal="left" vertical="top"/>
    </xf>
    <xf numFmtId="0" fontId="0" fillId="21" borderId="15" xfId="0" applyFill="1" applyBorder="1" applyAlignment="1">
      <alignment vertical="center" wrapText="1"/>
    </xf>
    <xf numFmtId="0" fontId="30" fillId="0" borderId="0" xfId="0" applyFont="1"/>
    <xf numFmtId="0" fontId="17" fillId="0" borderId="0" xfId="0" applyFont="1" applyAlignment="1">
      <alignment horizontal="left" vertical="top" wrapText="1"/>
    </xf>
    <xf numFmtId="0" fontId="30" fillId="0" borderId="0" xfId="0" applyFont="1" applyAlignment="1">
      <alignment horizontal="left" wrapText="1"/>
    </xf>
    <xf numFmtId="166" fontId="0" fillId="0" borderId="0" xfId="0" applyNumberFormat="1"/>
    <xf numFmtId="0" fontId="0" fillId="0" borderId="0" xfId="0" applyAlignment="1">
      <alignment vertical="top" wrapText="1"/>
    </xf>
    <xf numFmtId="0" fontId="10" fillId="21" borderId="15" xfId="0" applyFont="1" applyFill="1" applyBorder="1" applyAlignment="1">
      <alignment horizontal="center" vertical="center"/>
    </xf>
    <xf numFmtId="0" fontId="38" fillId="0" borderId="15" xfId="0" applyFont="1" applyBorder="1" applyAlignment="1">
      <alignment vertical="top" wrapText="1"/>
    </xf>
    <xf numFmtId="171" fontId="0" fillId="0" borderId="0" xfId="0" applyNumberFormat="1"/>
    <xf numFmtId="169" fontId="14" fillId="0" borderId="15" xfId="0" applyNumberFormat="1" applyFont="1" applyBorder="1" applyAlignment="1">
      <alignment vertical="center" wrapText="1"/>
    </xf>
    <xf numFmtId="0" fontId="0" fillId="0" borderId="0" xfId="0" applyAlignment="1">
      <alignment vertical="top"/>
    </xf>
    <xf numFmtId="0" fontId="10" fillId="0" borderId="15" xfId="0" applyFont="1" applyBorder="1" applyAlignment="1">
      <alignment vertical="top" wrapText="1"/>
    </xf>
    <xf numFmtId="0" fontId="10" fillId="21" borderId="15" xfId="0" applyFont="1" applyFill="1" applyBorder="1" applyAlignment="1">
      <alignment horizontal="center" vertical="center" wrapText="1"/>
    </xf>
    <xf numFmtId="169" fontId="10" fillId="21" borderId="15" xfId="0" applyNumberFormat="1" applyFont="1" applyFill="1" applyBorder="1" applyAlignment="1">
      <alignment horizontal="left" vertical="center" wrapText="1"/>
    </xf>
    <xf numFmtId="0" fontId="10" fillId="21" borderId="15" xfId="0" applyFont="1" applyFill="1" applyBorder="1" applyAlignment="1">
      <alignment vertical="center"/>
    </xf>
    <xf numFmtId="0" fontId="0" fillId="21" borderId="15" xfId="0" applyFill="1" applyBorder="1" applyAlignment="1">
      <alignment horizontal="center" vertical="center" wrapText="1"/>
    </xf>
    <xf numFmtId="0" fontId="0" fillId="21" borderId="0" xfId="0" applyFill="1" applyAlignment="1">
      <alignment horizontal="center" vertical="center"/>
    </xf>
    <xf numFmtId="0" fontId="0" fillId="21" borderId="0" xfId="0" applyFill="1"/>
    <xf numFmtId="0" fontId="10" fillId="21" borderId="6" xfId="0" applyFont="1" applyFill="1" applyBorder="1" applyAlignment="1">
      <alignment horizontal="center" vertical="center" wrapText="1"/>
    </xf>
    <xf numFmtId="0" fontId="0" fillId="21" borderId="15" xfId="0" applyFill="1" applyBorder="1" applyAlignment="1">
      <alignment horizontal="center" vertical="center"/>
    </xf>
    <xf numFmtId="0" fontId="10" fillId="0" borderId="0" xfId="0" applyFont="1" applyAlignment="1">
      <alignment vertical="top" wrapText="1"/>
    </xf>
    <xf numFmtId="0" fontId="0" fillId="0" borderId="15" xfId="0" applyBorder="1" applyAlignment="1">
      <alignment vertical="center"/>
    </xf>
    <xf numFmtId="0" fontId="30" fillId="0" borderId="9" xfId="0" applyFont="1" applyBorder="1" applyAlignment="1">
      <alignment horizontal="left" vertical="center" wrapText="1"/>
    </xf>
    <xf numFmtId="169" fontId="10" fillId="0" borderId="15" xfId="0" applyNumberFormat="1" applyFont="1" applyBorder="1" applyAlignment="1">
      <alignment horizontal="right" vertical="center" wrapText="1"/>
    </xf>
    <xf numFmtId="0" fontId="0" fillId="16" borderId="33" xfId="0" applyFill="1" applyBorder="1" applyAlignment="1">
      <alignment vertical="center" wrapText="1"/>
    </xf>
    <xf numFmtId="0" fontId="0" fillId="0" borderId="32" xfId="0" applyBorder="1" applyAlignment="1">
      <alignment vertical="center" wrapText="1"/>
    </xf>
    <xf numFmtId="0" fontId="0" fillId="16" borderId="21" xfId="0" applyFill="1" applyBorder="1" applyAlignment="1">
      <alignment horizontal="left" vertical="center"/>
    </xf>
    <xf numFmtId="0" fontId="0" fillId="16" borderId="33" xfId="0" applyFill="1" applyBorder="1" applyAlignment="1">
      <alignment vertical="center"/>
    </xf>
    <xf numFmtId="0" fontId="17" fillId="0" borderId="0" xfId="0" applyFont="1" applyAlignment="1">
      <alignment horizontal="left" vertical="center"/>
    </xf>
    <xf numFmtId="3" fontId="10" fillId="0" borderId="0" xfId="0" applyNumberFormat="1" applyFont="1" applyAlignment="1">
      <alignment horizontal="left" vertical="center" wrapText="1"/>
    </xf>
    <xf numFmtId="0" fontId="0" fillId="16" borderId="22" xfId="0" applyFill="1" applyBorder="1" applyAlignment="1">
      <alignment horizontal="right" vertical="center"/>
    </xf>
    <xf numFmtId="3" fontId="0" fillId="16" borderId="14" xfId="14" applyNumberFormat="1" applyFont="1" applyFill="1" applyBorder="1"/>
    <xf numFmtId="3" fontId="0" fillId="16" borderId="11" xfId="14" applyNumberFormat="1" applyFont="1" applyFill="1" applyBorder="1"/>
    <xf numFmtId="3" fontId="0" fillId="16" borderId="11" xfId="14" applyNumberFormat="1" applyFont="1" applyFill="1" applyBorder="1" applyAlignment="1">
      <alignment vertical="center"/>
    </xf>
    <xf numFmtId="3" fontId="0" fillId="16" borderId="11" xfId="0" applyNumberFormat="1" applyFill="1" applyBorder="1"/>
    <xf numFmtId="3" fontId="0" fillId="16" borderId="13" xfId="0" applyNumberFormat="1" applyFill="1" applyBorder="1"/>
    <xf numFmtId="0" fontId="0" fillId="16" borderId="6" xfId="0" applyFill="1" applyBorder="1"/>
    <xf numFmtId="0" fontId="0" fillId="16" borderId="7" xfId="0" applyFill="1" applyBorder="1"/>
    <xf numFmtId="0" fontId="0" fillId="16" borderId="8" xfId="0" applyFill="1" applyBorder="1"/>
    <xf numFmtId="0" fontId="0" fillId="16" borderId="7" xfId="0" applyFill="1" applyBorder="1" applyAlignment="1">
      <alignment wrapText="1"/>
    </xf>
    <xf numFmtId="0" fontId="9" fillId="0" borderId="15" xfId="0" applyFont="1" applyBorder="1" applyAlignment="1">
      <alignment vertical="center" wrapText="1"/>
    </xf>
    <xf numFmtId="0" fontId="35" fillId="0" borderId="1" xfId="0" applyFont="1" applyBorder="1" applyAlignment="1">
      <alignment horizontal="left" vertical="center"/>
    </xf>
    <xf numFmtId="0" fontId="30" fillId="0" borderId="1" xfId="0" applyFont="1" applyBorder="1" applyAlignment="1">
      <alignment horizontal="left" vertical="center"/>
    </xf>
    <xf numFmtId="0" fontId="30" fillId="0" borderId="1" xfId="0" applyFont="1" applyBorder="1" applyAlignment="1">
      <alignment horizontal="center" vertical="center"/>
    </xf>
    <xf numFmtId="0" fontId="30" fillId="0" borderId="1" xfId="0" applyFont="1" applyBorder="1" applyAlignment="1">
      <alignment vertical="center"/>
    </xf>
    <xf numFmtId="3" fontId="10" fillId="0" borderId="0" xfId="0" applyNumberFormat="1" applyFont="1" applyAlignment="1">
      <alignment wrapText="1"/>
    </xf>
    <xf numFmtId="0" fontId="17" fillId="0" borderId="15" xfId="0" applyFont="1" applyBorder="1" applyAlignment="1">
      <alignment horizontal="center" vertical="center" wrapText="1"/>
    </xf>
    <xf numFmtId="0" fontId="17" fillId="0" borderId="15" xfId="0" applyFont="1" applyBorder="1" applyAlignment="1">
      <alignment wrapText="1"/>
    </xf>
    <xf numFmtId="169" fontId="30" fillId="0" borderId="15" xfId="0" applyNumberFormat="1" applyFont="1" applyBorder="1" applyAlignment="1">
      <alignment horizontal="right" vertical="center" wrapText="1"/>
    </xf>
    <xf numFmtId="0" fontId="30" fillId="0" borderId="0" xfId="0" applyFont="1" applyAlignment="1">
      <alignment wrapText="1"/>
    </xf>
    <xf numFmtId="0" fontId="30" fillId="0" borderId="0" xfId="0" applyFont="1" applyAlignment="1">
      <alignment vertical="center"/>
    </xf>
    <xf numFmtId="169" fontId="30" fillId="21" borderId="15" xfId="0" applyNumberFormat="1" applyFont="1" applyFill="1" applyBorder="1" applyAlignment="1">
      <alignment horizontal="left" vertical="center" wrapText="1"/>
    </xf>
    <xf numFmtId="0" fontId="30" fillId="21" borderId="15" xfId="0" applyFont="1" applyFill="1" applyBorder="1" applyAlignment="1">
      <alignment horizontal="center" vertical="center" wrapText="1"/>
    </xf>
    <xf numFmtId="0" fontId="30" fillId="21" borderId="15" xfId="0" applyFont="1" applyFill="1" applyBorder="1" applyAlignment="1">
      <alignment vertical="center"/>
    </xf>
    <xf numFmtId="0" fontId="30" fillId="21" borderId="15" xfId="0" applyFont="1" applyFill="1" applyBorder="1" applyAlignment="1">
      <alignment vertical="top" wrapText="1"/>
    </xf>
    <xf numFmtId="0" fontId="10" fillId="0" borderId="0" xfId="0" applyFont="1" applyAlignment="1">
      <alignment vertical="top"/>
    </xf>
    <xf numFmtId="0" fontId="38" fillId="0" borderId="15" xfId="0" applyFont="1" applyBorder="1" applyAlignment="1">
      <alignment vertical="center" wrapText="1"/>
    </xf>
    <xf numFmtId="0" fontId="17" fillId="21" borderId="15" xfId="0" applyFont="1" applyFill="1" applyBorder="1" applyAlignment="1">
      <alignment vertical="center" wrapText="1"/>
    </xf>
    <xf numFmtId="0" fontId="49" fillId="21" borderId="15" xfId="0" applyFont="1" applyFill="1" applyBorder="1" applyAlignment="1">
      <alignment vertical="center" wrapText="1"/>
    </xf>
    <xf numFmtId="0" fontId="32" fillId="21" borderId="15" xfId="0" applyFont="1" applyFill="1" applyBorder="1" applyAlignment="1">
      <alignment vertical="center" wrapText="1"/>
    </xf>
    <xf numFmtId="0" fontId="32" fillId="21" borderId="15" xfId="0" applyFont="1" applyFill="1" applyBorder="1" applyAlignment="1">
      <alignment horizontal="left" vertical="center" wrapText="1"/>
    </xf>
    <xf numFmtId="169" fontId="30" fillId="21" borderId="15" xfId="0" applyNumberFormat="1" applyFont="1" applyFill="1" applyBorder="1" applyAlignment="1">
      <alignment vertical="center" wrapText="1"/>
    </xf>
    <xf numFmtId="0" fontId="50" fillId="21" borderId="38" xfId="0" applyFont="1" applyFill="1" applyBorder="1" applyAlignment="1">
      <alignment horizontal="left" vertical="center" wrapText="1"/>
    </xf>
    <xf numFmtId="0" fontId="47" fillId="21" borderId="38" xfId="0" applyFont="1" applyFill="1" applyBorder="1" applyAlignment="1">
      <alignment vertical="center" wrapText="1"/>
    </xf>
    <xf numFmtId="0" fontId="30" fillId="21" borderId="15" xfId="0" applyFont="1" applyFill="1" applyBorder="1" applyAlignment="1">
      <alignment horizontal="left" vertical="top" wrapText="1"/>
    </xf>
    <xf numFmtId="0" fontId="17" fillId="21" borderId="0" xfId="0" applyFont="1" applyFill="1" applyAlignment="1">
      <alignment vertical="top" wrapText="1"/>
    </xf>
    <xf numFmtId="0" fontId="0" fillId="15" borderId="15" xfId="0" applyFill="1" applyBorder="1" applyAlignment="1">
      <alignment vertical="center"/>
    </xf>
    <xf numFmtId="0" fontId="0" fillId="15" borderId="15" xfId="0" applyFill="1" applyBorder="1" applyAlignment="1">
      <alignment vertical="center" wrapText="1"/>
    </xf>
    <xf numFmtId="0" fontId="17" fillId="21" borderId="15" xfId="0" applyFont="1" applyFill="1" applyBorder="1" applyAlignment="1">
      <alignment wrapText="1"/>
    </xf>
    <xf numFmtId="0" fontId="0" fillId="15" borderId="15" xfId="0" applyFill="1" applyBorder="1" applyAlignment="1">
      <alignment horizontal="left" vertical="center" wrapText="1"/>
    </xf>
    <xf numFmtId="0" fontId="0" fillId="17" borderId="15" xfId="0" applyFill="1" applyBorder="1" applyAlignment="1">
      <alignment vertical="center"/>
    </xf>
    <xf numFmtId="0" fontId="0" fillId="17" borderId="15" xfId="0" applyFill="1" applyBorder="1" applyAlignment="1">
      <alignment vertical="center" wrapText="1"/>
    </xf>
    <xf numFmtId="0" fontId="17" fillId="21" borderId="15" xfId="0" applyFont="1" applyFill="1" applyBorder="1" applyAlignment="1">
      <alignment vertical="top" wrapText="1"/>
    </xf>
    <xf numFmtId="0" fontId="0" fillId="17" borderId="15" xfId="0" applyFill="1" applyBorder="1" applyAlignment="1">
      <alignment vertical="top"/>
    </xf>
    <xf numFmtId="0" fontId="0" fillId="17" borderId="15" xfId="0" applyFill="1" applyBorder="1" applyAlignment="1">
      <alignment vertical="top" wrapText="1"/>
    </xf>
    <xf numFmtId="0" fontId="20" fillId="21" borderId="15" xfId="0" applyFont="1" applyFill="1" applyBorder="1" applyAlignment="1">
      <alignment vertical="top" wrapText="1"/>
    </xf>
    <xf numFmtId="0" fontId="20" fillId="21" borderId="15" xfId="0" applyFont="1" applyFill="1" applyBorder="1" applyAlignment="1">
      <alignment wrapText="1"/>
    </xf>
    <xf numFmtId="0" fontId="20" fillId="17" borderId="15" xfId="0" applyFont="1" applyFill="1" applyBorder="1" applyAlignment="1">
      <alignment vertical="top" wrapText="1"/>
    </xf>
    <xf numFmtId="0" fontId="20" fillId="17" borderId="15" xfId="0" applyFont="1" applyFill="1" applyBorder="1" applyAlignment="1">
      <alignment vertical="center"/>
    </xf>
    <xf numFmtId="0" fontId="20" fillId="17" borderId="15" xfId="0" applyFont="1" applyFill="1" applyBorder="1" applyAlignment="1">
      <alignment vertical="center" wrapText="1"/>
    </xf>
    <xf numFmtId="0" fontId="20" fillId="21" borderId="15" xfId="0" applyFont="1" applyFill="1" applyBorder="1" applyAlignment="1">
      <alignment vertical="center" wrapText="1"/>
    </xf>
    <xf numFmtId="0" fontId="17" fillId="21" borderId="15" xfId="0" applyFont="1" applyFill="1" applyBorder="1"/>
    <xf numFmtId="0" fontId="0" fillId="21" borderId="15" xfId="0" applyFill="1" applyBorder="1"/>
    <xf numFmtId="0" fontId="0" fillId="0" borderId="24" xfId="0" applyBorder="1" applyAlignment="1">
      <alignment vertical="center" wrapText="1"/>
    </xf>
    <xf numFmtId="0" fontId="0" fillId="0" borderId="19" xfId="0" applyBorder="1" applyAlignment="1">
      <alignment vertical="center" wrapText="1"/>
    </xf>
    <xf numFmtId="0" fontId="48" fillId="0" borderId="15" xfId="0" applyFont="1" applyBorder="1" applyAlignment="1">
      <alignment vertical="center" wrapText="1"/>
    </xf>
    <xf numFmtId="0" fontId="33" fillId="21" borderId="15" xfId="0" applyFont="1" applyFill="1" applyBorder="1" applyAlignment="1">
      <alignment horizontal="center" vertical="center" wrapText="1"/>
    </xf>
    <xf numFmtId="0" fontId="30" fillId="0" borderId="15" xfId="0" applyFont="1" applyBorder="1" applyAlignment="1">
      <alignment horizontal="left" vertical="top" wrapText="1"/>
    </xf>
    <xf numFmtId="0" fontId="17" fillId="21" borderId="15" xfId="0" applyFont="1" applyFill="1" applyBorder="1" applyAlignment="1">
      <alignment vertical="center"/>
    </xf>
    <xf numFmtId="169" fontId="30" fillId="21" borderId="15" xfId="0" applyNumberFormat="1" applyFont="1" applyFill="1" applyBorder="1" applyAlignment="1">
      <alignment horizontal="center" vertical="center" wrapText="1"/>
    </xf>
    <xf numFmtId="3" fontId="30" fillId="21" borderId="15" xfId="0" applyNumberFormat="1" applyFont="1" applyFill="1" applyBorder="1" applyAlignment="1">
      <alignment horizontal="center" vertical="center"/>
    </xf>
    <xf numFmtId="0" fontId="35" fillId="0" borderId="0" xfId="0" applyFont="1" applyAlignment="1">
      <alignment horizontal="left" vertical="center"/>
    </xf>
    <xf numFmtId="0" fontId="30" fillId="0" borderId="0" xfId="0" applyFont="1" applyAlignment="1">
      <alignment horizontal="center" vertical="center"/>
    </xf>
    <xf numFmtId="3" fontId="10" fillId="16" borderId="0" xfId="0" applyNumberFormat="1" applyFont="1" applyFill="1" applyAlignment="1">
      <alignment horizontal="center" vertical="center"/>
    </xf>
    <xf numFmtId="3" fontId="27" fillId="0" borderId="0" xfId="0" applyNumberFormat="1" applyFont="1" applyAlignment="1">
      <alignment horizontal="center" vertical="center"/>
    </xf>
    <xf numFmtId="3" fontId="0" fillId="0" borderId="0" xfId="0" applyNumberFormat="1" applyAlignment="1">
      <alignment horizontal="center" vertical="center"/>
    </xf>
    <xf numFmtId="169" fontId="51" fillId="0" borderId="15" xfId="0" applyNumberFormat="1" applyFont="1" applyBorder="1" applyAlignment="1">
      <alignment vertical="center" wrapText="1"/>
    </xf>
    <xf numFmtId="1" fontId="30" fillId="0" borderId="15" xfId="0" applyNumberFormat="1" applyFont="1" applyBorder="1" applyAlignment="1">
      <alignment vertical="center" wrapText="1"/>
    </xf>
    <xf numFmtId="0" fontId="17" fillId="0" borderId="0" xfId="0" applyFont="1" applyAlignment="1">
      <alignment wrapText="1"/>
    </xf>
    <xf numFmtId="0" fontId="17" fillId="0" borderId="15" xfId="0" applyFont="1" applyBorder="1"/>
    <xf numFmtId="0" fontId="52" fillId="21" borderId="15" xfId="0" applyFont="1" applyFill="1" applyBorder="1" applyAlignment="1">
      <alignment vertical="center" wrapText="1"/>
    </xf>
    <xf numFmtId="0" fontId="0" fillId="21" borderId="0" xfId="0" applyFill="1" applyAlignment="1">
      <alignment vertical="center"/>
    </xf>
    <xf numFmtId="0" fontId="10" fillId="21" borderId="0" xfId="0" applyFont="1" applyFill="1" applyAlignment="1">
      <alignment vertical="center" wrapText="1"/>
    </xf>
    <xf numFmtId="3" fontId="10" fillId="21" borderId="15" xfId="0" applyNumberFormat="1" applyFont="1" applyFill="1" applyBorder="1" applyAlignment="1">
      <alignment vertical="center" wrapText="1"/>
    </xf>
    <xf numFmtId="0" fontId="0" fillId="21" borderId="15" xfId="0" applyFill="1" applyBorder="1" applyAlignment="1">
      <alignment vertical="center"/>
    </xf>
    <xf numFmtId="0" fontId="10" fillId="21" borderId="0" xfId="0" applyFont="1" applyFill="1" applyAlignment="1">
      <alignment vertical="center"/>
    </xf>
    <xf numFmtId="0" fontId="52" fillId="21" borderId="15" xfId="0" applyFont="1" applyFill="1" applyBorder="1" applyAlignment="1">
      <alignment horizontal="left" vertical="center" wrapText="1"/>
    </xf>
    <xf numFmtId="0" fontId="0" fillId="21" borderId="0" xfId="0" applyFill="1" applyAlignment="1">
      <alignment vertical="center" wrapText="1"/>
    </xf>
    <xf numFmtId="0" fontId="49" fillId="0" borderId="15" xfId="0" applyFont="1" applyBorder="1" applyAlignment="1">
      <alignment horizontal="left" vertical="center" wrapText="1"/>
    </xf>
    <xf numFmtId="0" fontId="9" fillId="21" borderId="15" xfId="0" applyFont="1" applyFill="1" applyBorder="1" applyAlignment="1">
      <alignment horizontal="left" vertical="center" wrapText="1"/>
    </xf>
    <xf numFmtId="0" fontId="10" fillId="21" borderId="6" xfId="0" applyFont="1" applyFill="1" applyBorder="1" applyAlignment="1">
      <alignment horizontal="left" vertical="center" wrapText="1"/>
    </xf>
    <xf numFmtId="0" fontId="10" fillId="21" borderId="15" xfId="0" applyFont="1" applyFill="1" applyBorder="1" applyAlignment="1">
      <alignment horizontal="left" vertical="center"/>
    </xf>
    <xf numFmtId="0" fontId="9" fillId="21" borderId="6" xfId="0" applyFont="1" applyFill="1" applyBorder="1" applyAlignment="1">
      <alignment horizontal="left" vertical="center" wrapText="1"/>
    </xf>
    <xf numFmtId="0" fontId="32" fillId="21" borderId="6" xfId="0" applyFont="1" applyFill="1" applyBorder="1" applyAlignment="1">
      <alignment horizontal="left" vertical="center" wrapText="1"/>
    </xf>
    <xf numFmtId="0" fontId="0" fillId="21" borderId="6" xfId="0" applyFill="1" applyBorder="1" applyAlignment="1">
      <alignment horizontal="center" vertical="center" wrapText="1"/>
    </xf>
    <xf numFmtId="0" fontId="32" fillId="0" borderId="15" xfId="0" applyFont="1" applyBorder="1" applyAlignment="1">
      <alignment horizontal="center" vertical="center" wrapText="1"/>
    </xf>
    <xf numFmtId="0" fontId="32" fillId="0" borderId="15" xfId="0" applyFont="1" applyBorder="1" applyAlignment="1">
      <alignment vertical="center"/>
    </xf>
    <xf numFmtId="0" fontId="20" fillId="0" borderId="0" xfId="0" applyFont="1" applyAlignment="1">
      <alignment wrapText="1"/>
    </xf>
    <xf numFmtId="0" fontId="9" fillId="23" borderId="15" xfId="0" applyFont="1" applyFill="1" applyBorder="1" applyAlignment="1">
      <alignment horizontal="center" vertical="center" wrapText="1"/>
    </xf>
    <xf numFmtId="0" fontId="20" fillId="0" borderId="0" xfId="0" applyFont="1" applyAlignment="1">
      <alignment vertical="top" wrapText="1"/>
    </xf>
    <xf numFmtId="0" fontId="17" fillId="21" borderId="15" xfId="0" applyFont="1" applyFill="1" applyBorder="1" applyAlignment="1">
      <alignment vertical="top"/>
    </xf>
    <xf numFmtId="0" fontId="30" fillId="21" borderId="8" xfId="0" applyFont="1" applyFill="1" applyBorder="1" applyAlignment="1">
      <alignment horizontal="center" vertical="center" wrapText="1"/>
    </xf>
    <xf numFmtId="0" fontId="30" fillId="21" borderId="8" xfId="0" applyFont="1" applyFill="1" applyBorder="1" applyAlignment="1">
      <alignment vertical="center" wrapText="1"/>
    </xf>
    <xf numFmtId="0" fontId="17" fillId="21" borderId="0" xfId="0" applyFont="1" applyFill="1"/>
    <xf numFmtId="0" fontId="17" fillId="0" borderId="0" xfId="0" applyFont="1" applyAlignment="1">
      <alignment horizontal="center" vertical="center"/>
    </xf>
    <xf numFmtId="0" fontId="15" fillId="9" borderId="0" xfId="0" applyFont="1" applyFill="1" applyAlignment="1">
      <alignment horizontal="left"/>
    </xf>
    <xf numFmtId="0" fontId="13" fillId="10" borderId="0" xfId="0" applyFont="1" applyFill="1" applyAlignment="1">
      <alignment horizontal="left" vertical="center"/>
    </xf>
    <xf numFmtId="0" fontId="15" fillId="10" borderId="0" xfId="0" applyFont="1" applyFill="1" applyAlignment="1">
      <alignment horizontal="left" vertical="center"/>
    </xf>
    <xf numFmtId="0" fontId="16" fillId="7" borderId="0" xfId="0" applyFont="1" applyFill="1" applyAlignment="1">
      <alignment horizontal="left" vertical="center"/>
    </xf>
    <xf numFmtId="0" fontId="10" fillId="6" borderId="15" xfId="0" applyFont="1" applyFill="1" applyBorder="1" applyAlignment="1">
      <alignment horizontal="left" vertical="center" wrapText="1"/>
    </xf>
    <xf numFmtId="0" fontId="53" fillId="9" borderId="0" xfId="0" applyFont="1" applyFill="1"/>
    <xf numFmtId="0" fontId="53" fillId="10" borderId="0" xfId="0" applyFont="1" applyFill="1" applyAlignment="1">
      <alignment vertical="center"/>
    </xf>
    <xf numFmtId="0" fontId="10" fillId="11" borderId="0" xfId="0" applyFont="1" applyFill="1" applyAlignment="1">
      <alignment vertical="center"/>
    </xf>
    <xf numFmtId="0" fontId="10" fillId="7" borderId="0" xfId="0" applyFont="1" applyFill="1" applyAlignment="1">
      <alignment vertical="center" wrapText="1"/>
    </xf>
    <xf numFmtId="169" fontId="30" fillId="0" borderId="15" xfId="0" applyNumberFormat="1" applyFont="1" applyBorder="1" applyAlignment="1">
      <alignment vertical="center"/>
    </xf>
    <xf numFmtId="0" fontId="17" fillId="0" borderId="38" xfId="0" applyFont="1" applyBorder="1" applyAlignment="1">
      <alignment vertical="center" wrapText="1"/>
    </xf>
    <xf numFmtId="0" fontId="17" fillId="21" borderId="38" xfId="0" applyFont="1" applyFill="1" applyBorder="1" applyAlignment="1">
      <alignment vertical="center" wrapText="1"/>
    </xf>
    <xf numFmtId="0" fontId="17" fillId="0" borderId="39" xfId="0" applyFont="1" applyBorder="1" applyAlignment="1">
      <alignment vertical="center" wrapText="1"/>
    </xf>
    <xf numFmtId="3" fontId="10" fillId="12" borderId="25" xfId="0" applyNumberFormat="1" applyFont="1" applyFill="1" applyBorder="1" applyAlignment="1">
      <alignment vertical="center" wrapText="1"/>
    </xf>
    <xf numFmtId="3" fontId="10" fillId="12" borderId="10" xfId="0" applyNumberFormat="1" applyFont="1" applyFill="1" applyBorder="1" applyAlignment="1">
      <alignment vertical="center" wrapText="1"/>
    </xf>
    <xf numFmtId="0" fontId="33" fillId="0" borderId="15" xfId="0" applyFont="1" applyBorder="1" applyAlignment="1">
      <alignment vertical="center" wrapText="1"/>
    </xf>
    <xf numFmtId="0" fontId="30" fillId="0" borderId="8" xfId="0" applyFont="1" applyBorder="1" applyAlignment="1">
      <alignment horizontal="center" vertical="center" wrapText="1"/>
    </xf>
    <xf numFmtId="0" fontId="54" fillId="0" borderId="0" xfId="0" applyFont="1" applyAlignment="1">
      <alignment vertical="center"/>
    </xf>
    <xf numFmtId="169" fontId="30" fillId="0" borderId="15" xfId="0" applyNumberFormat="1" applyFont="1" applyBorder="1" applyAlignment="1">
      <alignment vertical="center" wrapText="1"/>
    </xf>
    <xf numFmtId="0" fontId="30" fillId="0" borderId="8" xfId="0" applyFont="1" applyBorder="1" applyAlignment="1">
      <alignment vertical="center"/>
    </xf>
    <xf numFmtId="0" fontId="30" fillId="0" borderId="8" xfId="0" applyFont="1" applyBorder="1" applyAlignment="1">
      <alignment horizontal="center" vertical="center"/>
    </xf>
    <xf numFmtId="0" fontId="17" fillId="0" borderId="1" xfId="0" applyFont="1" applyBorder="1"/>
    <xf numFmtId="0" fontId="17" fillId="0" borderId="0" xfId="0" applyFont="1" applyAlignment="1">
      <alignment horizontal="center" vertical="center" wrapText="1"/>
    </xf>
    <xf numFmtId="0" fontId="10" fillId="21" borderId="15" xfId="0" applyFont="1" applyFill="1" applyBorder="1" applyAlignment="1">
      <alignment horizontal="left" vertical="top" wrapText="1"/>
    </xf>
    <xf numFmtId="0" fontId="32" fillId="0" borderId="15" xfId="0" applyFont="1" applyBorder="1" applyAlignment="1">
      <alignment horizontal="left" vertical="top" wrapText="1"/>
    </xf>
    <xf numFmtId="169" fontId="32" fillId="0" borderId="15" xfId="0" applyNumberFormat="1" applyFont="1" applyBorder="1" applyAlignment="1">
      <alignment horizontal="center" vertical="center" wrapText="1"/>
    </xf>
    <xf numFmtId="0" fontId="0" fillId="16" borderId="19" xfId="0" applyFill="1" applyBorder="1" applyAlignment="1">
      <alignment horizontal="center" wrapText="1"/>
    </xf>
    <xf numFmtId="3" fontId="17" fillId="16" borderId="13" xfId="14" applyNumberFormat="1" applyFont="1" applyFill="1" applyBorder="1"/>
    <xf numFmtId="0" fontId="20" fillId="0" borderId="0" xfId="0" applyFont="1" applyAlignment="1">
      <alignment vertical="center" wrapText="1"/>
    </xf>
    <xf numFmtId="0" fontId="17" fillId="0" borderId="0" xfId="0" applyFont="1" applyAlignment="1">
      <alignment horizontal="left" vertical="center" wrapText="1"/>
    </xf>
    <xf numFmtId="0" fontId="51" fillId="0" borderId="15" xfId="0" applyFont="1" applyBorder="1" applyAlignment="1">
      <alignment vertical="center" wrapText="1"/>
    </xf>
    <xf numFmtId="0" fontId="20" fillId="0" borderId="15" xfId="0" applyFont="1" applyBorder="1" applyAlignment="1">
      <alignment vertical="center" wrapText="1"/>
    </xf>
    <xf numFmtId="0" fontId="55" fillId="0" borderId="15" xfId="0" applyFont="1" applyBorder="1" applyAlignment="1">
      <alignment vertical="center" wrapText="1"/>
    </xf>
    <xf numFmtId="0" fontId="20" fillId="0" borderId="0" xfId="0" applyFont="1" applyAlignment="1">
      <alignment horizontal="left" vertical="center" wrapText="1"/>
    </xf>
    <xf numFmtId="169" fontId="32" fillId="0" borderId="15" xfId="0" applyNumberFormat="1" applyFont="1" applyBorder="1" applyAlignment="1">
      <alignment horizontal="left" vertical="center" wrapText="1"/>
    </xf>
    <xf numFmtId="0" fontId="31" fillId="21" borderId="15" xfId="0" applyFont="1" applyFill="1" applyBorder="1" applyAlignment="1">
      <alignment horizontal="center" vertical="center" wrapText="1"/>
    </xf>
    <xf numFmtId="169" fontId="32" fillId="21" borderId="15" xfId="0" applyNumberFormat="1" applyFont="1" applyFill="1" applyBorder="1" applyAlignment="1">
      <alignment horizontal="left" vertical="center" wrapText="1"/>
    </xf>
    <xf numFmtId="0" fontId="14" fillId="21" borderId="15" xfId="0" applyFont="1" applyFill="1" applyBorder="1" applyAlignment="1">
      <alignment vertical="center" wrapText="1"/>
    </xf>
    <xf numFmtId="0" fontId="0" fillId="0" borderId="15" xfId="0" quotePrefix="1" applyBorder="1" applyAlignment="1">
      <alignment vertical="center" wrapText="1"/>
    </xf>
    <xf numFmtId="0" fontId="20" fillId="0" borderId="0" xfId="0" applyFont="1" applyAlignment="1">
      <alignment vertical="center"/>
    </xf>
    <xf numFmtId="0" fontId="20" fillId="0" borderId="15" xfId="0" applyFont="1" applyBorder="1" applyAlignment="1">
      <alignment horizontal="center" vertical="center"/>
    </xf>
    <xf numFmtId="0" fontId="2" fillId="0" borderId="0" xfId="0" applyFont="1"/>
    <xf numFmtId="0" fontId="2" fillId="0" borderId="0" xfId="0" applyFont="1" applyAlignment="1">
      <alignment wrapText="1"/>
    </xf>
    <xf numFmtId="0" fontId="2" fillId="16" borderId="0" xfId="0" applyFont="1" applyFill="1"/>
    <xf numFmtId="169" fontId="2" fillId="0" borderId="0" xfId="14" applyNumberFormat="1" applyFont="1"/>
    <xf numFmtId="0" fontId="2" fillId="6" borderId="15" xfId="0" applyFont="1" applyFill="1" applyBorder="1" applyAlignment="1">
      <alignment vertical="center" wrapText="1"/>
    </xf>
    <xf numFmtId="0" fontId="29" fillId="24" borderId="0" xfId="0" applyFont="1" applyFill="1" applyAlignment="1">
      <alignment wrapText="1"/>
    </xf>
    <xf numFmtId="0" fontId="23" fillId="25" borderId="9" xfId="0" applyFont="1" applyFill="1" applyBorder="1" applyAlignment="1" applyProtection="1">
      <alignment horizontal="left" vertical="top" wrapText="1"/>
      <protection hidden="1"/>
    </xf>
    <xf numFmtId="166" fontId="23" fillId="26" borderId="9" xfId="1" applyNumberFormat="1" applyFont="1" applyFill="1" applyBorder="1" applyAlignment="1" applyProtection="1">
      <alignment horizontal="center" vertical="center"/>
      <protection hidden="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3" fillId="0" borderId="0" xfId="0" applyFont="1"/>
    <xf numFmtId="0" fontId="0" fillId="16" borderId="23" xfId="0" applyFill="1" applyBorder="1" applyAlignment="1">
      <alignment vertical="center" wrapText="1"/>
    </xf>
    <xf numFmtId="0" fontId="0" fillId="16" borderId="31" xfId="0" applyFill="1" applyBorder="1" applyAlignment="1">
      <alignment vertical="center" wrapText="1"/>
    </xf>
    <xf numFmtId="0" fontId="0" fillId="16" borderId="24" xfId="0" applyFill="1" applyBorder="1" applyAlignment="1">
      <alignment vertical="center" wrapText="1"/>
    </xf>
    <xf numFmtId="0" fontId="13" fillId="16" borderId="1" xfId="0" applyFont="1" applyFill="1" applyBorder="1" applyAlignment="1">
      <alignment horizontal="left" vertical="center" wrapText="1"/>
    </xf>
    <xf numFmtId="0" fontId="13" fillId="16" borderId="0" xfId="0" applyFont="1" applyFill="1" applyAlignment="1">
      <alignment horizontal="left" vertical="center"/>
    </xf>
    <xf numFmtId="0" fontId="14" fillId="5" borderId="9" xfId="0" applyFont="1" applyFill="1" applyBorder="1" applyAlignment="1">
      <alignment horizontal="center"/>
    </xf>
    <xf numFmtId="0" fontId="14" fillId="5" borderId="25" xfId="0" applyFont="1" applyFill="1" applyBorder="1" applyAlignment="1">
      <alignment horizontal="center"/>
    </xf>
    <xf numFmtId="0" fontId="14" fillId="5" borderId="10" xfId="0" applyFont="1" applyFill="1" applyBorder="1" applyAlignment="1">
      <alignment horizontal="center"/>
    </xf>
    <xf numFmtId="0" fontId="13" fillId="16" borderId="1" xfId="0" applyFont="1" applyFill="1" applyBorder="1" applyAlignment="1">
      <alignment horizontal="left" vertical="center"/>
    </xf>
    <xf numFmtId="0" fontId="1" fillId="0" borderId="15" xfId="0" applyFont="1" applyBorder="1" applyAlignment="1">
      <alignment horizontal="left" vertical="center" wrapText="1"/>
    </xf>
  </cellXfs>
  <cellStyles count="16">
    <cellStyle name="Comma" xfId="14" builtinId="3"/>
    <cellStyle name="Comma 2" xfId="1" xr:uid="{00000000-0005-0000-0000-000000000000}"/>
    <cellStyle name="Comma 2 2" xfId="2" xr:uid="{00000000-0005-0000-0000-000001000000}"/>
    <cellStyle name="Comma 3" xfId="3" xr:uid="{00000000-0005-0000-0000-000002000000}"/>
    <cellStyle name="Comma 4" xfId="4" xr:uid="{00000000-0005-0000-0000-000003000000}"/>
    <cellStyle name="Currency 2" xfId="5" xr:uid="{00000000-0005-0000-0000-000004000000}"/>
    <cellStyle name="Excel Built-in Normal" xfId="6" xr:uid="{00000000-0005-0000-0000-000005000000}"/>
    <cellStyle name="Milliers 2" xfId="7" xr:uid="{00000000-0005-0000-0000-000007000000}"/>
    <cellStyle name="Milliers 3" xfId="8" xr:uid="{00000000-0005-0000-0000-000008000000}"/>
    <cellStyle name="Normal" xfId="0" builtinId="0"/>
    <cellStyle name="Normal 10" xfId="9" xr:uid="{00000000-0005-0000-0000-00000A000000}"/>
    <cellStyle name="Normal 2" xfId="10" xr:uid="{00000000-0005-0000-0000-00000B000000}"/>
    <cellStyle name="Normal 3" xfId="11" xr:uid="{00000000-0005-0000-0000-00000C000000}"/>
    <cellStyle name="Normal 3 2" xfId="12" xr:uid="{00000000-0005-0000-0000-00000D000000}"/>
    <cellStyle name="Percent" xfId="15" builtinId="5"/>
    <cellStyle name="Percent 2" xfId="13" xr:uid="{00000000-0005-0000-0000-00000E000000}"/>
  </cellStyles>
  <dxfs count="5">
    <dxf>
      <fill>
        <patternFill>
          <bgColor rgb="FF92D050"/>
        </patternFill>
      </fill>
    </dxf>
    <dxf>
      <fill>
        <patternFill>
          <bgColor rgb="FFFFFF66"/>
        </patternFill>
      </fill>
    </dxf>
    <dxf>
      <fill>
        <patternFill>
          <bgColor rgb="FFFFCC66"/>
        </patternFill>
      </fill>
    </dxf>
    <dxf>
      <fill>
        <patternFill>
          <bgColor rgb="FFFF7C80"/>
        </patternFill>
      </fill>
    </dxf>
    <dxf>
      <fill>
        <patternFill>
          <bgColor theme="0" tint="-0.14996795556505021"/>
        </patternFill>
      </fill>
    </dxf>
  </dxfs>
  <tableStyles count="0" defaultTableStyle="TableStyleMedium2" defaultPivotStyle="PivotStyleLight16"/>
  <colors>
    <mruColors>
      <color rgb="FFFF505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hartsheet" Target="chartsheets/sheet1.xml"/><Relationship Id="rId30" Type="http://schemas.openxmlformats.org/officeDocument/2006/relationships/theme" Target="theme/theme1.xml"/><Relationship Id="rId35" Type="http://schemas.microsoft.com/office/2006/relationships/vbaProject" Target="vbaProject.bin"/><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r:id="rId1"/>
</file>

<file path=xl/activeX/activeX10.xml><?xml version="1.0" encoding="utf-8"?>
<ax:ocx xmlns:ax="http://schemas.microsoft.com/office/2006/activeX" xmlns:r="http://schemas.openxmlformats.org/officeDocument/2006/relationships" ax:classid="{8BD21D40-EC42-11CE-9E0D-00AA006002F3}" r:id="rId1"/>
</file>

<file path=xl/activeX/activeX11.xml><?xml version="1.0" encoding="utf-8"?>
<ax:ocx xmlns:ax="http://schemas.microsoft.com/office/2006/activeX" xmlns:r="http://schemas.openxmlformats.org/officeDocument/2006/relationships" ax:classid="{8BD21D40-EC42-11CE-9E0D-00AA006002F3}" r:id="rId1"/>
</file>

<file path=xl/activeX/activeX12.xml><?xml version="1.0" encoding="utf-8"?>
<ax:ocx xmlns:ax="http://schemas.microsoft.com/office/2006/activeX" xmlns:r="http://schemas.openxmlformats.org/officeDocument/2006/relationships" ax:classid="{8BD21D40-EC42-11CE-9E0D-00AA006002F3}" r:id="rId1"/>
</file>

<file path=xl/activeX/activeX13.xml><?xml version="1.0" encoding="utf-8"?>
<ax:ocx xmlns:ax="http://schemas.microsoft.com/office/2006/activeX" xmlns:r="http://schemas.openxmlformats.org/officeDocument/2006/relationships" ax:classid="{8BD21D40-EC42-11CE-9E0D-00AA006002F3}" r:id="rId1"/>
</file>

<file path=xl/activeX/activeX14.xml><?xml version="1.0" encoding="utf-8"?>
<ax:ocx xmlns:ax="http://schemas.microsoft.com/office/2006/activeX" xmlns:r="http://schemas.openxmlformats.org/officeDocument/2006/relationships" ax:classid="{8BD21D40-EC42-11CE-9E0D-00AA006002F3}" r:id="rId1"/>
</file>

<file path=xl/activeX/activeX15.xml><?xml version="1.0" encoding="utf-8"?>
<ax:ocx xmlns:ax="http://schemas.microsoft.com/office/2006/activeX" xmlns:r="http://schemas.openxmlformats.org/officeDocument/2006/relationships" ax:classid="{D7053240-CE69-11CD-A777-00DD01143C57}" r:id="rId1"/>
</file>

<file path=xl/activeX/activeX16.xml><?xml version="1.0" encoding="utf-8"?>
<ax:ocx xmlns:ax="http://schemas.microsoft.com/office/2006/activeX" xmlns:r="http://schemas.openxmlformats.org/officeDocument/2006/relationships" ax:classid="{D7053240-CE69-11CD-A777-00DD01143C57}" r:id="rId1"/>
</file>

<file path=xl/activeX/activeX17.xml><?xml version="1.0" encoding="utf-8"?>
<ax:ocx xmlns:ax="http://schemas.microsoft.com/office/2006/activeX" xmlns:r="http://schemas.openxmlformats.org/officeDocument/2006/relationships" ax:classid="{D7053240-CE69-11CD-A777-00DD01143C57}" r:id="rId1"/>
</file>

<file path=xl/activeX/activeX18.xml><?xml version="1.0" encoding="utf-8"?>
<ax:ocx xmlns:ax="http://schemas.microsoft.com/office/2006/activeX" xmlns:r="http://schemas.openxmlformats.org/officeDocument/2006/relationships" ax:classid="{D7053240-CE69-11CD-A777-00DD01143C57}" r:id="rId1"/>
</file>

<file path=xl/activeX/activeX19.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8BD21D40-EC42-11CE-9E0D-00AA006002F3}" r:id="rId1"/>
</file>

<file path=xl/activeX/activeX3.xml><?xml version="1.0" encoding="utf-8"?>
<ax:ocx xmlns:ax="http://schemas.microsoft.com/office/2006/activeX" xmlns:r="http://schemas.openxmlformats.org/officeDocument/2006/relationships" ax:classid="{8BD21D40-EC42-11CE-9E0D-00AA006002F3}" r:id="rId1"/>
</file>

<file path=xl/activeX/activeX4.xml><?xml version="1.0" encoding="utf-8"?>
<ax:ocx xmlns:ax="http://schemas.microsoft.com/office/2006/activeX" xmlns:r="http://schemas.openxmlformats.org/officeDocument/2006/relationships" ax:classid="{8BD21D40-EC42-11CE-9E0D-00AA006002F3}" r:id="rId1"/>
</file>

<file path=xl/activeX/activeX5.xml><?xml version="1.0" encoding="utf-8"?>
<ax:ocx xmlns:ax="http://schemas.microsoft.com/office/2006/activeX" xmlns:r="http://schemas.openxmlformats.org/officeDocument/2006/relationships" ax:classid="{8BD21D40-EC42-11CE-9E0D-00AA006002F3}" r:id="rId1"/>
</file>

<file path=xl/activeX/activeX6.xml><?xml version="1.0" encoding="utf-8"?>
<ax:ocx xmlns:ax="http://schemas.microsoft.com/office/2006/activeX" xmlns:r="http://schemas.openxmlformats.org/officeDocument/2006/relationships" ax:classid="{8BD21D40-EC42-11CE-9E0D-00AA006002F3}" r:id="rId1"/>
</file>

<file path=xl/activeX/activeX7.xml><?xml version="1.0" encoding="utf-8"?>
<ax:ocx xmlns:ax="http://schemas.microsoft.com/office/2006/activeX" xmlns:r="http://schemas.openxmlformats.org/officeDocument/2006/relationships" ax:classid="{8BD21D40-EC42-11CE-9E0D-00AA006002F3}" r:id="rId1"/>
</file>

<file path=xl/activeX/activeX8.xml><?xml version="1.0" encoding="utf-8"?>
<ax:ocx xmlns:ax="http://schemas.microsoft.com/office/2006/activeX" xmlns:r="http://schemas.openxmlformats.org/officeDocument/2006/relationships" ax:classid="{8BD21D40-EC42-11CE-9E0D-00AA006002F3}" r:id="rId1"/>
</file>

<file path=xl/activeX/activeX9.xml><?xml version="1.0" encoding="utf-8"?>
<ax:ocx xmlns:ax="http://schemas.microsoft.com/office/2006/activeX" xmlns:r="http://schemas.openxmlformats.org/officeDocument/2006/relationships" ax:classid="{8BD21D40-EC42-11CE-9E0D-00AA006002F3}" r:id="rId1"/>
</file>

<file path=xl/charts/_rels/chart1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Thematiques</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solidFill>
            <a:ln>
              <a:noFill/>
            </a:ln>
            <a:effectLst/>
            <a:sp3d/>
          </c:spPr>
          <c:invertIfNegative val="0"/>
          <c:cat>
            <c:strRef>
              <c:f>Graphiques!$C$24:$C$43</c:f>
              <c:strCache>
                <c:ptCount val="20"/>
                <c:pt idx="0">
                  <c:v>Instruments juridiques</c:v>
                </c:pt>
                <c:pt idx="1">
                  <c:v>Financement</c:v>
                </c:pt>
                <c:pt idx="2">
                  <c:v>Coordination du RSI</c:v>
                </c:pt>
                <c:pt idx="3">
                  <c:v>Résistance aux antimicrobiens</c:v>
                </c:pt>
                <c:pt idx="4">
                  <c:v>Zoonoses</c:v>
                </c:pt>
                <c:pt idx="5">
                  <c:v>Sécurité sanitaire des aliments</c:v>
                </c:pt>
                <c:pt idx="6">
                  <c:v>Sécurité et sûreté biologiques</c:v>
                </c:pt>
                <c:pt idx="7">
                  <c:v>Vaccination</c:v>
                </c:pt>
                <c:pt idx="8">
                  <c:v>Système national de laboratoires</c:v>
                </c:pt>
                <c:pt idx="9">
                  <c:v>Surveillance</c:v>
                </c:pt>
                <c:pt idx="10">
                  <c:v>Ressources humaines</c:v>
                </c:pt>
                <c:pt idx="11">
                  <c:v>Gestion des urgences sanitaires</c:v>
                </c:pt>
                <c:pt idx="12">
                  <c:v>Lien entre la santé  et la sécurité</c:v>
                </c:pt>
                <c:pt idx="13">
                  <c:v>Prestation de services de santé</c:v>
                </c:pt>
                <c:pt idx="14">
                  <c:v>Prévention et contrôle des infections</c:v>
                </c:pt>
                <c:pt idx="15">
                  <c:v>CREC</c:v>
                </c:pt>
                <c:pt idx="16">
                  <c:v>Points d’entrée</c:v>
                </c:pt>
                <c:pt idx="17">
                  <c:v>Evénements d’origine chimique</c:v>
                </c:pt>
                <c:pt idx="18">
                  <c:v>Situations d’urgence radiologique</c:v>
                </c:pt>
                <c:pt idx="19">
                  <c:v>Autre thematique</c:v>
                </c:pt>
              </c:strCache>
            </c:strRef>
          </c:cat>
          <c:val>
            <c:numRef>
              <c:f>Graphiques!$D$24:$D$43</c:f>
              <c:numCache>
                <c:formatCode>_-* #,##0\ _€_-;\-* #,##0\ _€_-;_-* "-"??\ _€_-;_-@_-</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C6A1-4AE2-8F34-411F0BA5CB5F}"/>
            </c:ext>
          </c:extLst>
        </c:ser>
        <c:dLbls>
          <c:showLegendKey val="0"/>
          <c:showVal val="0"/>
          <c:showCatName val="0"/>
          <c:showSerName val="0"/>
          <c:showPercent val="0"/>
          <c:showBubbleSize val="0"/>
        </c:dLbls>
        <c:gapWidth val="150"/>
        <c:shape val="box"/>
        <c:axId val="447027544"/>
        <c:axId val="447096816"/>
        <c:axId val="0"/>
      </c:bar3DChart>
      <c:catAx>
        <c:axId val="447027544"/>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447096816"/>
        <c:crosses val="autoZero"/>
        <c:auto val="1"/>
        <c:lblAlgn val="ctr"/>
        <c:lblOffset val="100"/>
        <c:noMultiLvlLbl val="0"/>
      </c:catAx>
      <c:valAx>
        <c:axId val="447096816"/>
        <c:scaling>
          <c:orientation val="minMax"/>
        </c:scaling>
        <c:delete val="0"/>
        <c:axPos val="t"/>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447027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baseline="0"/>
              <a:t>Aperçu de coût ventilé par </a:t>
            </a:r>
          </a:p>
          <a:p>
            <a:pPr>
              <a:defRPr lang="en-US" sz="1600" b="1" i="0" u="none" strike="noStrike" kern="1200" baseline="0">
                <a:solidFill>
                  <a:schemeClr val="tx2"/>
                </a:solidFill>
                <a:latin typeface="+mn-lt"/>
                <a:ea typeface="+mn-ea"/>
                <a:cs typeface="+mn-cs"/>
              </a:defRPr>
            </a:pPr>
            <a:r>
              <a:rPr lang="en-US" baseline="0"/>
              <a:t>"catégorie de coût"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'Tableaux récapitulatifs'!$I$38</c:f>
              <c:strCache>
                <c:ptCount val="1"/>
                <c:pt idx="0">
                  <c:v>TOTAL (monnaie locale)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'Tableaux récapitulatifs'!$C$39:$C$56</c:f>
              <c:strCache>
                <c:ptCount val="18"/>
                <c:pt idx="0">
                  <c:v>Réunion</c:v>
                </c:pt>
                <c:pt idx="1">
                  <c:v>Formation</c:v>
                </c:pt>
                <c:pt idx="2">
                  <c:v>Atelier</c:v>
                </c:pt>
                <c:pt idx="3">
                  <c:v>Développement de Manuel de procédures</c:v>
                </c:pt>
                <c:pt idx="4">
                  <c:v>Communication</c:v>
                </c:pt>
                <c:pt idx="5">
                  <c:v>Construction/insfrastructure</c:v>
                </c:pt>
                <c:pt idx="6">
                  <c:v>Consultance</c:v>
                </c:pt>
                <c:pt idx="7">
                  <c:v>Évaluation/Monitorage</c:v>
                </c:pt>
                <c:pt idx="8">
                  <c:v>Supervision</c:v>
                </c:pt>
                <c:pt idx="9">
                  <c:v>Ressources humaines</c:v>
                </c:pt>
                <c:pt idx="10">
                  <c:v>Equipement</c:v>
                </c:pt>
                <c:pt idx="11">
                  <c:v>Impression des documents</c:v>
                </c:pt>
                <c:pt idx="12">
                  <c:v>Approvisionnement</c:v>
                </c:pt>
                <c:pt idx="13">
                  <c:v>Prestation de services</c:v>
                </c:pt>
                <c:pt idx="14">
                  <c:v>Exercise de simulation</c:v>
                </c:pt>
                <c:pt idx="15">
                  <c:v>Plaidoyer</c:v>
                </c:pt>
                <c:pt idx="16">
                  <c:v>Enquête</c:v>
                </c:pt>
                <c:pt idx="17">
                  <c:v>Campagne</c:v>
                </c:pt>
              </c:strCache>
            </c:strRef>
          </c:cat>
          <c:val>
            <c:numRef>
              <c:f>'Tableaux récapitulatifs'!$I$39:$I$56</c:f>
              <c:numCache>
                <c:formatCode>_-* #,##0\ _€_-;\-* #,##0\ _€_-;_-* "-"??\ _€_-;_-@_-</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382D-49A7-BF22-3F1395521C59}"/>
            </c:ext>
          </c:extLst>
        </c:ser>
        <c:dLbls>
          <c:showLegendKey val="0"/>
          <c:showVal val="1"/>
          <c:showCatName val="0"/>
          <c:showSerName val="0"/>
          <c:showPercent val="0"/>
          <c:showBubbleSize val="0"/>
        </c:dLbls>
        <c:gapWidth val="150"/>
        <c:shape val="box"/>
        <c:axId val="439115712"/>
        <c:axId val="439116104"/>
        <c:axId val="0"/>
      </c:bar3DChart>
      <c:catAx>
        <c:axId val="439115712"/>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439116104"/>
        <c:crosses val="autoZero"/>
        <c:auto val="1"/>
        <c:lblAlgn val="ctr"/>
        <c:lblOffset val="100"/>
        <c:noMultiLvlLbl val="0"/>
      </c:catAx>
      <c:valAx>
        <c:axId val="439116104"/>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439115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a:t>Capital</a:t>
            </a:r>
            <a:r>
              <a:rPr lang="en-US" baseline="0"/>
              <a:t> ou recurrent</a:t>
            </a:r>
            <a:endParaRPr lang="en-US"/>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'Tableaux récapitulatifs'!$C$60:$C$69</c15:sqref>
                  </c15:fullRef>
                </c:ext>
              </c:extLst>
              <c:f>'Tableaux récapitulatifs'!$C$60:$C$62</c:f>
              <c:strCache>
                <c:ptCount val="3"/>
                <c:pt idx="0">
                  <c:v>Capital</c:v>
                </c:pt>
                <c:pt idx="1">
                  <c:v>Recurrent</c:v>
                </c:pt>
                <c:pt idx="2">
                  <c:v>Autre 1</c:v>
                </c:pt>
              </c:strCache>
            </c:strRef>
          </c:cat>
          <c:val>
            <c:numRef>
              <c:extLst>
                <c:ext xmlns:c15="http://schemas.microsoft.com/office/drawing/2012/chart" uri="{02D57815-91ED-43cb-92C2-25804820EDAC}">
                  <c15:fullRef>
                    <c15:sqref>'Tableaux récapitulatifs'!$I$60:$I$69</c15:sqref>
                  </c15:fullRef>
                </c:ext>
              </c:extLst>
              <c:f>'Tableaux récapitulatifs'!$I$60:$I$62</c:f>
              <c:numCache>
                <c:formatCode>_-* #,##0\ _€_-;\-* #,##0\ _€_-;_-* "-"??\ _€_-;_-@_-</c:formatCode>
                <c:ptCount val="3"/>
                <c:pt idx="0">
                  <c:v>0</c:v>
                </c:pt>
                <c:pt idx="1">
                  <c:v>0</c:v>
                </c:pt>
                <c:pt idx="2">
                  <c:v>0</c:v>
                </c:pt>
              </c:numCache>
            </c:numRef>
          </c:val>
          <c:extLst>
            <c:ext xmlns:c16="http://schemas.microsoft.com/office/drawing/2014/chart" uri="{C3380CC4-5D6E-409C-BE32-E72D297353CC}">
              <c16:uniqueId val="{00000000-382D-49A7-BF22-3F1395521C59}"/>
            </c:ext>
          </c:extLst>
        </c:ser>
        <c:dLbls>
          <c:showLegendKey val="0"/>
          <c:showVal val="1"/>
          <c:showCatName val="0"/>
          <c:showSerName val="0"/>
          <c:showPercent val="0"/>
          <c:showBubbleSize val="0"/>
        </c:dLbls>
        <c:gapWidth val="150"/>
        <c:shape val="box"/>
        <c:axId val="281499360"/>
        <c:axId val="281499752"/>
        <c:axId val="0"/>
      </c:bar3DChart>
      <c:catAx>
        <c:axId val="281499360"/>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81499752"/>
        <c:crosses val="autoZero"/>
        <c:auto val="1"/>
        <c:lblAlgn val="ctr"/>
        <c:lblOffset val="100"/>
        <c:noMultiLvlLbl val="0"/>
      </c:catAx>
      <c:valAx>
        <c:axId val="281499752"/>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81499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Ventilation</a:t>
            </a:r>
            <a:r>
              <a:rPr lang="en-US" baseline="0"/>
              <a:t> par groupement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'Tableaux récapitulatifs'!$B$30:$C$30</c:f>
              <c:strCache>
                <c:ptCount val="2"/>
                <c:pt idx="0">
                  <c:v>P</c:v>
                </c:pt>
                <c:pt idx="1">
                  <c:v>Prévenir</c:v>
                </c:pt>
              </c:strCache>
            </c:strRef>
          </c:tx>
          <c:spPr>
            <a:solidFill>
              <a:schemeClr val="accent1"/>
            </a:solidFill>
            <a:ln>
              <a:noFill/>
            </a:ln>
            <a:effectLst/>
          </c:spPr>
          <c:invertIfNegative val="0"/>
          <c:cat>
            <c:numRef>
              <c:f>'Tableaux récapitulatifs'!$D$29:$H$29</c:f>
              <c:numCache>
                <c:formatCode>General</c:formatCode>
                <c:ptCount val="5"/>
                <c:pt idx="0">
                  <c:v>2021</c:v>
                </c:pt>
                <c:pt idx="1">
                  <c:v>2022</c:v>
                </c:pt>
                <c:pt idx="2">
                  <c:v>2023</c:v>
                </c:pt>
                <c:pt idx="3">
                  <c:v>2024</c:v>
                </c:pt>
                <c:pt idx="4">
                  <c:v>2025</c:v>
                </c:pt>
              </c:numCache>
            </c:numRef>
          </c:cat>
          <c:val>
            <c:numRef>
              <c:f>'Tableaux récapitulatifs'!$D$30:$H$30</c:f>
              <c:numCache>
                <c:formatCode>_-* #,##0\ _€_-;\-* #,##0\ _€_-;_-* "-"??\ _€_-;_-@_-</c:formatCode>
                <c:ptCount val="5"/>
                <c:pt idx="0">
                  <c:v>0</c:v>
                </c:pt>
                <c:pt idx="1">
                  <c:v>0</c:v>
                </c:pt>
                <c:pt idx="2">
                  <c:v>0</c:v>
                </c:pt>
                <c:pt idx="3">
                  <c:v>0</c:v>
                </c:pt>
                <c:pt idx="4">
                  <c:v>0</c:v>
                </c:pt>
              </c:numCache>
            </c:numRef>
          </c:val>
          <c:extLst>
            <c:ext xmlns:c16="http://schemas.microsoft.com/office/drawing/2014/chart" uri="{C3380CC4-5D6E-409C-BE32-E72D297353CC}">
              <c16:uniqueId val="{00000000-122C-4450-A1EE-BFEB70AAA89E}"/>
            </c:ext>
          </c:extLst>
        </c:ser>
        <c:ser>
          <c:idx val="1"/>
          <c:order val="1"/>
          <c:tx>
            <c:strRef>
              <c:f>'Tableaux récapitulatifs'!$B$31:$C$31</c:f>
              <c:strCache>
                <c:ptCount val="2"/>
                <c:pt idx="0">
                  <c:v>D</c:v>
                </c:pt>
                <c:pt idx="1">
                  <c:v>Détecter</c:v>
                </c:pt>
              </c:strCache>
            </c:strRef>
          </c:tx>
          <c:spPr>
            <a:solidFill>
              <a:schemeClr val="accent2"/>
            </a:solidFill>
            <a:ln>
              <a:noFill/>
            </a:ln>
            <a:effectLst/>
          </c:spPr>
          <c:invertIfNegative val="0"/>
          <c:cat>
            <c:numRef>
              <c:f>'Tableaux récapitulatifs'!$D$29:$H$29</c:f>
              <c:numCache>
                <c:formatCode>General</c:formatCode>
                <c:ptCount val="5"/>
                <c:pt idx="0">
                  <c:v>2021</c:v>
                </c:pt>
                <c:pt idx="1">
                  <c:v>2022</c:v>
                </c:pt>
                <c:pt idx="2">
                  <c:v>2023</c:v>
                </c:pt>
                <c:pt idx="3">
                  <c:v>2024</c:v>
                </c:pt>
                <c:pt idx="4">
                  <c:v>2025</c:v>
                </c:pt>
              </c:numCache>
            </c:numRef>
          </c:cat>
          <c:val>
            <c:numRef>
              <c:f>'Tableaux récapitulatifs'!$D$31:$H$31</c:f>
              <c:numCache>
                <c:formatCode>_-* #,##0\ _€_-;\-* #,##0\ _€_-;_-* "-"??\ _€_-;_-@_-</c:formatCode>
                <c:ptCount val="5"/>
                <c:pt idx="0">
                  <c:v>0</c:v>
                </c:pt>
                <c:pt idx="1">
                  <c:v>0</c:v>
                </c:pt>
                <c:pt idx="2">
                  <c:v>0</c:v>
                </c:pt>
                <c:pt idx="3">
                  <c:v>0</c:v>
                </c:pt>
                <c:pt idx="4">
                  <c:v>0</c:v>
                </c:pt>
              </c:numCache>
            </c:numRef>
          </c:val>
          <c:extLst>
            <c:ext xmlns:c16="http://schemas.microsoft.com/office/drawing/2014/chart" uri="{C3380CC4-5D6E-409C-BE32-E72D297353CC}">
              <c16:uniqueId val="{00000001-122C-4450-A1EE-BFEB70AAA89E}"/>
            </c:ext>
          </c:extLst>
        </c:ser>
        <c:ser>
          <c:idx val="2"/>
          <c:order val="2"/>
          <c:tx>
            <c:strRef>
              <c:f>'Tableaux récapitulatifs'!$B$32:$C$32</c:f>
              <c:strCache>
                <c:ptCount val="2"/>
                <c:pt idx="0">
                  <c:v>R</c:v>
                </c:pt>
                <c:pt idx="1">
                  <c:v>Riposter</c:v>
                </c:pt>
              </c:strCache>
            </c:strRef>
          </c:tx>
          <c:spPr>
            <a:solidFill>
              <a:schemeClr val="accent3"/>
            </a:solidFill>
            <a:ln>
              <a:noFill/>
            </a:ln>
            <a:effectLst/>
          </c:spPr>
          <c:invertIfNegative val="0"/>
          <c:cat>
            <c:numRef>
              <c:f>'Tableaux récapitulatifs'!$D$29:$H$29</c:f>
              <c:numCache>
                <c:formatCode>General</c:formatCode>
                <c:ptCount val="5"/>
                <c:pt idx="0">
                  <c:v>2021</c:v>
                </c:pt>
                <c:pt idx="1">
                  <c:v>2022</c:v>
                </c:pt>
                <c:pt idx="2">
                  <c:v>2023</c:v>
                </c:pt>
                <c:pt idx="3">
                  <c:v>2024</c:v>
                </c:pt>
                <c:pt idx="4">
                  <c:v>2025</c:v>
                </c:pt>
              </c:numCache>
            </c:numRef>
          </c:cat>
          <c:val>
            <c:numRef>
              <c:f>'Tableaux récapitulatifs'!$D$32:$H$32</c:f>
              <c:numCache>
                <c:formatCode>_-* #,##0\ _€_-;\-* #,##0\ _€_-;_-* "-"??\ _€_-;_-@_-</c:formatCode>
                <c:ptCount val="5"/>
                <c:pt idx="0">
                  <c:v>0</c:v>
                </c:pt>
                <c:pt idx="1">
                  <c:v>0</c:v>
                </c:pt>
                <c:pt idx="2">
                  <c:v>0</c:v>
                </c:pt>
                <c:pt idx="3">
                  <c:v>0</c:v>
                </c:pt>
                <c:pt idx="4">
                  <c:v>0</c:v>
                </c:pt>
              </c:numCache>
            </c:numRef>
          </c:val>
          <c:extLst>
            <c:ext xmlns:c16="http://schemas.microsoft.com/office/drawing/2014/chart" uri="{C3380CC4-5D6E-409C-BE32-E72D297353CC}">
              <c16:uniqueId val="{00000002-122C-4450-A1EE-BFEB70AAA89E}"/>
            </c:ext>
          </c:extLst>
        </c:ser>
        <c:ser>
          <c:idx val="3"/>
          <c:order val="3"/>
          <c:tx>
            <c:strRef>
              <c:f>'Tableaux récapitulatifs'!$B$33:$C$33</c:f>
              <c:strCache>
                <c:ptCount val="2"/>
                <c:pt idx="0">
                  <c:v>O</c:v>
                </c:pt>
                <c:pt idx="1">
                  <c:v>Autre</c:v>
                </c:pt>
              </c:strCache>
            </c:strRef>
          </c:tx>
          <c:spPr>
            <a:solidFill>
              <a:schemeClr val="accent4"/>
            </a:solidFill>
            <a:ln>
              <a:noFill/>
            </a:ln>
            <a:effectLst/>
          </c:spPr>
          <c:invertIfNegative val="0"/>
          <c:cat>
            <c:numRef>
              <c:f>'Tableaux récapitulatifs'!$D$29:$H$29</c:f>
              <c:numCache>
                <c:formatCode>General</c:formatCode>
                <c:ptCount val="5"/>
                <c:pt idx="0">
                  <c:v>2021</c:v>
                </c:pt>
                <c:pt idx="1">
                  <c:v>2022</c:v>
                </c:pt>
                <c:pt idx="2">
                  <c:v>2023</c:v>
                </c:pt>
                <c:pt idx="3">
                  <c:v>2024</c:v>
                </c:pt>
                <c:pt idx="4">
                  <c:v>2025</c:v>
                </c:pt>
              </c:numCache>
            </c:numRef>
          </c:cat>
          <c:val>
            <c:numRef>
              <c:f>'Tableaux récapitulatifs'!$D$33:$H$33</c:f>
              <c:numCache>
                <c:formatCode>_-* #,##0\ _€_-;\-* #,##0\ _€_-;_-* "-"??\ _€_-;_-@_-</c:formatCode>
                <c:ptCount val="5"/>
                <c:pt idx="0">
                  <c:v>0</c:v>
                </c:pt>
                <c:pt idx="1">
                  <c:v>0</c:v>
                </c:pt>
                <c:pt idx="2">
                  <c:v>0</c:v>
                </c:pt>
                <c:pt idx="3">
                  <c:v>0</c:v>
                </c:pt>
                <c:pt idx="4">
                  <c:v>0</c:v>
                </c:pt>
              </c:numCache>
            </c:numRef>
          </c:val>
          <c:extLst>
            <c:ext xmlns:c16="http://schemas.microsoft.com/office/drawing/2014/chart" uri="{C3380CC4-5D6E-409C-BE32-E72D297353CC}">
              <c16:uniqueId val="{00000003-122C-4450-A1EE-BFEB70AAA89E}"/>
            </c:ext>
          </c:extLst>
        </c:ser>
        <c:dLbls>
          <c:showLegendKey val="0"/>
          <c:showVal val="0"/>
          <c:showCatName val="0"/>
          <c:showSerName val="0"/>
          <c:showPercent val="0"/>
          <c:showBubbleSize val="0"/>
        </c:dLbls>
        <c:gapWidth val="219"/>
        <c:overlap val="-27"/>
        <c:axId val="281500536"/>
        <c:axId val="281500928"/>
      </c:barChart>
      <c:catAx>
        <c:axId val="281500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500928"/>
        <c:crosses val="autoZero"/>
        <c:auto val="1"/>
        <c:lblAlgn val="ctr"/>
        <c:lblOffset val="100"/>
        <c:noMultiLvlLbl val="0"/>
      </c:catAx>
      <c:valAx>
        <c:axId val="281500928"/>
        <c:scaling>
          <c:orientation val="minMax"/>
        </c:scaling>
        <c:delete val="0"/>
        <c:axPos val="l"/>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500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800" b="1" i="0" u="none" strike="noStrike" kern="1200" baseline="0">
                <a:solidFill>
                  <a:schemeClr val="dk1">
                    <a:lumMod val="75000"/>
                    <a:lumOff val="25000"/>
                  </a:schemeClr>
                </a:solidFill>
                <a:latin typeface="+mn-lt"/>
                <a:ea typeface="+mn-ea"/>
                <a:cs typeface="+mn-cs"/>
              </a:defRPr>
            </a:pPr>
            <a:r>
              <a:rPr lang="en-GB"/>
              <a:t>Ventilation</a:t>
            </a:r>
            <a:r>
              <a:rPr lang="en-GB" baseline="0"/>
              <a:t> détaillée par thematique</a:t>
            </a:r>
            <a:endParaRPr lang="en-GB"/>
          </a:p>
        </c:rich>
      </c:tx>
      <c:layout>
        <c:manualLayout>
          <c:xMode val="edge"/>
          <c:yMode val="edge"/>
          <c:x val="0.23577116376027554"/>
          <c:y val="1.8166513625916775E-2"/>
        </c:manualLayout>
      </c:layout>
      <c:overlay val="0"/>
      <c:spPr>
        <a:noFill/>
        <a:ln>
          <a:noFill/>
        </a:ln>
        <a:effectLst/>
      </c:spPr>
    </c:title>
    <c:autoTitleDeleted val="0"/>
    <c:plotArea>
      <c:layout>
        <c:manualLayout>
          <c:layoutTarget val="inner"/>
          <c:xMode val="edge"/>
          <c:yMode val="edge"/>
          <c:x val="0.18669307789639586"/>
          <c:y val="7.9863637234488319E-2"/>
          <c:w val="0.62260448946707803"/>
          <c:h val="0.66874417502205374"/>
        </c:manualLayout>
      </c:layout>
      <c:pieChart>
        <c:varyColors val="1"/>
        <c:ser>
          <c:idx val="0"/>
          <c:order val="0"/>
          <c:tx>
            <c:strRef>
              <c:f>'Tableaux récapitulatifs'!$C$4</c:f>
              <c:strCache>
                <c:ptCount val="1"/>
                <c:pt idx="0">
                  <c:v>Thematique</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50D-4BF1-B277-0833034F873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50D-4BF1-B277-0833034F873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50D-4BF1-B277-0833034F873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50D-4BF1-B277-0833034F873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50D-4BF1-B277-0833034F873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A50D-4BF1-B277-0833034F873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A50D-4BF1-B277-0833034F873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A50D-4BF1-B277-0833034F873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A50D-4BF1-B277-0833034F873E}"/>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A50D-4BF1-B277-0833034F873E}"/>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A50D-4BF1-B277-0833034F873E}"/>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A50D-4BF1-B277-0833034F873E}"/>
              </c:ext>
            </c:extLst>
          </c:dPt>
          <c:dPt>
            <c:idx val="12"/>
            <c:bubble3D val="0"/>
            <c:spPr>
              <a:solidFill>
                <a:schemeClr val="accent1">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ADC8-4937-ADCD-40051F61DACB}"/>
              </c:ext>
            </c:extLst>
          </c:dPt>
          <c:dPt>
            <c:idx val="13"/>
            <c:bubble3D val="0"/>
            <c:spPr>
              <a:solidFill>
                <a:schemeClr val="accent2">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ADC8-4937-ADCD-40051F61DACB}"/>
              </c:ext>
            </c:extLst>
          </c:dPt>
          <c:dPt>
            <c:idx val="14"/>
            <c:bubble3D val="0"/>
            <c:spPr>
              <a:solidFill>
                <a:schemeClr val="accent3">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D-ADC8-4937-ADCD-40051F61DACB}"/>
              </c:ext>
            </c:extLst>
          </c:dPt>
          <c:dPt>
            <c:idx val="15"/>
            <c:bubble3D val="0"/>
            <c:spPr>
              <a:solidFill>
                <a:schemeClr val="accent4">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F-ADC8-4937-ADCD-40051F61DACB}"/>
              </c:ext>
            </c:extLst>
          </c:dPt>
          <c:dPt>
            <c:idx val="16"/>
            <c:bubble3D val="0"/>
            <c:spPr>
              <a:solidFill>
                <a:schemeClr val="accent5">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1-ADC8-4937-ADCD-40051F61DACB}"/>
              </c:ext>
            </c:extLst>
          </c:dPt>
          <c:dPt>
            <c:idx val="17"/>
            <c:bubble3D val="0"/>
            <c:spPr>
              <a:solidFill>
                <a:schemeClr val="accent6">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3-ADC8-4937-ADCD-40051F61DACB}"/>
              </c:ext>
            </c:extLst>
          </c:dPt>
          <c:dPt>
            <c:idx val="18"/>
            <c:bubble3D val="0"/>
            <c:spPr>
              <a:solidFill>
                <a:schemeClr val="accent1">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5-ADC8-4937-ADCD-40051F61DACB}"/>
              </c:ext>
            </c:extLst>
          </c:dPt>
          <c:dPt>
            <c:idx val="19"/>
            <c:bubble3D val="0"/>
            <c:spPr>
              <a:solidFill>
                <a:schemeClr val="accent2">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7-ADC8-4937-ADCD-40051F61DACB}"/>
              </c:ext>
            </c:extLst>
          </c:dPt>
          <c:cat>
            <c:strLit>
              <c:ptCount val="20"/>
              <c:pt idx="0">
                <c:v>National Legislation</c:v>
              </c:pt>
              <c:pt idx="1">
                <c:v>IHR Coordination</c:v>
              </c:pt>
              <c:pt idx="2">
                <c:v>AMR</c:v>
              </c:pt>
              <c:pt idx="3">
                <c:v>Zoonotic Events</c:v>
              </c:pt>
              <c:pt idx="4">
                <c:v>Food Safety</c:v>
              </c:pt>
              <c:pt idx="5">
                <c:v>Biosafety and Biosecurity</c:v>
              </c:pt>
              <c:pt idx="6">
                <c:v>Immunization</c:v>
              </c:pt>
              <c:pt idx="7">
                <c:v>National Laboratory System</c:v>
              </c:pt>
              <c:pt idx="8">
                <c:v>Real Time Surveillance</c:v>
              </c:pt>
              <c:pt idx="9">
                <c:v>Reporting</c:v>
              </c:pt>
              <c:pt idx="10">
                <c:v>Human Resources</c:v>
              </c:pt>
              <c:pt idx="11">
                <c:v>National Health Emergency Response</c:v>
              </c:pt>
              <c:pt idx="12">
                <c:v>Linking Public Health and Security Authorities</c:v>
              </c:pt>
              <c:pt idx="13">
                <c:v>Health Service Provision</c:v>
              </c:pt>
              <c:pt idx="14">
                <c:v>Medical Countermeasures and Personnel Deployment</c:v>
              </c:pt>
              <c:pt idx="15">
                <c:v>Risk Communication</c:v>
              </c:pt>
              <c:pt idx="16">
                <c:v>Points of Entry (PoE)</c:v>
              </c:pt>
              <c:pt idx="17">
                <c:v>Chemical Events</c:v>
              </c:pt>
              <c:pt idx="18">
                <c:v>Radiation Emergencies</c:v>
              </c:pt>
              <c:pt idx="19">
                <c:v>Other technical area</c:v>
              </c:pt>
            </c:strLit>
          </c:cat>
          <c:val>
            <c:numRef>
              <c:f>'Tableaux récapitulatifs'!$I$5:$I$24</c:f>
              <c:numCache>
                <c:formatCode>_-* #,##0\ _€_-;\-* #,##0\ _€_-;_-* "-"??\ _€_-;_-@_-</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18-A50D-4BF1-B277-0833034F873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5.0651004935919855E-2"/>
          <c:y val="0.76928532018043894"/>
          <c:w val="0.89430039996140231"/>
          <c:h val="0.21859849803867326"/>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lang="en-US"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a:t>Catégories</a:t>
            </a:r>
            <a:r>
              <a:rPr lang="en-US" baseline="0"/>
              <a:t> de domaine technique</a:t>
            </a:r>
            <a:endParaRPr lang="en-US"/>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Graphiques!$C$52:$C$55</c:f>
              <c:strCache>
                <c:ptCount val="4"/>
                <c:pt idx="0">
                  <c:v>Prévenir</c:v>
                </c:pt>
                <c:pt idx="1">
                  <c:v>Détecter</c:v>
                </c:pt>
                <c:pt idx="2">
                  <c:v>Riposter</c:v>
                </c:pt>
                <c:pt idx="3">
                  <c:v>Autres</c:v>
                </c:pt>
              </c:strCache>
            </c:strRef>
          </c:cat>
          <c:val>
            <c:numRef>
              <c:f>Graphiques!$D$52:$D$55</c:f>
              <c:numCache>
                <c:formatCode>_-* #,##0\ _€_-;\-* #,##0\ _€_-;_-* "-"??\ _€_-;_-@_-</c:formatCode>
                <c:ptCount val="4"/>
                <c:pt idx="0">
                  <c:v>0</c:v>
                </c:pt>
                <c:pt idx="1">
                  <c:v>0</c:v>
                </c:pt>
                <c:pt idx="2">
                  <c:v>0</c:v>
                </c:pt>
                <c:pt idx="3">
                  <c:v>0</c:v>
                </c:pt>
              </c:numCache>
            </c:numRef>
          </c:val>
          <c:extLst>
            <c:ext xmlns:c16="http://schemas.microsoft.com/office/drawing/2014/chart" uri="{C3380CC4-5D6E-409C-BE32-E72D297353CC}">
              <c16:uniqueId val="{00000000-382D-49A7-BF22-3F1395521C59}"/>
            </c:ext>
          </c:extLst>
        </c:ser>
        <c:dLbls>
          <c:showLegendKey val="0"/>
          <c:showVal val="1"/>
          <c:showCatName val="0"/>
          <c:showSerName val="0"/>
          <c:showPercent val="0"/>
          <c:showBubbleSize val="0"/>
        </c:dLbls>
        <c:gapWidth val="150"/>
        <c:shape val="box"/>
        <c:axId val="284621104"/>
        <c:axId val="284621496"/>
        <c:axId val="0"/>
      </c:bar3DChart>
      <c:catAx>
        <c:axId val="284621104"/>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84621496"/>
        <c:crosses val="autoZero"/>
        <c:auto val="1"/>
        <c:lblAlgn val="ctr"/>
        <c:lblOffset val="100"/>
        <c:noMultiLvlLbl val="0"/>
      </c:catAx>
      <c:valAx>
        <c:axId val="284621496"/>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84621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a:t>Prévenir</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Graphiques!$C$69:$C$75</c:f>
              <c:strCache>
                <c:ptCount val="7"/>
                <c:pt idx="0">
                  <c:v>1. Législation nationale</c:v>
                </c:pt>
                <c:pt idx="1">
                  <c:v>2. Coordination RSI</c:v>
                </c:pt>
                <c:pt idx="2">
                  <c:v>3. Résistance aux antimicrobiens</c:v>
                </c:pt>
                <c:pt idx="3">
                  <c:v>4. Zoonoses</c:v>
                </c:pt>
                <c:pt idx="4">
                  <c:v>5. Sécurité sanitaire des aliments</c:v>
                </c:pt>
                <c:pt idx="5">
                  <c:v>6. Sécurité et sûreté biologiques</c:v>
                </c:pt>
                <c:pt idx="6">
                  <c:v>7. Vaccination</c:v>
                </c:pt>
              </c:strCache>
            </c:strRef>
          </c:cat>
          <c:val>
            <c:numRef>
              <c:f>Graphiques!$D$69:$D$75</c:f>
              <c:numCache>
                <c:formatCode>_-* #,##0\ _€_-;\-* #,##0\ _€_-;_-* "-"??\ _€_-;_-@_-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DD1-410D-A82B-B26CA1DC72F8}"/>
            </c:ext>
          </c:extLst>
        </c:ser>
        <c:dLbls>
          <c:showLegendKey val="0"/>
          <c:showVal val="0"/>
          <c:showCatName val="0"/>
          <c:showSerName val="0"/>
          <c:showPercent val="0"/>
          <c:showBubbleSize val="0"/>
        </c:dLbls>
        <c:gapWidth val="150"/>
        <c:shape val="box"/>
        <c:axId val="284622280"/>
        <c:axId val="284622672"/>
        <c:axId val="0"/>
      </c:bar3DChart>
      <c:catAx>
        <c:axId val="284622280"/>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84622672"/>
        <c:crosses val="autoZero"/>
        <c:auto val="1"/>
        <c:lblAlgn val="ctr"/>
        <c:lblOffset val="100"/>
        <c:noMultiLvlLbl val="0"/>
      </c:catAx>
      <c:valAx>
        <c:axId val="284622672"/>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8462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a:t>Détecter</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Graphiques!$C$86:$C$89</c:f>
              <c:strCache>
                <c:ptCount val="4"/>
                <c:pt idx="0">
                  <c:v>8. Système national de laboratoire</c:v>
                </c:pt>
                <c:pt idx="1">
                  <c:v>9. Surveillance en temps réel</c:v>
                </c:pt>
                <c:pt idx="2">
                  <c:v>10. Notification</c:v>
                </c:pt>
                <c:pt idx="3">
                  <c:v>11. Développement des ressources humaines</c:v>
                </c:pt>
              </c:strCache>
            </c:strRef>
          </c:cat>
          <c:val>
            <c:numRef>
              <c:f>Graphiques!$D$86:$D$89</c:f>
              <c:numCache>
                <c:formatCode>_-* #,##0\ _€_-;\-* #,##0\ _€_-;_-* "-"??\ _€_-;_-@_-</c:formatCode>
                <c:ptCount val="4"/>
                <c:pt idx="0">
                  <c:v>0</c:v>
                </c:pt>
                <c:pt idx="1">
                  <c:v>0</c:v>
                </c:pt>
                <c:pt idx="2">
                  <c:v>0</c:v>
                </c:pt>
                <c:pt idx="3">
                  <c:v>0</c:v>
                </c:pt>
              </c:numCache>
            </c:numRef>
          </c:val>
          <c:extLst>
            <c:ext xmlns:c16="http://schemas.microsoft.com/office/drawing/2014/chart" uri="{C3380CC4-5D6E-409C-BE32-E72D297353CC}">
              <c16:uniqueId val="{00000000-0525-4C16-86A7-3F4CFE0ADF43}"/>
            </c:ext>
          </c:extLst>
        </c:ser>
        <c:dLbls>
          <c:showLegendKey val="0"/>
          <c:showVal val="0"/>
          <c:showCatName val="0"/>
          <c:showSerName val="0"/>
          <c:showPercent val="0"/>
          <c:showBubbleSize val="0"/>
        </c:dLbls>
        <c:gapWidth val="150"/>
        <c:shape val="box"/>
        <c:axId val="270456760"/>
        <c:axId val="438183760"/>
        <c:axId val="0"/>
      </c:bar3DChart>
      <c:catAx>
        <c:axId val="270456760"/>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438183760"/>
        <c:crosses val="autoZero"/>
        <c:auto val="1"/>
        <c:lblAlgn val="ctr"/>
        <c:lblOffset val="100"/>
        <c:noMultiLvlLbl val="0"/>
      </c:catAx>
      <c:valAx>
        <c:axId val="438183760"/>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70456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a:t>Riposter</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Graphiques!$C$102:$C$106</c:f>
              <c:strCache>
                <c:ptCount val="5"/>
                <c:pt idx="0">
                  <c:v>12. Préparation</c:v>
                </c:pt>
                <c:pt idx="1">
                  <c:v>13. Liens entre les autorités en charge de la santé publique et de la sécurité</c:v>
                </c:pt>
                <c:pt idx="2">
                  <c:v>14. Opérations de riposte aux situations d'urgences</c:v>
                </c:pt>
                <c:pt idx="3">
                  <c:v>15. Moyens médicaux et déploiement du personnel</c:v>
                </c:pt>
                <c:pt idx="4">
                  <c:v>16. Communication des risques</c:v>
                </c:pt>
              </c:strCache>
            </c:strRef>
          </c:cat>
          <c:val>
            <c:numRef>
              <c:f>Graphiques!$D$102:$D$106</c:f>
              <c:numCache>
                <c:formatCode>_-* #,##0\ _€_-;\-* #,##0\ _€_-;_-* "-"??\ _€_-;_-@_-</c:formatCode>
                <c:ptCount val="5"/>
                <c:pt idx="0">
                  <c:v>0</c:v>
                </c:pt>
                <c:pt idx="1">
                  <c:v>0</c:v>
                </c:pt>
                <c:pt idx="2">
                  <c:v>0</c:v>
                </c:pt>
                <c:pt idx="3">
                  <c:v>0</c:v>
                </c:pt>
                <c:pt idx="4">
                  <c:v>0</c:v>
                </c:pt>
              </c:numCache>
            </c:numRef>
          </c:val>
          <c:extLst>
            <c:ext xmlns:c16="http://schemas.microsoft.com/office/drawing/2014/chart" uri="{C3380CC4-5D6E-409C-BE32-E72D297353CC}">
              <c16:uniqueId val="{00000000-655D-461E-99CC-DB4F78B23B6D}"/>
            </c:ext>
          </c:extLst>
        </c:ser>
        <c:dLbls>
          <c:showLegendKey val="0"/>
          <c:showVal val="0"/>
          <c:showCatName val="0"/>
          <c:showSerName val="0"/>
          <c:showPercent val="0"/>
          <c:showBubbleSize val="0"/>
        </c:dLbls>
        <c:gapWidth val="150"/>
        <c:shape val="box"/>
        <c:axId val="438184544"/>
        <c:axId val="438184936"/>
        <c:axId val="0"/>
      </c:bar3DChart>
      <c:catAx>
        <c:axId val="438184544"/>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438184936"/>
        <c:crosses val="autoZero"/>
        <c:auto val="1"/>
        <c:lblAlgn val="ctr"/>
        <c:lblOffset val="100"/>
        <c:noMultiLvlLbl val="0"/>
      </c:catAx>
      <c:valAx>
        <c:axId val="438184936"/>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438184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a:t>Autre</a:t>
            </a:r>
          </a:p>
        </c:rich>
      </c:tx>
      <c:layout>
        <c:manualLayout>
          <c:xMode val="edge"/>
          <c:yMode val="edge"/>
          <c:x val="0.44446558705860228"/>
          <c:y val="5.8097364640962552E-2"/>
        </c:manualLayout>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Graphiques!$C$118:$C$121</c:f>
              <c:strCache>
                <c:ptCount val="4"/>
                <c:pt idx="0">
                  <c:v>17. Points d'entrées (PE)</c:v>
                </c:pt>
                <c:pt idx="1">
                  <c:v>18. Incidents chimiques</c:v>
                </c:pt>
                <c:pt idx="2">
                  <c:v>19. Situations d'urgence radiologique</c:v>
                </c:pt>
                <c:pt idx="3">
                  <c:v>20. Autre thématique</c:v>
                </c:pt>
              </c:strCache>
            </c:strRef>
          </c:cat>
          <c:val>
            <c:numRef>
              <c:f>Graphiques!$D$118:$D$121</c:f>
              <c:numCache>
                <c:formatCode>_-* #,##0\ _€_-;\-* #,##0\ _€_-;_-* "-"??\ _€_-;_-@_-</c:formatCode>
                <c:ptCount val="4"/>
                <c:pt idx="0">
                  <c:v>0</c:v>
                </c:pt>
                <c:pt idx="1">
                  <c:v>0</c:v>
                </c:pt>
                <c:pt idx="2">
                  <c:v>0</c:v>
                </c:pt>
                <c:pt idx="3">
                  <c:v>0</c:v>
                </c:pt>
              </c:numCache>
            </c:numRef>
          </c:val>
          <c:extLst>
            <c:ext xmlns:c16="http://schemas.microsoft.com/office/drawing/2014/chart" uri="{C3380CC4-5D6E-409C-BE32-E72D297353CC}">
              <c16:uniqueId val="{00000000-23DF-4B01-A40E-C0D8619A82EE}"/>
            </c:ext>
          </c:extLst>
        </c:ser>
        <c:dLbls>
          <c:showLegendKey val="0"/>
          <c:showVal val="0"/>
          <c:showCatName val="0"/>
          <c:showSerName val="0"/>
          <c:showPercent val="0"/>
          <c:showBubbleSize val="0"/>
        </c:dLbls>
        <c:gapWidth val="150"/>
        <c:shape val="box"/>
        <c:axId val="197077536"/>
        <c:axId val="197077928"/>
        <c:axId val="0"/>
      </c:bar3DChart>
      <c:catAx>
        <c:axId val="197077536"/>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197077928"/>
        <c:crosses val="autoZero"/>
        <c:auto val="1"/>
        <c:lblAlgn val="ctr"/>
        <c:lblOffset val="100"/>
        <c:noMultiLvlLbl val="0"/>
      </c:catAx>
      <c:valAx>
        <c:axId val="197077928"/>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1970775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nchor="b" anchorCtr="1"/>
          <a:lstStyle/>
          <a:p>
            <a:pPr>
              <a:defRPr lang="en-US"/>
            </a:pPr>
            <a:r>
              <a:rPr lang="en-GB" baseline="0"/>
              <a:t>Evolution annuelle du coût estimé</a:t>
            </a:r>
            <a:r>
              <a:rPr lang="en-GB"/>
              <a:t> </a:t>
            </a:r>
          </a:p>
          <a:p>
            <a:pPr>
              <a:defRPr lang="en-US"/>
            </a:pPr>
            <a:r>
              <a:rPr lang="en-GB"/>
              <a:t>2021-2025</a:t>
            </a:r>
          </a:p>
        </c:rich>
      </c:tx>
      <c:layout>
        <c:manualLayout>
          <c:xMode val="edge"/>
          <c:yMode val="edge"/>
          <c:x val="0.38982526099854192"/>
          <c:y val="0.85994283057648002"/>
        </c:manualLayout>
      </c:layout>
      <c:overlay val="0"/>
    </c:title>
    <c:autoTitleDeleted val="0"/>
    <c:plotArea>
      <c:layout>
        <c:manualLayout>
          <c:layoutTarget val="inner"/>
          <c:xMode val="edge"/>
          <c:yMode val="edge"/>
          <c:x val="0.18599825021872277"/>
          <c:y val="2.5428331875182269E-2"/>
          <c:w val="0.79177952755905545"/>
          <c:h val="0.72088764946048445"/>
        </c:manualLayout>
      </c:layout>
      <c:lineChart>
        <c:grouping val="standard"/>
        <c:varyColors val="0"/>
        <c:ser>
          <c:idx val="0"/>
          <c:order val="0"/>
          <c:tx>
            <c:strRef>
              <c:f>'Tableaux récapitulatifs'!$D$3</c:f>
              <c:strCache>
                <c:ptCount val="1"/>
                <c:pt idx="0">
                  <c:v>Estimation du coût total par an (monnaie locale)</c:v>
                </c:pt>
              </c:strCache>
            </c:strRef>
          </c:tx>
          <c:marker>
            <c:symbol val="none"/>
          </c:marker>
          <c:cat>
            <c:numRef>
              <c:f>'Tableaux récapitulatifs'!$D$4:$H$4</c:f>
              <c:numCache>
                <c:formatCode>General</c:formatCode>
                <c:ptCount val="5"/>
                <c:pt idx="0">
                  <c:v>2021</c:v>
                </c:pt>
                <c:pt idx="1">
                  <c:v>2022</c:v>
                </c:pt>
                <c:pt idx="2">
                  <c:v>2023</c:v>
                </c:pt>
                <c:pt idx="3">
                  <c:v>2024</c:v>
                </c:pt>
                <c:pt idx="4">
                  <c:v>2025</c:v>
                </c:pt>
              </c:numCache>
            </c:numRef>
          </c:cat>
          <c:val>
            <c:numRef>
              <c:f>'Tableaux récapitulatifs'!$D$25:$H$25</c:f>
              <c:numCache>
                <c:formatCode>_-* #,##0\ _€_-;\-* #,##0\ _€_-;_-* "-"??\ _€_-;_-@_-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C00A-47C7-A0D9-72AC1BD30FB5}"/>
            </c:ext>
          </c:extLst>
        </c:ser>
        <c:dLbls>
          <c:showLegendKey val="0"/>
          <c:showVal val="0"/>
          <c:showCatName val="0"/>
          <c:showSerName val="0"/>
          <c:showPercent val="0"/>
          <c:showBubbleSize val="0"/>
        </c:dLbls>
        <c:smooth val="0"/>
        <c:axId val="197078712"/>
        <c:axId val="197079104"/>
      </c:lineChart>
      <c:catAx>
        <c:axId val="197078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97079104"/>
        <c:crosses val="autoZero"/>
        <c:auto val="1"/>
        <c:lblAlgn val="ctr"/>
        <c:lblOffset val="100"/>
        <c:noMultiLvlLbl val="0"/>
      </c:catAx>
      <c:valAx>
        <c:axId val="197079104"/>
        <c:scaling>
          <c:orientation val="minMax"/>
        </c:scaling>
        <c:delete val="0"/>
        <c:axPos val="l"/>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97078712"/>
        <c:crosses val="autoZero"/>
        <c:crossBetween val="between"/>
      </c:valAx>
      <c:spPr>
        <a:solidFill>
          <a:schemeClr val="bg1"/>
        </a:solidFill>
        <a:ln>
          <a:noFill/>
        </a:ln>
        <a:effectLst/>
      </c:spPr>
    </c:plotArea>
    <c:plotVisOnly val="1"/>
    <c:dispBlanksAs val="gap"/>
    <c:showDLblsOverMax val="0"/>
  </c:chart>
  <c:spPr>
    <a:solidFill>
      <a:schemeClr val="accent5">
        <a:lumMod val="40000"/>
        <a:lumOff val="60000"/>
      </a:schemeClr>
    </a:solidFill>
    <a:ln w="9525" cap="flat" cmpd="sng" algn="ctr">
      <a:solidFill>
        <a:schemeClr val="accent5">
          <a:lumMod val="40000"/>
          <a:lumOff val="60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baseline="0"/>
              <a:t>Aperçu de coût ventilé par </a:t>
            </a:r>
          </a:p>
          <a:p>
            <a:pPr>
              <a:defRPr lang="en-US" sz="1600" b="1" i="0" u="none" strike="noStrike" kern="1200" baseline="0">
                <a:solidFill>
                  <a:schemeClr val="tx2"/>
                </a:solidFill>
                <a:latin typeface="+mn-lt"/>
                <a:ea typeface="+mn-ea"/>
                <a:cs typeface="+mn-cs"/>
              </a:defRPr>
            </a:pPr>
            <a:r>
              <a:rPr lang="en-US" baseline="0"/>
              <a:t>"Niveau de mise en oeuvre"</a:t>
            </a:r>
            <a:endParaRPr lang="en-US"/>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'Tableaux récapitulatifs'!$I$72</c:f>
              <c:strCache>
                <c:ptCount val="1"/>
                <c:pt idx="0">
                  <c:v>TOTAL (monnaie locale)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'Tableaux récapitulatifs'!$C$73:$C$76</c:f>
              <c:strCache>
                <c:ptCount val="4"/>
                <c:pt idx="0">
                  <c:v>National</c:v>
                </c:pt>
                <c:pt idx="1">
                  <c:v>Central</c:v>
                </c:pt>
                <c:pt idx="2">
                  <c:v>Région</c:v>
                </c:pt>
                <c:pt idx="3">
                  <c:v>District sanitaire/Centre de santé</c:v>
                </c:pt>
              </c:strCache>
            </c:strRef>
          </c:cat>
          <c:val>
            <c:numRef>
              <c:f>'Tableaux récapitulatifs'!$I$73:$I$76</c:f>
              <c:numCache>
                <c:formatCode>_-* #,##0\ _€_-;\-* #,##0\ _€_-;_-* "-"??\ _€_-;_-@_-</c:formatCode>
                <c:ptCount val="4"/>
                <c:pt idx="0">
                  <c:v>0</c:v>
                </c:pt>
                <c:pt idx="1">
                  <c:v>0</c:v>
                </c:pt>
                <c:pt idx="2">
                  <c:v>0</c:v>
                </c:pt>
                <c:pt idx="3">
                  <c:v>0</c:v>
                </c:pt>
              </c:numCache>
            </c:numRef>
          </c:val>
          <c:extLst>
            <c:ext xmlns:c16="http://schemas.microsoft.com/office/drawing/2014/chart" uri="{C3380CC4-5D6E-409C-BE32-E72D297353CC}">
              <c16:uniqueId val="{00000000-382D-49A7-BF22-3F1395521C59}"/>
            </c:ext>
          </c:extLst>
        </c:ser>
        <c:dLbls>
          <c:showLegendKey val="0"/>
          <c:showVal val="1"/>
          <c:showCatName val="0"/>
          <c:showSerName val="0"/>
          <c:showPercent val="0"/>
          <c:showBubbleSize val="0"/>
        </c:dLbls>
        <c:gapWidth val="150"/>
        <c:shape val="box"/>
        <c:axId val="276004072"/>
        <c:axId val="276004464"/>
        <c:axId val="0"/>
      </c:bar3DChart>
      <c:catAx>
        <c:axId val="276004072"/>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76004464"/>
        <c:crosses val="autoZero"/>
        <c:auto val="1"/>
        <c:lblAlgn val="ctr"/>
        <c:lblOffset val="100"/>
        <c:noMultiLvlLbl val="0"/>
      </c:catAx>
      <c:valAx>
        <c:axId val="276004464"/>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76004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baseline="0">
                <a:solidFill>
                  <a:schemeClr val="tx2"/>
                </a:solidFill>
                <a:latin typeface="+mn-lt"/>
                <a:ea typeface="+mn-ea"/>
                <a:cs typeface="+mn-cs"/>
              </a:defRPr>
            </a:pPr>
            <a:r>
              <a:rPr lang="en-US" baseline="0"/>
              <a:t>Aperçu de coût ventilé par  </a:t>
            </a:r>
          </a:p>
          <a:p>
            <a:pPr>
              <a:defRPr lang="en-US" sz="1600" b="1" i="0" u="none" strike="noStrike" kern="1200" baseline="0">
                <a:solidFill>
                  <a:schemeClr val="tx2"/>
                </a:solidFill>
                <a:latin typeface="+mn-lt"/>
                <a:ea typeface="+mn-ea"/>
                <a:cs typeface="+mn-cs"/>
              </a:defRPr>
            </a:pPr>
            <a:r>
              <a:rPr lang="en-US" baseline="0"/>
              <a:t>"Responsable d'activités"</a:t>
            </a:r>
            <a:endParaRPr lang="en-US"/>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'Tableaux récapitulatifs'!$I$79</c:f>
              <c:strCache>
                <c:ptCount val="1"/>
                <c:pt idx="0">
                  <c:v>TOTAL (monnaie locale)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'Tableaux récapitulatifs'!$C$80:$C$97</c:f>
              <c:strCache>
                <c:ptCount val="18"/>
                <c:pt idx="0">
                  <c:v>Ministère chargé de la santé</c:v>
                </c:pt>
                <c:pt idx="1">
                  <c:v>Ministère chargé de l'agriculture et de l'élevage </c:v>
                </c:pt>
                <c:pt idx="2">
                  <c:v>Ministère chargé de l'environnement et des ressources forestières</c:v>
                </c:pt>
                <c:pt idx="3">
                  <c:v>Ministère chargé de l'administration du territoire</c:v>
                </c:pt>
                <c:pt idx="4">
                  <c:v>Ministère chargé de la sécurité </c:v>
                </c:pt>
                <c:pt idx="5">
                  <c:v>Ministère  chargé de l'économie et des finances</c:v>
                </c:pt>
                <c:pt idx="6">
                  <c:v>Ministère chargé du plan</c:v>
                </c:pt>
                <c:pt idx="7">
                  <c:v>Ministère chargé de l'énergie et des mines </c:v>
                </c:pt>
                <c:pt idx="8">
                  <c:v>Ministère chargé de l'enseignement supérieur </c:v>
                </c:pt>
                <c:pt idx="9">
                  <c:v>Ministère  chargé des affaires étrangères et de la coopération</c:v>
                </c:pt>
                <c:pt idx="10">
                  <c:v>Ministère chargé de la communication</c:v>
                </c:pt>
                <c:pt idx="11">
                  <c:v>Ministère chargé de l'économie maritime </c:v>
                </c:pt>
                <c:pt idx="12">
                  <c:v>Ministère chargé des transports </c:v>
                </c:pt>
                <c:pt idx="13">
                  <c:v>Ministère chargé du commerce</c:v>
                </c:pt>
                <c:pt idx="14">
                  <c:v>Autre 14</c:v>
                </c:pt>
                <c:pt idx="15">
                  <c:v>Autre 15</c:v>
                </c:pt>
                <c:pt idx="16">
                  <c:v>Autre 16</c:v>
                </c:pt>
                <c:pt idx="17">
                  <c:v>Autre 17</c:v>
                </c:pt>
              </c:strCache>
            </c:strRef>
          </c:cat>
          <c:val>
            <c:numRef>
              <c:f>'Tableaux récapitulatifs'!$I$80:$I$97</c:f>
              <c:numCache>
                <c:formatCode>_-* #,##0\ _€_-;\-* #,##0\ _€_-;_-* "-"??\ _€_-;_-@_-</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382D-49A7-BF22-3F1395521C59}"/>
            </c:ext>
          </c:extLst>
        </c:ser>
        <c:dLbls>
          <c:showLegendKey val="0"/>
          <c:showVal val="1"/>
          <c:showCatName val="0"/>
          <c:showSerName val="0"/>
          <c:showPercent val="0"/>
          <c:showBubbleSize val="0"/>
        </c:dLbls>
        <c:gapWidth val="150"/>
        <c:shape val="box"/>
        <c:axId val="276005248"/>
        <c:axId val="439114928"/>
        <c:axId val="0"/>
      </c:bar3DChart>
      <c:catAx>
        <c:axId val="276005248"/>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439114928"/>
        <c:crosses val="autoZero"/>
        <c:auto val="1"/>
        <c:lblAlgn val="ctr"/>
        <c:lblOffset val="100"/>
        <c:noMultiLvlLbl val="0"/>
      </c:catAx>
      <c:valAx>
        <c:axId val="439114928"/>
        <c:scaling>
          <c:orientation val="minMax"/>
        </c:scaling>
        <c:delete val="0"/>
        <c:axPos val="t"/>
        <c:majorGridlines>
          <c:spPr>
            <a:ln w="9525" cap="flat" cmpd="sng" algn="ctr">
              <a:solidFill>
                <a:schemeClr val="tx2">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en-US"/>
          </a:p>
        </c:txPr>
        <c:crossAx val="276005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0000000000001" l="0.70000000000000062" r="0.70000000000000062" t="0.750000000000001"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A00-000000000000}">
  <sheetPr codeName="Chart1"/>
  <sheetViews>
    <sheetView zoomScale="72" workbookViewId="0" zoomToFit="1"/>
  </sheetViews>
  <pageMargins left="0.7" right="0.7" top="0.75" bottom="0.75" header="0.3" footer="0.3"/>
  <pageSetup orientation="landscape" r:id="rId1"/>
  <drawing r:id="rId2"/>
</chartsheet>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Liste en attente'!A1"/><Relationship Id="rId2" Type="http://schemas.openxmlformats.org/officeDocument/2006/relationships/hyperlink" Target="#'Informations de base'!A1"/><Relationship Id="rId1" Type="http://schemas.openxmlformats.org/officeDocument/2006/relationships/image" Target="../media/image15.png"/><Relationship Id="rId6" Type="http://schemas.openxmlformats.org/officeDocument/2006/relationships/hyperlink" Target="#Graphiques!A1"/><Relationship Id="rId5" Type="http://schemas.openxmlformats.org/officeDocument/2006/relationships/hyperlink" Target="#'Tableaux r&#233;capitulatifs'!A1"/><Relationship Id="rId4" Type="http://schemas.openxmlformats.org/officeDocument/2006/relationships/hyperlink" Target="#'Liste approvisionnement'!A1"/></Relationships>
</file>

<file path=xl/drawings/_rels/drawing10.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1.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2.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3.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4.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5.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6.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7.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8.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19.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0.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21.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22.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23.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24.xml.rels><?xml version="1.0" encoding="UTF-8" standalone="yes"?>
<Relationships xmlns="http://schemas.openxmlformats.org/package/2006/relationships"><Relationship Id="rId1" Type="http://schemas.openxmlformats.org/officeDocument/2006/relationships/hyperlink" Target="#'Informations de base'!A1"/></Relationships>
</file>

<file path=xl/drawings/_rels/drawing2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hyperlink" Target="#'Informations de base'!A1"/><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hyperlink" Target="#Graphiques!A1"/><Relationship Id="rId1" Type="http://schemas.openxmlformats.org/officeDocument/2006/relationships/hyperlink" Target="#'Tableaux r&#233;capitulatifs'!A1"/></Relationships>
</file>

<file path=xl/drawings/_rels/drawing4.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5.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6.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7.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8.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drawing9.xml.rels><?xml version="1.0" encoding="UTF-8" standalone="yes"?>
<Relationships xmlns="http://schemas.openxmlformats.org/package/2006/relationships"><Relationship Id="rId3" Type="http://schemas.openxmlformats.org/officeDocument/2006/relationships/hyperlink" Target="#'Liste approvisionnement'!A1"/><Relationship Id="rId2" Type="http://schemas.openxmlformats.org/officeDocument/2006/relationships/hyperlink" Target="#'Liste en attente'!A1"/><Relationship Id="rId1" Type="http://schemas.openxmlformats.org/officeDocument/2006/relationships/hyperlink" Target="#'Informations de base'!A1"/><Relationship Id="rId5" Type="http://schemas.openxmlformats.org/officeDocument/2006/relationships/hyperlink" Target="#Graphiques!A1"/><Relationship Id="rId4" Type="http://schemas.openxmlformats.org/officeDocument/2006/relationships/hyperlink" Target="#'Tableaux r&#233;capitulatifs'!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352425</xdr:colOff>
          <xdr:row>9</xdr:row>
          <xdr:rowOff>0</xdr:rowOff>
        </xdr:from>
        <xdr:to>
          <xdr:col>6</xdr:col>
          <xdr:colOff>413385</xdr:colOff>
          <xdr:row>18</xdr:row>
          <xdr:rowOff>114300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960560" y="1714500"/>
              <a:ext cx="3101633" cy="1828800"/>
              <a:chOff x="5305424" y="238122"/>
              <a:chExt cx="3108960" cy="1828800"/>
            </a:xfrm>
          </xdr:grpSpPr>
          <xdr:sp macro="" textlink="">
            <xdr:nvSpPr>
              <xdr:cNvPr id="41985" name="CheckBox21" hidden="1">
                <a:extLst>
                  <a:ext uri="{63B3BB69-23CF-44E3-9099-C40C66FF867C}">
                    <a14:compatExt spid="_x0000_s41985"/>
                  </a:ext>
                  <a:ext uri="{FF2B5EF4-FFF2-40B4-BE49-F238E27FC236}">
                    <a16:creationId xmlns:a16="http://schemas.microsoft.com/office/drawing/2014/main" id="{00000000-0008-0000-0000-000001A40000}"/>
                  </a:ext>
                </a:extLst>
              </xdr:cNvPr>
              <xdr:cNvSpPr/>
            </xdr:nvSpPr>
            <xdr:spPr bwMode="auto">
              <a:xfrm>
                <a:off x="5305424" y="238122"/>
                <a:ext cx="3108960" cy="232807"/>
              </a:xfrm>
              <a:prstGeom prst="rect">
                <a:avLst/>
              </a:prstGeom>
              <a:noFill/>
              <a:ln>
                <a:noFill/>
              </a:ln>
              <a:extLst>
                <a:ext uri="{91240B29-F687-4F45-9708-019B960494DF}">
                  <a14:hiddenLine w="9525">
                    <a:noFill/>
                    <a:miter lim="800000"/>
                    <a:headEnd/>
                    <a:tailEnd/>
                  </a14:hiddenLine>
                </a:ext>
              </a:extLst>
            </xdr:spPr>
          </xdr:sp>
          <xdr:sp macro="" textlink="">
            <xdr:nvSpPr>
              <xdr:cNvPr id="41986" name="CheckBox22" hidden="1">
                <a:extLst>
                  <a:ext uri="{63B3BB69-23CF-44E3-9099-C40C66FF867C}">
                    <a14:compatExt spid="_x0000_s41986"/>
                  </a:ext>
                  <a:ext uri="{FF2B5EF4-FFF2-40B4-BE49-F238E27FC236}">
                    <a16:creationId xmlns:a16="http://schemas.microsoft.com/office/drawing/2014/main" id="{00000000-0008-0000-0000-000002A40000}"/>
                  </a:ext>
                </a:extLst>
              </xdr:cNvPr>
              <xdr:cNvSpPr/>
            </xdr:nvSpPr>
            <xdr:spPr bwMode="auto">
              <a:xfrm>
                <a:off x="5305424" y="504825"/>
                <a:ext cx="3108960" cy="232807"/>
              </a:xfrm>
              <a:prstGeom prst="rect">
                <a:avLst/>
              </a:prstGeom>
              <a:noFill/>
              <a:ln>
                <a:noFill/>
              </a:ln>
              <a:extLst>
                <a:ext uri="{91240B29-F687-4F45-9708-019B960494DF}">
                  <a14:hiddenLine w="9525">
                    <a:noFill/>
                    <a:miter lim="800000"/>
                    <a:headEnd/>
                    <a:tailEnd/>
                  </a14:hiddenLine>
                </a:ext>
              </a:extLst>
            </xdr:spPr>
          </xdr:sp>
          <xdr:sp macro="" textlink="">
            <xdr:nvSpPr>
              <xdr:cNvPr id="41987" name="CheckBox23" hidden="1">
                <a:extLst>
                  <a:ext uri="{63B3BB69-23CF-44E3-9099-C40C66FF867C}">
                    <a14:compatExt spid="_x0000_s41987"/>
                  </a:ext>
                  <a:ext uri="{FF2B5EF4-FFF2-40B4-BE49-F238E27FC236}">
                    <a16:creationId xmlns:a16="http://schemas.microsoft.com/office/drawing/2014/main" id="{00000000-0008-0000-0000-000003A40000}"/>
                  </a:ext>
                </a:extLst>
              </xdr:cNvPr>
              <xdr:cNvSpPr/>
            </xdr:nvSpPr>
            <xdr:spPr bwMode="auto">
              <a:xfrm>
                <a:off x="5305424" y="771525"/>
                <a:ext cx="3108960" cy="232807"/>
              </a:xfrm>
              <a:prstGeom prst="rect">
                <a:avLst/>
              </a:prstGeom>
              <a:noFill/>
              <a:ln>
                <a:noFill/>
              </a:ln>
              <a:extLst>
                <a:ext uri="{91240B29-F687-4F45-9708-019B960494DF}">
                  <a14:hiddenLine w="9525">
                    <a:noFill/>
                    <a:miter lim="800000"/>
                    <a:headEnd/>
                    <a:tailEnd/>
                  </a14:hiddenLine>
                </a:ext>
              </a:extLst>
            </xdr:spPr>
          </xdr:sp>
          <xdr:sp macro="" textlink="">
            <xdr:nvSpPr>
              <xdr:cNvPr id="41988" name="CheckBox24" hidden="1">
                <a:extLst>
                  <a:ext uri="{63B3BB69-23CF-44E3-9099-C40C66FF867C}">
                    <a14:compatExt spid="_x0000_s41988"/>
                  </a:ext>
                  <a:ext uri="{FF2B5EF4-FFF2-40B4-BE49-F238E27FC236}">
                    <a16:creationId xmlns:a16="http://schemas.microsoft.com/office/drawing/2014/main" id="{00000000-0008-0000-0000-000004A40000}"/>
                  </a:ext>
                </a:extLst>
              </xdr:cNvPr>
              <xdr:cNvSpPr/>
            </xdr:nvSpPr>
            <xdr:spPr bwMode="auto">
              <a:xfrm>
                <a:off x="5305424" y="1567418"/>
                <a:ext cx="3108960" cy="232807"/>
              </a:xfrm>
              <a:prstGeom prst="rect">
                <a:avLst/>
              </a:prstGeom>
              <a:noFill/>
              <a:ln>
                <a:noFill/>
              </a:ln>
              <a:extLst>
                <a:ext uri="{91240B29-F687-4F45-9708-019B960494DF}">
                  <a14:hiddenLine w="9525">
                    <a:noFill/>
                    <a:miter lim="800000"/>
                    <a:headEnd/>
                    <a:tailEnd/>
                  </a14:hiddenLine>
                </a:ext>
              </a:extLst>
            </xdr:spPr>
          </xdr:sp>
          <xdr:sp macro="" textlink="">
            <xdr:nvSpPr>
              <xdr:cNvPr id="41989" name="CheckBox25" hidden="1">
                <a:extLst>
                  <a:ext uri="{63B3BB69-23CF-44E3-9099-C40C66FF867C}">
                    <a14:compatExt spid="_x0000_s41989"/>
                  </a:ext>
                  <a:ext uri="{FF2B5EF4-FFF2-40B4-BE49-F238E27FC236}">
                    <a16:creationId xmlns:a16="http://schemas.microsoft.com/office/drawing/2014/main" id="{00000000-0008-0000-0000-000005A40000}"/>
                  </a:ext>
                </a:extLst>
              </xdr:cNvPr>
              <xdr:cNvSpPr/>
            </xdr:nvSpPr>
            <xdr:spPr bwMode="auto">
              <a:xfrm>
                <a:off x="5305424" y="1834113"/>
                <a:ext cx="3108960" cy="232809"/>
              </a:xfrm>
              <a:prstGeom prst="rect">
                <a:avLst/>
              </a:prstGeom>
              <a:noFill/>
              <a:ln>
                <a:noFill/>
              </a:ln>
              <a:extLst>
                <a:ext uri="{91240B29-F687-4F45-9708-019B960494DF}">
                  <a14:hiddenLine w="9525">
                    <a:noFill/>
                    <a:miter lim="800000"/>
                    <a:headEnd/>
                    <a:tailEnd/>
                  </a14:hiddenLine>
                </a:ext>
              </a:extLst>
            </xdr:spPr>
          </xdr:sp>
          <xdr:sp macro="" textlink="">
            <xdr:nvSpPr>
              <xdr:cNvPr id="41990" name="CheckBox26" hidden="1">
                <a:extLst>
                  <a:ext uri="{63B3BB69-23CF-44E3-9099-C40C66FF867C}">
                    <a14:compatExt spid="_x0000_s41990"/>
                  </a:ext>
                  <a:ext uri="{FF2B5EF4-FFF2-40B4-BE49-F238E27FC236}">
                    <a16:creationId xmlns:a16="http://schemas.microsoft.com/office/drawing/2014/main" id="{00000000-0008-0000-0000-000006A40000}"/>
                  </a:ext>
                </a:extLst>
              </xdr:cNvPr>
              <xdr:cNvSpPr/>
            </xdr:nvSpPr>
            <xdr:spPr bwMode="auto">
              <a:xfrm>
                <a:off x="5305424" y="1300718"/>
                <a:ext cx="3108960" cy="232807"/>
              </a:xfrm>
              <a:prstGeom prst="rect">
                <a:avLst/>
              </a:prstGeom>
              <a:noFill/>
              <a:ln>
                <a:noFill/>
              </a:ln>
              <a:extLst>
                <a:ext uri="{91240B29-F687-4F45-9708-019B960494DF}">
                  <a14:hiddenLine w="9525">
                    <a:noFill/>
                    <a:miter lim="800000"/>
                    <a:headEnd/>
                    <a:tailEnd/>
                  </a14:hiddenLine>
                </a:ext>
              </a:extLst>
            </xdr:spPr>
          </xdr:sp>
          <xdr:sp macro="" textlink="">
            <xdr:nvSpPr>
              <xdr:cNvPr id="41991" name="CheckBox27" hidden="1">
                <a:extLst>
                  <a:ext uri="{63B3BB69-23CF-44E3-9099-C40C66FF867C}">
                    <a14:compatExt spid="_x0000_s41991"/>
                  </a:ext>
                  <a:ext uri="{FF2B5EF4-FFF2-40B4-BE49-F238E27FC236}">
                    <a16:creationId xmlns:a16="http://schemas.microsoft.com/office/drawing/2014/main" id="{00000000-0008-0000-0000-000007A40000}"/>
                  </a:ext>
                </a:extLst>
              </xdr:cNvPr>
              <xdr:cNvSpPr/>
            </xdr:nvSpPr>
            <xdr:spPr bwMode="auto">
              <a:xfrm>
                <a:off x="5305424" y="1038225"/>
                <a:ext cx="3105150" cy="228601"/>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533400</xdr:colOff>
          <xdr:row>9</xdr:row>
          <xdr:rowOff>0</xdr:rowOff>
        </xdr:from>
        <xdr:to>
          <xdr:col>12</xdr:col>
          <xdr:colOff>257175</xdr:colOff>
          <xdr:row>18</xdr:row>
          <xdr:rowOff>110093</xdr:rowOff>
        </xdr:to>
        <xdr:grpSp>
          <xdr:nvGrpSpPr>
            <xdr:cNvPr id="10" name="Group 9">
              <a:extLst>
                <a:ext uri="{FF2B5EF4-FFF2-40B4-BE49-F238E27FC236}">
                  <a16:creationId xmlns:a16="http://schemas.microsoft.com/office/drawing/2014/main" id="{00000000-0008-0000-0000-00000A000000}"/>
                </a:ext>
              </a:extLst>
            </xdr:cNvPr>
            <xdr:cNvGrpSpPr/>
          </xdr:nvGrpSpPr>
          <xdr:grpSpPr>
            <a:xfrm>
              <a:off x="4182208" y="1714500"/>
              <a:ext cx="3372582" cy="1824593"/>
              <a:chOff x="5305423" y="238125"/>
              <a:chExt cx="3381375" cy="1824593"/>
            </a:xfrm>
          </xdr:grpSpPr>
          <xdr:sp macro="" textlink="">
            <xdr:nvSpPr>
              <xdr:cNvPr id="41992" name="CheckBox28" hidden="1">
                <a:extLst>
                  <a:ext uri="{63B3BB69-23CF-44E3-9099-C40C66FF867C}">
                    <a14:compatExt spid="_x0000_s41992"/>
                  </a:ext>
                  <a:ext uri="{FF2B5EF4-FFF2-40B4-BE49-F238E27FC236}">
                    <a16:creationId xmlns:a16="http://schemas.microsoft.com/office/drawing/2014/main" id="{00000000-0008-0000-0000-000008A40000}"/>
                  </a:ext>
                </a:extLst>
              </xdr:cNvPr>
              <xdr:cNvSpPr/>
            </xdr:nvSpPr>
            <xdr:spPr bwMode="auto">
              <a:xfrm>
                <a:off x="5305423" y="238125"/>
                <a:ext cx="3381375" cy="228599"/>
              </a:xfrm>
              <a:prstGeom prst="rect">
                <a:avLst/>
              </a:prstGeom>
              <a:noFill/>
              <a:ln>
                <a:noFill/>
              </a:ln>
              <a:extLst>
                <a:ext uri="{91240B29-F687-4F45-9708-019B960494DF}">
                  <a14:hiddenLine w="9525">
                    <a:noFill/>
                    <a:miter lim="800000"/>
                    <a:headEnd/>
                    <a:tailEnd/>
                  </a14:hiddenLine>
                </a:ext>
              </a:extLst>
            </xdr:spPr>
          </xdr:sp>
          <xdr:sp macro="" textlink="">
            <xdr:nvSpPr>
              <xdr:cNvPr id="41993" name="CheckBox29" hidden="1">
                <a:extLst>
                  <a:ext uri="{63B3BB69-23CF-44E3-9099-C40C66FF867C}">
                    <a14:compatExt spid="_x0000_s41993"/>
                  </a:ext>
                  <a:ext uri="{FF2B5EF4-FFF2-40B4-BE49-F238E27FC236}">
                    <a16:creationId xmlns:a16="http://schemas.microsoft.com/office/drawing/2014/main" id="{00000000-0008-0000-0000-000009A40000}"/>
                  </a:ext>
                </a:extLst>
              </xdr:cNvPr>
              <xdr:cNvSpPr/>
            </xdr:nvSpPr>
            <xdr:spPr bwMode="auto">
              <a:xfrm>
                <a:off x="5305423" y="504826"/>
                <a:ext cx="3381375" cy="228600"/>
              </a:xfrm>
              <a:prstGeom prst="rect">
                <a:avLst/>
              </a:prstGeom>
              <a:noFill/>
              <a:ln>
                <a:noFill/>
              </a:ln>
              <a:extLst>
                <a:ext uri="{91240B29-F687-4F45-9708-019B960494DF}">
                  <a14:hiddenLine w="9525">
                    <a:noFill/>
                    <a:miter lim="800000"/>
                    <a:headEnd/>
                    <a:tailEnd/>
                  </a14:hiddenLine>
                </a:ext>
              </a:extLst>
            </xdr:spPr>
          </xdr:sp>
          <xdr:sp macro="" textlink="">
            <xdr:nvSpPr>
              <xdr:cNvPr id="41994" name="CheckBox210" hidden="1">
                <a:extLst>
                  <a:ext uri="{63B3BB69-23CF-44E3-9099-C40C66FF867C}">
                    <a14:compatExt spid="_x0000_s41994"/>
                  </a:ext>
                  <a:ext uri="{FF2B5EF4-FFF2-40B4-BE49-F238E27FC236}">
                    <a16:creationId xmlns:a16="http://schemas.microsoft.com/office/drawing/2014/main" id="{00000000-0008-0000-0000-00000AA40000}"/>
                  </a:ext>
                </a:extLst>
              </xdr:cNvPr>
              <xdr:cNvSpPr/>
            </xdr:nvSpPr>
            <xdr:spPr bwMode="auto">
              <a:xfrm>
                <a:off x="5305423" y="771526"/>
                <a:ext cx="3381375" cy="228600"/>
              </a:xfrm>
              <a:prstGeom prst="rect">
                <a:avLst/>
              </a:prstGeom>
              <a:noFill/>
              <a:ln>
                <a:noFill/>
              </a:ln>
              <a:extLst>
                <a:ext uri="{91240B29-F687-4F45-9708-019B960494DF}">
                  <a14:hiddenLine w="9525">
                    <a:noFill/>
                    <a:miter lim="800000"/>
                    <a:headEnd/>
                    <a:tailEnd/>
                  </a14:hiddenLine>
                </a:ext>
              </a:extLst>
            </xdr:spPr>
          </xdr:sp>
          <xdr:sp macro="" textlink="">
            <xdr:nvSpPr>
              <xdr:cNvPr id="41995" name="CheckBox211" hidden="1">
                <a:extLst>
                  <a:ext uri="{63B3BB69-23CF-44E3-9099-C40C66FF867C}">
                    <a14:compatExt spid="_x0000_s41995"/>
                  </a:ext>
                  <a:ext uri="{FF2B5EF4-FFF2-40B4-BE49-F238E27FC236}">
                    <a16:creationId xmlns:a16="http://schemas.microsoft.com/office/drawing/2014/main" id="{00000000-0008-0000-0000-00000BA40000}"/>
                  </a:ext>
                </a:extLst>
              </xdr:cNvPr>
              <xdr:cNvSpPr/>
            </xdr:nvSpPr>
            <xdr:spPr bwMode="auto">
              <a:xfrm>
                <a:off x="5305423" y="1567419"/>
                <a:ext cx="3381375" cy="228600"/>
              </a:xfrm>
              <a:prstGeom prst="rect">
                <a:avLst/>
              </a:prstGeom>
              <a:noFill/>
              <a:ln>
                <a:noFill/>
              </a:ln>
              <a:extLst>
                <a:ext uri="{91240B29-F687-4F45-9708-019B960494DF}">
                  <a14:hiddenLine w="9525">
                    <a:noFill/>
                    <a:miter lim="800000"/>
                    <a:headEnd/>
                    <a:tailEnd/>
                  </a14:hiddenLine>
                </a:ext>
              </a:extLst>
            </xdr:spPr>
          </xdr:sp>
          <xdr:sp macro="" textlink="">
            <xdr:nvSpPr>
              <xdr:cNvPr id="41996" name="CheckBox212" hidden="1">
                <a:extLst>
                  <a:ext uri="{63B3BB69-23CF-44E3-9099-C40C66FF867C}">
                    <a14:compatExt spid="_x0000_s41996"/>
                  </a:ext>
                  <a:ext uri="{FF2B5EF4-FFF2-40B4-BE49-F238E27FC236}">
                    <a16:creationId xmlns:a16="http://schemas.microsoft.com/office/drawing/2014/main" id="{00000000-0008-0000-0000-00000CA40000}"/>
                  </a:ext>
                </a:extLst>
              </xdr:cNvPr>
              <xdr:cNvSpPr/>
            </xdr:nvSpPr>
            <xdr:spPr bwMode="auto">
              <a:xfrm>
                <a:off x="5305423" y="1834119"/>
                <a:ext cx="3381375" cy="228599"/>
              </a:xfrm>
              <a:prstGeom prst="rect">
                <a:avLst/>
              </a:prstGeom>
              <a:noFill/>
              <a:ln>
                <a:noFill/>
              </a:ln>
              <a:extLst>
                <a:ext uri="{91240B29-F687-4F45-9708-019B960494DF}">
                  <a14:hiddenLine w="9525">
                    <a:noFill/>
                    <a:miter lim="800000"/>
                    <a:headEnd/>
                    <a:tailEnd/>
                  </a14:hiddenLine>
                </a:ext>
              </a:extLst>
            </xdr:spPr>
          </xdr:sp>
          <xdr:sp macro="" textlink="">
            <xdr:nvSpPr>
              <xdr:cNvPr id="41997" name="CheckBox213" hidden="1">
                <a:extLst>
                  <a:ext uri="{63B3BB69-23CF-44E3-9099-C40C66FF867C}">
                    <a14:compatExt spid="_x0000_s41997"/>
                  </a:ext>
                  <a:ext uri="{FF2B5EF4-FFF2-40B4-BE49-F238E27FC236}">
                    <a16:creationId xmlns:a16="http://schemas.microsoft.com/office/drawing/2014/main" id="{00000000-0008-0000-0000-00000DA40000}"/>
                  </a:ext>
                </a:extLst>
              </xdr:cNvPr>
              <xdr:cNvSpPr/>
            </xdr:nvSpPr>
            <xdr:spPr bwMode="auto">
              <a:xfrm>
                <a:off x="5305424" y="1300718"/>
                <a:ext cx="3371850" cy="232806"/>
              </a:xfrm>
              <a:prstGeom prst="rect">
                <a:avLst/>
              </a:prstGeom>
              <a:noFill/>
              <a:ln>
                <a:noFill/>
              </a:ln>
              <a:extLst>
                <a:ext uri="{91240B29-F687-4F45-9708-019B960494DF}">
                  <a14:hiddenLine w="9525">
                    <a:noFill/>
                    <a:miter lim="800000"/>
                    <a:headEnd/>
                    <a:tailEnd/>
                  </a14:hiddenLine>
                </a:ext>
              </a:extLst>
            </xdr:spPr>
          </xdr:sp>
          <xdr:sp macro="" textlink="">
            <xdr:nvSpPr>
              <xdr:cNvPr id="41998" name="CheckBox214" hidden="1">
                <a:extLst>
                  <a:ext uri="{63B3BB69-23CF-44E3-9099-C40C66FF867C}">
                    <a14:compatExt spid="_x0000_s41998"/>
                  </a:ext>
                  <a:ext uri="{FF2B5EF4-FFF2-40B4-BE49-F238E27FC236}">
                    <a16:creationId xmlns:a16="http://schemas.microsoft.com/office/drawing/2014/main" id="{00000000-0008-0000-0000-00000EA40000}"/>
                  </a:ext>
                </a:extLst>
              </xdr:cNvPr>
              <xdr:cNvSpPr/>
            </xdr:nvSpPr>
            <xdr:spPr bwMode="auto">
              <a:xfrm>
                <a:off x="5305423" y="1038224"/>
                <a:ext cx="3377231" cy="224469"/>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editAs="oneCell">
    <xdr:from>
      <xdr:col>3</xdr:col>
      <xdr:colOff>142875</xdr:colOff>
      <xdr:row>23</xdr:row>
      <xdr:rowOff>76200</xdr:rowOff>
    </xdr:from>
    <xdr:to>
      <xdr:col>11</xdr:col>
      <xdr:colOff>523218</xdr:colOff>
      <xdr:row>44</xdr:row>
      <xdr:rowOff>9526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98" b="5923"/>
        <a:stretch/>
      </xdr:blipFill>
      <xdr:spPr>
        <a:xfrm>
          <a:off x="1971675" y="3886200"/>
          <a:ext cx="5257143" cy="3933826"/>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38100</xdr:colOff>
          <xdr:row>20</xdr:row>
          <xdr:rowOff>180975</xdr:rowOff>
        </xdr:from>
        <xdr:to>
          <xdr:col>1</xdr:col>
          <xdr:colOff>581025</xdr:colOff>
          <xdr:row>22</xdr:row>
          <xdr:rowOff>9525</xdr:rowOff>
        </xdr:to>
        <xdr:sp macro="" textlink="">
          <xdr:nvSpPr>
            <xdr:cNvPr id="41999" name="Button 15" hidden="1">
              <a:extLst>
                <a:ext uri="{63B3BB69-23CF-44E3-9099-C40C66FF867C}">
                  <a14:compatExt spid="_x0000_s41999"/>
                </a:ext>
                <a:ext uri="{FF2B5EF4-FFF2-40B4-BE49-F238E27FC236}">
                  <a16:creationId xmlns:a16="http://schemas.microsoft.com/office/drawing/2014/main" id="{00000000-0008-0000-0000-00000FA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FF0000"/>
                  </a:solidFill>
                  <a:latin typeface="Calibri"/>
                  <a:ea typeface="Calibri"/>
                  <a:cs typeface="Calibri"/>
                </a:rPr>
                <a:t>Ctrl-b</a:t>
              </a:r>
            </a:p>
            <a:p>
              <a:pPr algn="ctr" rtl="0">
                <a:defRPr sz="1000"/>
              </a:pPr>
              <a:endParaRPr lang="en-US" sz="1100" b="0" i="0" u="none" strike="noStrike" baseline="0">
                <a:solidFill>
                  <a:srgbClr val="FF0000"/>
                </a:solidFill>
                <a:latin typeface="Calibri"/>
                <a:ea typeface="Calibri"/>
                <a:cs typeface="Calibri"/>
              </a:endParaRPr>
            </a:p>
          </xdr:txBody>
        </xdr:sp>
        <xdr:clientData fPrintsWithSheet="0"/>
      </xdr:twoCellAnchor>
    </mc:Choice>
    <mc:Fallback/>
  </mc:AlternateContent>
  <xdr:twoCellAnchor>
    <xdr:from>
      <xdr:col>1</xdr:col>
      <xdr:colOff>66675</xdr:colOff>
      <xdr:row>2</xdr:row>
      <xdr:rowOff>57150</xdr:rowOff>
    </xdr:from>
    <xdr:to>
      <xdr:col>10</xdr:col>
      <xdr:colOff>574620</xdr:colOff>
      <xdr:row>4</xdr:row>
      <xdr:rowOff>133774</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674810" y="438150"/>
          <a:ext cx="5981156" cy="457624"/>
          <a:chOff x="676275" y="438150"/>
          <a:chExt cx="5994345" cy="457624"/>
        </a:xfrm>
      </xdr:grpSpPr>
      <xdr:sp macro="[0]!InsertRow" textlink="">
        <xdr:nvSpPr>
          <xdr:cNvPr id="20" name="Rectangle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676275" y="438150"/>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1" name="Rectangle 20">
            <a:hlinkClick xmlns:r="http://schemas.openxmlformats.org/officeDocument/2006/relationships" r:id="rId3"/>
            <a:extLst>
              <a:ext uri="{FF2B5EF4-FFF2-40B4-BE49-F238E27FC236}">
                <a16:creationId xmlns:a16="http://schemas.microsoft.com/office/drawing/2014/main" id="{00000000-0008-0000-0000-000015000000}"/>
              </a:ext>
            </a:extLst>
          </xdr:cNvPr>
          <xdr:cNvSpPr/>
        </xdr:nvSpPr>
        <xdr:spPr>
          <a:xfrm>
            <a:off x="2284301" y="438150"/>
            <a:ext cx="896609"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Liste attente</a:t>
            </a:r>
          </a:p>
        </xdr:txBody>
      </xdr:sp>
      <xdr:sp macro="" textlink="">
        <xdr:nvSpPr>
          <xdr:cNvPr id="22" name="Rectangle 21">
            <a:hlinkClick xmlns:r="http://schemas.openxmlformats.org/officeDocument/2006/relationships" r:id="rId4"/>
            <a:extLst>
              <a:ext uri="{FF2B5EF4-FFF2-40B4-BE49-F238E27FC236}">
                <a16:creationId xmlns:a16="http://schemas.microsoft.com/office/drawing/2014/main" id="{00000000-0008-0000-0000-000016000000}"/>
              </a:ext>
            </a:extLst>
          </xdr:cNvPr>
          <xdr:cNvSpPr/>
        </xdr:nvSpPr>
        <xdr:spPr>
          <a:xfrm>
            <a:off x="3330590" y="438150"/>
            <a:ext cx="878456" cy="457624"/>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Liste achats</a:t>
            </a:r>
          </a:p>
        </xdr:txBody>
      </xdr:sp>
      <xdr:sp macro="" textlink="">
        <xdr:nvSpPr>
          <xdr:cNvPr id="23" name="Rectangle 22">
            <a:hlinkClick xmlns:r="http://schemas.openxmlformats.org/officeDocument/2006/relationships" r:id="rId5"/>
            <a:extLst>
              <a:ext uri="{FF2B5EF4-FFF2-40B4-BE49-F238E27FC236}">
                <a16:creationId xmlns:a16="http://schemas.microsoft.com/office/drawing/2014/main" id="{00000000-0008-0000-0000-000017000000}"/>
              </a:ext>
            </a:extLst>
          </xdr:cNvPr>
          <xdr:cNvSpPr/>
        </xdr:nvSpPr>
        <xdr:spPr>
          <a:xfrm>
            <a:off x="5186895" y="438150"/>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24" name="Rectangle 23">
            <a:hlinkClick xmlns:r="http://schemas.openxmlformats.org/officeDocument/2006/relationships" r:id="rId6"/>
            <a:extLst>
              <a:ext uri="{FF2B5EF4-FFF2-40B4-BE49-F238E27FC236}">
                <a16:creationId xmlns:a16="http://schemas.microsoft.com/office/drawing/2014/main" id="{00000000-0008-0000-0000-000018000000}"/>
              </a:ext>
            </a:extLst>
          </xdr:cNvPr>
          <xdr:cNvSpPr/>
        </xdr:nvSpPr>
        <xdr:spPr>
          <a:xfrm>
            <a:off x="4333348" y="438150"/>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A00-000013000000}"/>
            </a:ext>
          </a:extLst>
        </xdr:cNvPr>
        <xdr:cNvGrpSpPr/>
      </xdr:nvGrpSpPr>
      <xdr:grpSpPr>
        <a:xfrm>
          <a:off x="17787938" y="243227"/>
          <a:ext cx="7681487" cy="891752"/>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A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A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A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A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A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A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A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A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A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A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A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A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A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A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A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1</xdr:row>
      <xdr:rowOff>40821</xdr:rowOff>
    </xdr:from>
    <xdr:to>
      <xdr:col>17</xdr:col>
      <xdr:colOff>250287</xdr:colOff>
      <xdr:row>1</xdr:row>
      <xdr:rowOff>1151648</xdr:rowOff>
    </xdr:to>
    <xdr:grpSp>
      <xdr:nvGrpSpPr>
        <xdr:cNvPr id="19" name="Group 18">
          <a:extLst>
            <a:ext uri="{FF2B5EF4-FFF2-40B4-BE49-F238E27FC236}">
              <a16:creationId xmlns:a16="http://schemas.microsoft.com/office/drawing/2014/main" id="{00000000-0008-0000-0B00-000013000000}"/>
            </a:ext>
          </a:extLst>
        </xdr:cNvPr>
        <xdr:cNvGrpSpPr/>
      </xdr:nvGrpSpPr>
      <xdr:grpSpPr>
        <a:xfrm>
          <a:off x="21490781" y="243227"/>
          <a:ext cx="7132100"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B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B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B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B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B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B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B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B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B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B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B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B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B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B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B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C00-000013000000}"/>
            </a:ext>
          </a:extLst>
        </xdr:cNvPr>
        <xdr:cNvGrpSpPr/>
      </xdr:nvGrpSpPr>
      <xdr:grpSpPr>
        <a:xfrm>
          <a:off x="19550063" y="243227"/>
          <a:ext cx="7836269" cy="796502"/>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C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C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C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C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C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C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C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C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C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C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C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C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C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C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C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D00-000013000000}"/>
            </a:ext>
          </a:extLst>
        </xdr:cNvPr>
        <xdr:cNvGrpSpPr/>
      </xdr:nvGrpSpPr>
      <xdr:grpSpPr>
        <a:xfrm>
          <a:off x="16532679" y="244928"/>
          <a:ext cx="8931644" cy="93937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D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D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D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D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D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D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D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D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D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D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D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D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D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D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D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E00-000013000000}"/>
            </a:ext>
          </a:extLst>
        </xdr:cNvPr>
        <xdr:cNvGrpSpPr/>
      </xdr:nvGrpSpPr>
      <xdr:grpSpPr>
        <a:xfrm>
          <a:off x="16383000" y="244928"/>
          <a:ext cx="7883894"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E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E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E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E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E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E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E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E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E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E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E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E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E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E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E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20574000" y="244928"/>
          <a:ext cx="7707001" cy="1110827"/>
          <a:chOff x="16791214" y="235856"/>
          <a:chExt cx="7652573" cy="1110827"/>
        </a:xfrm>
      </xdr:grpSpPr>
      <xdr:sp macro="[0]!ConsultantButton" textlink="">
        <xdr:nvSpPr>
          <xdr:cNvPr id="37" name="Rectangle 36">
            <a:extLst>
              <a:ext uri="{FF2B5EF4-FFF2-40B4-BE49-F238E27FC236}">
                <a16:creationId xmlns:a16="http://schemas.microsoft.com/office/drawing/2014/main" id="{00000000-0008-0000-0F00-000025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38" name="Rectangle 37">
            <a:extLst>
              <a:ext uri="{FF2B5EF4-FFF2-40B4-BE49-F238E27FC236}">
                <a16:creationId xmlns:a16="http://schemas.microsoft.com/office/drawing/2014/main" id="{00000000-0008-0000-0F00-000026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39" name="Rectangle 38">
            <a:extLst>
              <a:ext uri="{FF2B5EF4-FFF2-40B4-BE49-F238E27FC236}">
                <a16:creationId xmlns:a16="http://schemas.microsoft.com/office/drawing/2014/main" id="{00000000-0008-0000-0F00-000027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40" name="Rectangle 39">
            <a:extLst>
              <a:ext uri="{FF2B5EF4-FFF2-40B4-BE49-F238E27FC236}">
                <a16:creationId xmlns:a16="http://schemas.microsoft.com/office/drawing/2014/main" id="{00000000-0008-0000-0F00-000028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41" name="Rectangle 40">
            <a:extLst>
              <a:ext uri="{FF2B5EF4-FFF2-40B4-BE49-F238E27FC236}">
                <a16:creationId xmlns:a16="http://schemas.microsoft.com/office/drawing/2014/main" id="{00000000-0008-0000-0F00-000029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42" name="Rectangle 41">
            <a:extLst>
              <a:ext uri="{FF2B5EF4-FFF2-40B4-BE49-F238E27FC236}">
                <a16:creationId xmlns:a16="http://schemas.microsoft.com/office/drawing/2014/main" id="{00000000-0008-0000-0F00-00002A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43" name="Rectangle 42">
            <a:hlinkClick xmlns:r="http://schemas.openxmlformats.org/officeDocument/2006/relationships" r:id="rId1"/>
            <a:extLst>
              <a:ext uri="{FF2B5EF4-FFF2-40B4-BE49-F238E27FC236}">
                <a16:creationId xmlns:a16="http://schemas.microsoft.com/office/drawing/2014/main" id="{00000000-0008-0000-0F00-00002B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44" name="Rectangle 43">
            <a:hlinkClick xmlns:r="http://schemas.openxmlformats.org/officeDocument/2006/relationships" r:id="rId2"/>
            <a:extLst>
              <a:ext uri="{FF2B5EF4-FFF2-40B4-BE49-F238E27FC236}">
                <a16:creationId xmlns:a16="http://schemas.microsoft.com/office/drawing/2014/main" id="{00000000-0008-0000-0F00-00002C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45" name="Rectangle 44">
            <a:hlinkClick xmlns:r="http://schemas.openxmlformats.org/officeDocument/2006/relationships" r:id="rId3"/>
            <a:extLst>
              <a:ext uri="{FF2B5EF4-FFF2-40B4-BE49-F238E27FC236}">
                <a16:creationId xmlns:a16="http://schemas.microsoft.com/office/drawing/2014/main" id="{00000000-0008-0000-0F00-00002D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46" name="Rectangle 45">
            <a:hlinkClick xmlns:r="http://schemas.openxmlformats.org/officeDocument/2006/relationships" r:id="rId4"/>
            <a:extLst>
              <a:ext uri="{FF2B5EF4-FFF2-40B4-BE49-F238E27FC236}">
                <a16:creationId xmlns:a16="http://schemas.microsoft.com/office/drawing/2014/main" id="{00000000-0008-0000-0F00-00002E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47" name="Rectangle 46">
            <a:hlinkClick xmlns:r="http://schemas.openxmlformats.org/officeDocument/2006/relationships" r:id="rId5"/>
            <a:extLst>
              <a:ext uri="{FF2B5EF4-FFF2-40B4-BE49-F238E27FC236}">
                <a16:creationId xmlns:a16="http://schemas.microsoft.com/office/drawing/2014/main" id="{00000000-0008-0000-0F00-00002F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48" name="Rectangle 47">
            <a:extLst>
              <a:ext uri="{FF2B5EF4-FFF2-40B4-BE49-F238E27FC236}">
                <a16:creationId xmlns:a16="http://schemas.microsoft.com/office/drawing/2014/main" id="{00000000-0008-0000-0F00-000030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49" name="Rectangle 48">
            <a:extLst>
              <a:ext uri="{FF2B5EF4-FFF2-40B4-BE49-F238E27FC236}">
                <a16:creationId xmlns:a16="http://schemas.microsoft.com/office/drawing/2014/main" id="{00000000-0008-0000-0F00-000031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50" name="Rectangle 49">
            <a:extLst>
              <a:ext uri="{FF2B5EF4-FFF2-40B4-BE49-F238E27FC236}">
                <a16:creationId xmlns:a16="http://schemas.microsoft.com/office/drawing/2014/main" id="{00000000-0008-0000-0F00-000032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51" name="Rectangle 50">
            <a:extLst>
              <a:ext uri="{FF2B5EF4-FFF2-40B4-BE49-F238E27FC236}">
                <a16:creationId xmlns:a16="http://schemas.microsoft.com/office/drawing/2014/main" id="{00000000-0008-0000-0F00-000033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000-000013000000}"/>
            </a:ext>
          </a:extLst>
        </xdr:cNvPr>
        <xdr:cNvGrpSpPr/>
      </xdr:nvGrpSpPr>
      <xdr:grpSpPr>
        <a:xfrm>
          <a:off x="16753417" y="241904"/>
          <a:ext cx="7693394"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0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0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0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0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0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0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0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0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0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0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0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0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0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0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0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100-000013000000}"/>
            </a:ext>
          </a:extLst>
        </xdr:cNvPr>
        <xdr:cNvGrpSpPr/>
      </xdr:nvGrpSpPr>
      <xdr:grpSpPr>
        <a:xfrm>
          <a:off x="16872857" y="244928"/>
          <a:ext cx="7707001"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1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1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1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1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1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1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1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1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1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1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1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1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1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1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1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200-000013000000}"/>
            </a:ext>
          </a:extLst>
        </xdr:cNvPr>
        <xdr:cNvGrpSpPr/>
      </xdr:nvGrpSpPr>
      <xdr:grpSpPr>
        <a:xfrm>
          <a:off x="21077464" y="244928"/>
          <a:ext cx="7707001"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2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2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2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2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2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2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2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2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2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2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2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2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2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2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2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300-000013000000}"/>
            </a:ext>
          </a:extLst>
        </xdr:cNvPr>
        <xdr:cNvGrpSpPr/>
      </xdr:nvGrpSpPr>
      <xdr:grpSpPr>
        <a:xfrm>
          <a:off x="19240500" y="244928"/>
          <a:ext cx="8795573"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3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3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3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3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3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3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3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3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3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3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3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3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3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3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3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1156335</xdr:colOff>
      <xdr:row>1</xdr:row>
      <xdr:rowOff>171450</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0" y="0"/>
          <a:ext cx="1156335" cy="371475"/>
          <a:chOff x="1200149" y="123824"/>
          <a:chExt cx="3924301" cy="1285876"/>
        </a:xfrm>
      </xdr:grpSpPr>
      <xdr:sp macro="" textlink="">
        <xdr:nvSpPr>
          <xdr:cNvPr id="3" name="Rectangle 2">
            <a:extLst>
              <a:ext uri="{FF2B5EF4-FFF2-40B4-BE49-F238E27FC236}">
                <a16:creationId xmlns:a16="http://schemas.microsoft.com/office/drawing/2014/main" id="{00000000-0008-0000-0100-000003000000}"/>
              </a:ext>
            </a:extLst>
          </xdr:cNvPr>
          <xdr:cNvSpPr/>
        </xdr:nvSpPr>
        <xdr:spPr>
          <a:xfrm>
            <a:off x="1200149" y="123824"/>
            <a:ext cx="3924301" cy="1285876"/>
          </a:xfrm>
          <a:prstGeom prst="rect">
            <a:avLst/>
          </a:prstGeom>
          <a:solidFill>
            <a:schemeClr val="bg1"/>
          </a:solidFill>
          <a:ln>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 y="142875"/>
            <a:ext cx="3676650" cy="1186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400-000013000000}"/>
            </a:ext>
          </a:extLst>
        </xdr:cNvPr>
        <xdr:cNvGrpSpPr/>
      </xdr:nvGrpSpPr>
      <xdr:grpSpPr>
        <a:xfrm>
          <a:off x="18655393" y="244928"/>
          <a:ext cx="7679787"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4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4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4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4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4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4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4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4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4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4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4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4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4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4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4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500-000013000000}"/>
            </a:ext>
          </a:extLst>
        </xdr:cNvPr>
        <xdr:cNvGrpSpPr/>
      </xdr:nvGrpSpPr>
      <xdr:grpSpPr>
        <a:xfrm>
          <a:off x="17970500" y="247196"/>
          <a:ext cx="8074394"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5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5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5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5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5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5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5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5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5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5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5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5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5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5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5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1600-000013000000}"/>
            </a:ext>
          </a:extLst>
        </xdr:cNvPr>
        <xdr:cNvGrpSpPr/>
      </xdr:nvGrpSpPr>
      <xdr:grpSpPr>
        <a:xfrm>
          <a:off x="20342679" y="244928"/>
          <a:ext cx="9911358"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6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6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6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6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6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6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6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6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6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6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6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6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16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6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6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0</xdr:colOff>
      <xdr:row>1</xdr:row>
      <xdr:rowOff>31749</xdr:rowOff>
    </xdr:from>
    <xdr:to>
      <xdr:col>18</xdr:col>
      <xdr:colOff>392407</xdr:colOff>
      <xdr:row>1</xdr:row>
      <xdr:rowOff>1142576</xdr:rowOff>
    </xdr:to>
    <xdr:grpSp>
      <xdr:nvGrpSpPr>
        <xdr:cNvPr id="19" name="Group 18">
          <a:extLst>
            <a:ext uri="{FF2B5EF4-FFF2-40B4-BE49-F238E27FC236}">
              <a16:creationId xmlns:a16="http://schemas.microsoft.com/office/drawing/2014/main" id="{00000000-0008-0000-1700-000013000000}"/>
            </a:ext>
          </a:extLst>
        </xdr:cNvPr>
        <xdr:cNvGrpSpPr/>
      </xdr:nvGrpSpPr>
      <xdr:grpSpPr>
        <a:xfrm>
          <a:off x="14942344" y="234155"/>
          <a:ext cx="7667126"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17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17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17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17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17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17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17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17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17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17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17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17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Supprimer la ligne</a:t>
            </a:r>
          </a:p>
        </xdr:txBody>
      </xdr:sp>
      <xdr:sp macro="[0]!InsertPending" textlink="">
        <xdr:nvSpPr>
          <xdr:cNvPr id="32" name="Rectangle 31">
            <a:extLst>
              <a:ext uri="{FF2B5EF4-FFF2-40B4-BE49-F238E27FC236}">
                <a16:creationId xmlns:a16="http://schemas.microsoft.com/office/drawing/2014/main" id="{00000000-0008-0000-17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17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17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24.xml><?xml version="1.0" encoding="utf-8"?>
<xdr:wsDr xmlns:xdr="http://schemas.openxmlformats.org/drawingml/2006/spreadsheetDrawing" xmlns:a="http://schemas.openxmlformats.org/drawingml/2006/main">
  <xdr:oneCellAnchor>
    <xdr:from>
      <xdr:col>12</xdr:col>
      <xdr:colOff>493059</xdr:colOff>
      <xdr:row>0</xdr:row>
      <xdr:rowOff>0</xdr:rowOff>
    </xdr:from>
    <xdr:ext cx="184731" cy="264560"/>
    <xdr:sp macro="" textlink="">
      <xdr:nvSpPr>
        <xdr:cNvPr id="2" name="TextBox 1">
          <a:extLst>
            <a:ext uri="{FF2B5EF4-FFF2-40B4-BE49-F238E27FC236}">
              <a16:creationId xmlns:a16="http://schemas.microsoft.com/office/drawing/2014/main" id="{00000000-0008-0000-1800-000002000000}"/>
            </a:ext>
          </a:extLst>
        </xdr:cNvPr>
        <xdr:cNvSpPr txBox="1"/>
      </xdr:nvSpPr>
      <xdr:spPr>
        <a:xfrm>
          <a:off x="165522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2</xdr:col>
          <xdr:colOff>142875</xdr:colOff>
          <xdr:row>2</xdr:row>
          <xdr:rowOff>0</xdr:rowOff>
        </xdr:from>
        <xdr:to>
          <xdr:col>2</xdr:col>
          <xdr:colOff>1905000</xdr:colOff>
          <xdr:row>2</xdr:row>
          <xdr:rowOff>371475</xdr:rowOff>
        </xdr:to>
        <xdr:sp macro="" textlink="">
          <xdr:nvSpPr>
            <xdr:cNvPr id="28673" name="CommandButton1" hidden="1">
              <a:extLst>
                <a:ext uri="{63B3BB69-23CF-44E3-9099-C40C66FF867C}">
                  <a14:compatExt spid="_x0000_s28673"/>
                </a:ext>
                <a:ext uri="{FF2B5EF4-FFF2-40B4-BE49-F238E27FC236}">
                  <a16:creationId xmlns:a16="http://schemas.microsoft.com/office/drawing/2014/main" id="{00000000-0008-0000-18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2119312</xdr:colOff>
      <xdr:row>2</xdr:row>
      <xdr:rowOff>59531</xdr:rowOff>
    </xdr:from>
    <xdr:to>
      <xdr:col>2</xdr:col>
      <xdr:colOff>3559968</xdr:colOff>
      <xdr:row>2</xdr:row>
      <xdr:rowOff>350043</xdr:rowOff>
    </xdr:to>
    <xdr:sp macro="[0]!InsertRow" textlink="">
      <xdr:nvSpPr>
        <xdr:cNvPr id="4" name="Rectangle 3">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2500312" y="273844"/>
          <a:ext cx="1440656" cy="290512"/>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Infos</a:t>
          </a:r>
          <a:r>
            <a:rPr lang="en-US" sz="1100" baseline="0">
              <a:solidFill>
                <a:sysClr val="windowText" lastClr="000000"/>
              </a:solidFill>
            </a:rPr>
            <a:t> de base</a:t>
          </a:r>
          <a:endParaRPr lang="en-US" sz="1100">
            <a:solidFill>
              <a:sysClr val="windowText" lastClr="00000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0</xdr:colOff>
      <xdr:row>21</xdr:row>
      <xdr:rowOff>123825</xdr:rowOff>
    </xdr:from>
    <xdr:to>
      <xdr:col>14</xdr:col>
      <xdr:colOff>190500</xdr:colOff>
      <xdr:row>47</xdr:row>
      <xdr:rowOff>66675</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200024</xdr:colOff>
      <xdr:row>49</xdr:row>
      <xdr:rowOff>80962</xdr:rowOff>
    </xdr:from>
    <xdr:to>
      <xdr:col>14</xdr:col>
      <xdr:colOff>247649</xdr:colOff>
      <xdr:row>63</xdr:row>
      <xdr:rowOff>157162</xdr:rowOff>
    </xdr:to>
    <xdr:graphicFrame macro="">
      <xdr:nvGraphicFramePr>
        <xdr:cNvPr id="3" name="Chart 2">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219074</xdr:colOff>
      <xdr:row>66</xdr:row>
      <xdr:rowOff>157162</xdr:rowOff>
    </xdr:from>
    <xdr:to>
      <xdr:col>14</xdr:col>
      <xdr:colOff>304799</xdr:colOff>
      <xdr:row>81</xdr:row>
      <xdr:rowOff>42862</xdr:rowOff>
    </xdr:to>
    <xdr:graphicFrame macro="">
      <xdr:nvGraphicFramePr>
        <xdr:cNvPr id="4" name="Chart 3">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304799</xdr:colOff>
      <xdr:row>84</xdr:row>
      <xdr:rowOff>23811</xdr:rowOff>
    </xdr:from>
    <xdr:to>
      <xdr:col>14</xdr:col>
      <xdr:colOff>352425</xdr:colOff>
      <xdr:row>96</xdr:row>
      <xdr:rowOff>180975</xdr:rowOff>
    </xdr:to>
    <xdr:graphicFrame macro="">
      <xdr:nvGraphicFramePr>
        <xdr:cNvPr id="5" name="Chart 4">
          <a:extLst>
            <a:ext uri="{FF2B5EF4-FFF2-40B4-BE49-F238E27FC236}">
              <a16:creationId xmlns:a16="http://schemas.microsoft.com/office/drawing/2014/main" id="{00000000-0008-0000-1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371475</xdr:colOff>
      <xdr:row>100</xdr:row>
      <xdr:rowOff>57148</xdr:rowOff>
    </xdr:from>
    <xdr:to>
      <xdr:col>14</xdr:col>
      <xdr:colOff>400050</xdr:colOff>
      <xdr:row>113</xdr:row>
      <xdr:rowOff>9525</xdr:rowOff>
    </xdr:to>
    <xdr:graphicFrame macro="">
      <xdr:nvGraphicFramePr>
        <xdr:cNvPr id="6" name="Chart 5">
          <a:extLst>
            <a:ext uri="{FF2B5EF4-FFF2-40B4-BE49-F238E27FC236}">
              <a16:creationId xmlns:a16="http://schemas.microsoft.com/office/drawing/2014/main" id="{00000000-0008-0000-1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419100</xdr:colOff>
      <xdr:row>116</xdr:row>
      <xdr:rowOff>38099</xdr:rowOff>
    </xdr:from>
    <xdr:to>
      <xdr:col>14</xdr:col>
      <xdr:colOff>390525</xdr:colOff>
      <xdr:row>128</xdr:row>
      <xdr:rowOff>128586</xdr:rowOff>
    </xdr:to>
    <xdr:graphicFrame macro="">
      <xdr:nvGraphicFramePr>
        <xdr:cNvPr id="7" name="Chart 6">
          <a:extLst>
            <a:ext uri="{FF2B5EF4-FFF2-40B4-BE49-F238E27FC236}">
              <a16:creationId xmlns:a16="http://schemas.microsoft.com/office/drawing/2014/main" id="{00000000-0008-0000-1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xdr:row>
      <xdr:rowOff>0</xdr:rowOff>
    </xdr:from>
    <xdr:to>
      <xdr:col>14</xdr:col>
      <xdr:colOff>583406</xdr:colOff>
      <xdr:row>19</xdr:row>
      <xdr:rowOff>107156</xdr:rowOff>
    </xdr:to>
    <xdr:graphicFrame macro="">
      <xdr:nvGraphicFramePr>
        <xdr:cNvPr id="8" name="Chart 7">
          <a:extLst>
            <a:ext uri="{FF2B5EF4-FFF2-40B4-BE49-F238E27FC236}">
              <a16:creationId xmlns:a16="http://schemas.microsoft.com/office/drawing/2014/main" id="{00000000-0008-0000-1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editAs="oneCell">
        <xdr:from>
          <xdr:col>16</xdr:col>
          <xdr:colOff>0</xdr:colOff>
          <xdr:row>2</xdr:row>
          <xdr:rowOff>0</xdr:rowOff>
        </xdr:from>
        <xdr:to>
          <xdr:col>17</xdr:col>
          <xdr:colOff>1228725</xdr:colOff>
          <xdr:row>3</xdr:row>
          <xdr:rowOff>180975</xdr:rowOff>
        </xdr:to>
        <xdr:sp macro="" textlink="">
          <xdr:nvSpPr>
            <xdr:cNvPr id="29698" name="CommandButton1" hidden="1">
              <a:extLst>
                <a:ext uri="{63B3BB69-23CF-44E3-9099-C40C66FF867C}">
                  <a14:compatExt spid="_x0000_s29698"/>
                </a:ext>
                <a:ext uri="{FF2B5EF4-FFF2-40B4-BE49-F238E27FC236}">
                  <a16:creationId xmlns:a16="http://schemas.microsoft.com/office/drawing/2014/main" id="{00000000-0008-0000-1900-0000027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19</xdr:col>
      <xdr:colOff>200024</xdr:colOff>
      <xdr:row>21</xdr:row>
      <xdr:rowOff>80962</xdr:rowOff>
    </xdr:from>
    <xdr:to>
      <xdr:col>29</xdr:col>
      <xdr:colOff>247649</xdr:colOff>
      <xdr:row>35</xdr:row>
      <xdr:rowOff>157162</xdr:rowOff>
    </xdr:to>
    <xdr:graphicFrame macro="">
      <xdr:nvGraphicFramePr>
        <xdr:cNvPr id="10" name="Chart 9">
          <a:extLst>
            <a:ext uri="{FF2B5EF4-FFF2-40B4-BE49-F238E27FC236}">
              <a16:creationId xmlns:a16="http://schemas.microsoft.com/office/drawing/2014/main" id="{00000000-0008-0000-1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200024</xdr:colOff>
      <xdr:row>38</xdr:row>
      <xdr:rowOff>80962</xdr:rowOff>
    </xdr:from>
    <xdr:to>
      <xdr:col>29</xdr:col>
      <xdr:colOff>247649</xdr:colOff>
      <xdr:row>64</xdr:row>
      <xdr:rowOff>157162</xdr:rowOff>
    </xdr:to>
    <xdr:graphicFrame macro="">
      <xdr:nvGraphicFramePr>
        <xdr:cNvPr id="11" name="Chart 10">
          <a:extLst>
            <a:ext uri="{FF2B5EF4-FFF2-40B4-BE49-F238E27FC236}">
              <a16:creationId xmlns:a16="http://schemas.microsoft.com/office/drawing/2014/main" id="{00000000-0008-0000-1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200024</xdr:colOff>
      <xdr:row>67</xdr:row>
      <xdr:rowOff>80962</xdr:rowOff>
    </xdr:from>
    <xdr:to>
      <xdr:col>29</xdr:col>
      <xdr:colOff>247649</xdr:colOff>
      <xdr:row>93</xdr:row>
      <xdr:rowOff>157162</xdr:rowOff>
    </xdr:to>
    <xdr:graphicFrame macro="">
      <xdr:nvGraphicFramePr>
        <xdr:cNvPr id="12" name="Chart 11">
          <a:extLst>
            <a:ext uri="{FF2B5EF4-FFF2-40B4-BE49-F238E27FC236}">
              <a16:creationId xmlns:a16="http://schemas.microsoft.com/office/drawing/2014/main" id="{00000000-0008-0000-1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200024</xdr:colOff>
      <xdr:row>96</xdr:row>
      <xdr:rowOff>80962</xdr:rowOff>
    </xdr:from>
    <xdr:to>
      <xdr:col>29</xdr:col>
      <xdr:colOff>247649</xdr:colOff>
      <xdr:row>122</xdr:row>
      <xdr:rowOff>157162</xdr:rowOff>
    </xdr:to>
    <xdr:graphicFrame macro="">
      <xdr:nvGraphicFramePr>
        <xdr:cNvPr id="13" name="Chart 12">
          <a:extLst>
            <a:ext uri="{FF2B5EF4-FFF2-40B4-BE49-F238E27FC236}">
              <a16:creationId xmlns:a16="http://schemas.microsoft.com/office/drawing/2014/main" id="{00000000-0008-0000-1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1</xdr:colOff>
      <xdr:row>124</xdr:row>
      <xdr:rowOff>190499</xdr:rowOff>
    </xdr:from>
    <xdr:to>
      <xdr:col>20</xdr:col>
      <xdr:colOff>178594</xdr:colOff>
      <xdr:row>139</xdr:row>
      <xdr:rowOff>64292</xdr:rowOff>
    </xdr:to>
    <xdr:graphicFrame macro="">
      <xdr:nvGraphicFramePr>
        <xdr:cNvPr id="14" name="Chart 13">
          <a:extLst>
            <a:ext uri="{FF2B5EF4-FFF2-40B4-BE49-F238E27FC236}">
              <a16:creationId xmlns:a16="http://schemas.microsoft.com/office/drawing/2014/main" id="{00000000-0008-0000-1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35718</xdr:colOff>
      <xdr:row>5</xdr:row>
      <xdr:rowOff>11906</xdr:rowOff>
    </xdr:from>
    <xdr:to>
      <xdr:col>17</xdr:col>
      <xdr:colOff>912224</xdr:colOff>
      <xdr:row>7</xdr:row>
      <xdr:rowOff>88106</xdr:rowOff>
    </xdr:to>
    <xdr:sp macro="[0]!InsertRow" textlink="">
      <xdr:nvSpPr>
        <xdr:cNvPr id="15" name="Rectangle 14">
          <a:hlinkClick xmlns:r="http://schemas.openxmlformats.org/officeDocument/2006/relationships" r:id="rId13"/>
          <a:extLst>
            <a:ext uri="{FF2B5EF4-FFF2-40B4-BE49-F238E27FC236}">
              <a16:creationId xmlns:a16="http://schemas.microsoft.com/office/drawing/2014/main" id="{00000000-0008-0000-1900-00000F000000}"/>
            </a:ext>
          </a:extLst>
        </xdr:cNvPr>
        <xdr:cNvSpPr/>
      </xdr:nvSpPr>
      <xdr:spPr>
        <a:xfrm>
          <a:off x="12049124" y="964406"/>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absoluteAnchor>
    <xdr:pos x="0" y="0"/>
    <xdr:ext cx="8651875" cy="6283854"/>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2</xdr:col>
          <xdr:colOff>904875</xdr:colOff>
          <xdr:row>0</xdr:row>
          <xdr:rowOff>447675</xdr:rowOff>
        </xdr:to>
        <xdr:sp macro="" textlink="">
          <xdr:nvSpPr>
            <xdr:cNvPr id="35843" name="CommandButton1" hidden="1">
              <a:extLst>
                <a:ext uri="{63B3BB69-23CF-44E3-9099-C40C66FF867C}">
                  <a14:compatExt spid="_x0000_s35843"/>
                </a:ext>
                <a:ext uri="{FF2B5EF4-FFF2-40B4-BE49-F238E27FC236}">
                  <a16:creationId xmlns:a16="http://schemas.microsoft.com/office/drawing/2014/main" id="{00000000-0008-0000-1B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0</xdr:row>
          <xdr:rowOff>123825</xdr:rowOff>
        </xdr:from>
        <xdr:to>
          <xdr:col>2</xdr:col>
          <xdr:colOff>933450</xdr:colOff>
          <xdr:row>0</xdr:row>
          <xdr:rowOff>485775</xdr:rowOff>
        </xdr:to>
        <xdr:sp macro="" textlink="">
          <xdr:nvSpPr>
            <xdr:cNvPr id="36866" name="CommandButton1" hidden="1">
              <a:extLst>
                <a:ext uri="{63B3BB69-23CF-44E3-9099-C40C66FF867C}">
                  <a14:compatExt spid="_x0000_s36866"/>
                </a:ext>
                <a:ext uri="{FF2B5EF4-FFF2-40B4-BE49-F238E27FC236}">
                  <a16:creationId xmlns:a16="http://schemas.microsoft.com/office/drawing/2014/main" id="{00000000-0008-0000-1C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828675</xdr:colOff>
          <xdr:row>2</xdr:row>
          <xdr:rowOff>85725</xdr:rowOff>
        </xdr:from>
        <xdr:to>
          <xdr:col>3</xdr:col>
          <xdr:colOff>1190625</xdr:colOff>
          <xdr:row>4</xdr:row>
          <xdr:rowOff>85725</xdr:rowOff>
        </xdr:to>
        <xdr:sp macro="" textlink="">
          <xdr:nvSpPr>
            <xdr:cNvPr id="55297" name="CommandButton1" hidden="1">
              <a:extLst>
                <a:ext uri="{63B3BB69-23CF-44E3-9099-C40C66FF867C}">
                  <a14:compatExt spid="_x0000_s55297"/>
                </a:ext>
                <a:ext uri="{FF2B5EF4-FFF2-40B4-BE49-F238E27FC236}">
                  <a16:creationId xmlns:a16="http://schemas.microsoft.com/office/drawing/2014/main" id="{00000000-0008-0000-0200-000001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161837</xdr:colOff>
      <xdr:row>2</xdr:row>
      <xdr:rowOff>82127</xdr:rowOff>
    </xdr:from>
    <xdr:to>
      <xdr:col>4</xdr:col>
      <xdr:colOff>2499109</xdr:colOff>
      <xdr:row>4</xdr:row>
      <xdr:rowOff>158327</xdr:rowOff>
    </xdr:to>
    <xdr:grpSp>
      <xdr:nvGrpSpPr>
        <xdr:cNvPr id="20" name="Group 19">
          <a:extLst>
            <a:ext uri="{FF2B5EF4-FFF2-40B4-BE49-F238E27FC236}">
              <a16:creationId xmlns:a16="http://schemas.microsoft.com/office/drawing/2014/main" id="{00000000-0008-0000-0200-000014000000}"/>
            </a:ext>
          </a:extLst>
        </xdr:cNvPr>
        <xdr:cNvGrpSpPr/>
      </xdr:nvGrpSpPr>
      <xdr:grpSpPr>
        <a:xfrm>
          <a:off x="6530887" y="2196677"/>
          <a:ext cx="2337272" cy="457200"/>
          <a:chOff x="7781837" y="2225252"/>
          <a:chExt cx="2337272" cy="457200"/>
        </a:xfrm>
      </xdr:grpSpPr>
      <xdr:sp macro="" textlink="">
        <xdr:nvSpPr>
          <xdr:cNvPr id="13" name="Rectangle 12">
            <a:hlinkClick xmlns:r="http://schemas.openxmlformats.org/officeDocument/2006/relationships" r:id="rId1"/>
            <a:extLst>
              <a:ext uri="{FF2B5EF4-FFF2-40B4-BE49-F238E27FC236}">
                <a16:creationId xmlns:a16="http://schemas.microsoft.com/office/drawing/2014/main" id="{00000000-0008-0000-0200-00000D000000}"/>
              </a:ext>
            </a:extLst>
          </xdr:cNvPr>
          <xdr:cNvSpPr/>
        </xdr:nvSpPr>
        <xdr:spPr>
          <a:xfrm>
            <a:off x="8635384" y="2225252"/>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14" name="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7781837" y="2225252"/>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1475519</xdr:colOff>
      <xdr:row>1</xdr:row>
      <xdr:rowOff>31749</xdr:rowOff>
    </xdr:from>
    <xdr:to>
      <xdr:col>10</xdr:col>
      <xdr:colOff>1080405</xdr:colOff>
      <xdr:row>1</xdr:row>
      <xdr:rowOff>295433</xdr:rowOff>
    </xdr:to>
    <xdr:sp macro="[0]!ConsultantButton" textlink="">
      <xdr:nvSpPr>
        <xdr:cNvPr id="3" name="Rectangle 2">
          <a:extLst>
            <a:ext uri="{FF2B5EF4-FFF2-40B4-BE49-F238E27FC236}">
              <a16:creationId xmlns:a16="http://schemas.microsoft.com/office/drawing/2014/main" id="{00000000-0008-0000-0400-000003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clientData/>
  </xdr:twoCellAnchor>
  <xdr:twoCellAnchor>
    <xdr:from>
      <xdr:col>11</xdr:col>
      <xdr:colOff>55431</xdr:colOff>
      <xdr:row>1</xdr:row>
      <xdr:rowOff>31749</xdr:rowOff>
    </xdr:from>
    <xdr:to>
      <xdr:col>12</xdr:col>
      <xdr:colOff>367889</xdr:colOff>
      <xdr:row>1</xdr:row>
      <xdr:rowOff>295433</xdr:rowOff>
    </xdr:to>
    <xdr:sp macro="[0]!SupervisorsButton" textlink="">
      <xdr:nvSpPr>
        <xdr:cNvPr id="4" name="Rectangle 3">
          <a:extLst>
            <a:ext uri="{FF2B5EF4-FFF2-40B4-BE49-F238E27FC236}">
              <a16:creationId xmlns:a16="http://schemas.microsoft.com/office/drawing/2014/main" id="{00000000-0008-0000-0400-000004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clientData/>
  </xdr:twoCellAnchor>
  <xdr:twoCellAnchor>
    <xdr:from>
      <xdr:col>12</xdr:col>
      <xdr:colOff>485916</xdr:colOff>
      <xdr:row>1</xdr:row>
      <xdr:rowOff>31749</xdr:rowOff>
    </xdr:from>
    <xdr:to>
      <xdr:col>13</xdr:col>
      <xdr:colOff>430981</xdr:colOff>
      <xdr:row>1</xdr:row>
      <xdr:rowOff>295433</xdr:rowOff>
    </xdr:to>
    <xdr:sp macro="[0]!HRButton" textlink="">
      <xdr:nvSpPr>
        <xdr:cNvPr id="5" name="Rectangle 4">
          <a:extLst>
            <a:ext uri="{FF2B5EF4-FFF2-40B4-BE49-F238E27FC236}">
              <a16:creationId xmlns:a16="http://schemas.microsoft.com/office/drawing/2014/main" id="{00000000-0008-0000-0400-000005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clientData/>
  </xdr:twoCellAnchor>
  <xdr:twoCellAnchor>
    <xdr:from>
      <xdr:col>13</xdr:col>
      <xdr:colOff>549007</xdr:colOff>
      <xdr:row>1</xdr:row>
      <xdr:rowOff>31749</xdr:rowOff>
    </xdr:from>
    <xdr:to>
      <xdr:col>15</xdr:col>
      <xdr:colOff>153893</xdr:colOff>
      <xdr:row>1</xdr:row>
      <xdr:rowOff>295433</xdr:rowOff>
    </xdr:to>
    <xdr:sp macro="[0]!ProcurementButton" textlink="">
      <xdr:nvSpPr>
        <xdr:cNvPr id="6" name="Rectangle 5">
          <a:extLst>
            <a:ext uri="{FF2B5EF4-FFF2-40B4-BE49-F238E27FC236}">
              <a16:creationId xmlns:a16="http://schemas.microsoft.com/office/drawing/2014/main" id="{00000000-0008-0000-0400-000006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clientData/>
  </xdr:twoCellAnchor>
  <xdr:twoCellAnchor>
    <xdr:from>
      <xdr:col>9</xdr:col>
      <xdr:colOff>264627</xdr:colOff>
      <xdr:row>1</xdr:row>
      <xdr:rowOff>31749</xdr:rowOff>
    </xdr:from>
    <xdr:to>
      <xdr:col>9</xdr:col>
      <xdr:colOff>1352692</xdr:colOff>
      <xdr:row>1</xdr:row>
      <xdr:rowOff>295433</xdr:rowOff>
    </xdr:to>
    <xdr:sp macro="[0]!MeetingButton" textlink="">
      <xdr:nvSpPr>
        <xdr:cNvPr id="7" name="Rectangle 6">
          <a:extLst>
            <a:ext uri="{FF2B5EF4-FFF2-40B4-BE49-F238E27FC236}">
              <a16:creationId xmlns:a16="http://schemas.microsoft.com/office/drawing/2014/main" id="{00000000-0008-0000-0400-000007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clientData/>
  </xdr:twoCellAnchor>
  <xdr:twoCellAnchor>
    <xdr:from>
      <xdr:col>15</xdr:col>
      <xdr:colOff>271917</xdr:colOff>
      <xdr:row>1</xdr:row>
      <xdr:rowOff>31749</xdr:rowOff>
    </xdr:from>
    <xdr:to>
      <xdr:col>18</xdr:col>
      <xdr:colOff>94518</xdr:colOff>
      <xdr:row>1</xdr:row>
      <xdr:rowOff>295433</xdr:rowOff>
    </xdr:to>
    <xdr:sp macro="[0]!OtherButton" textlink="">
      <xdr:nvSpPr>
        <xdr:cNvPr id="8" name="Rectangle 7">
          <a:extLst>
            <a:ext uri="{FF2B5EF4-FFF2-40B4-BE49-F238E27FC236}">
              <a16:creationId xmlns:a16="http://schemas.microsoft.com/office/drawing/2014/main" id="{00000000-0008-0000-0400-000008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clientData/>
  </xdr:twoCellAnchor>
  <xdr:twoCellAnchor>
    <xdr:from>
      <xdr:col>9</xdr:col>
      <xdr:colOff>829114</xdr:colOff>
      <xdr:row>1</xdr:row>
      <xdr:rowOff>685376</xdr:rowOff>
    </xdr:from>
    <xdr:to>
      <xdr:col>10</xdr:col>
      <xdr:colOff>829660</xdr:colOff>
      <xdr:row>1</xdr:row>
      <xdr:rowOff>1142576</xdr:rowOff>
    </xdr:to>
    <xdr:sp macro="[0]!InsertRow" textlink="">
      <xdr:nvSpPr>
        <xdr:cNvPr id="9" name="Rectangle 8">
          <a:hlinkClick xmlns:r="http://schemas.openxmlformats.org/officeDocument/2006/relationships" r:id="rId1"/>
          <a:extLst>
            <a:ext uri="{FF2B5EF4-FFF2-40B4-BE49-F238E27FC236}">
              <a16:creationId xmlns:a16="http://schemas.microsoft.com/office/drawing/2014/main" id="{00000000-0008-0000-0400-000009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clientData/>
  </xdr:twoCellAnchor>
  <xdr:twoCellAnchor>
    <xdr:from>
      <xdr:col>10</xdr:col>
      <xdr:colOff>953961</xdr:colOff>
      <xdr:row>1</xdr:row>
      <xdr:rowOff>685376</xdr:rowOff>
    </xdr:from>
    <xdr:to>
      <xdr:col>11</xdr:col>
      <xdr:colOff>707570</xdr:colOff>
      <xdr:row>1</xdr:row>
      <xdr:rowOff>1142576</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00000000-0008-0000-0400-00000A000000}"/>
            </a:ext>
          </a:extLst>
        </xdr:cNvPr>
        <xdr:cNvSpPr/>
      </xdr:nvSpPr>
      <xdr:spPr>
        <a:xfrm>
          <a:off x="19228354" y="889483"/>
          <a:ext cx="896609"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Liste attente</a:t>
          </a:r>
        </a:p>
      </xdr:txBody>
    </xdr:sp>
    <xdr:clientData/>
  </xdr:twoCellAnchor>
  <xdr:twoCellAnchor>
    <xdr:from>
      <xdr:col>12</xdr:col>
      <xdr:colOff>81643</xdr:colOff>
      <xdr:row>1</xdr:row>
      <xdr:rowOff>685376</xdr:rowOff>
    </xdr:from>
    <xdr:to>
      <xdr:col>12</xdr:col>
      <xdr:colOff>960099</xdr:colOff>
      <xdr:row>1</xdr:row>
      <xdr:rowOff>1143000</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00000000-0008-0000-0400-00000B000000}"/>
            </a:ext>
          </a:extLst>
        </xdr:cNvPr>
        <xdr:cNvSpPr/>
      </xdr:nvSpPr>
      <xdr:spPr>
        <a:xfrm>
          <a:off x="20274643" y="889483"/>
          <a:ext cx="878456" cy="457624"/>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Liste achats</a:t>
          </a:r>
        </a:p>
      </xdr:txBody>
    </xdr:sp>
    <xdr:clientData/>
  </xdr:twoCellAnchor>
  <xdr:twoCellAnchor>
    <xdr:from>
      <xdr:col>13</xdr:col>
      <xdr:colOff>794948</xdr:colOff>
      <xdr:row>1</xdr:row>
      <xdr:rowOff>685376</xdr:rowOff>
    </xdr:from>
    <xdr:to>
      <xdr:col>16</xdr:col>
      <xdr:colOff>373673</xdr:colOff>
      <xdr:row>1</xdr:row>
      <xdr:rowOff>1142576</xdr:rowOff>
    </xdr:to>
    <xdr:sp macro="" textlink="">
      <xdr:nvSpPr>
        <xdr:cNvPr id="12" name="Rectangle 11">
          <a:hlinkClick xmlns:r="http://schemas.openxmlformats.org/officeDocument/2006/relationships" r:id="rId4"/>
          <a:extLst>
            <a:ext uri="{FF2B5EF4-FFF2-40B4-BE49-F238E27FC236}">
              <a16:creationId xmlns:a16="http://schemas.microsoft.com/office/drawing/2014/main" id="{00000000-0008-0000-0400-00000C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clientData/>
  </xdr:twoCellAnchor>
  <xdr:twoCellAnchor>
    <xdr:from>
      <xdr:col>12</xdr:col>
      <xdr:colOff>1084401</xdr:colOff>
      <xdr:row>1</xdr:row>
      <xdr:rowOff>685376</xdr:rowOff>
    </xdr:from>
    <xdr:to>
      <xdr:col>13</xdr:col>
      <xdr:colOff>670644</xdr:colOff>
      <xdr:row>1</xdr:row>
      <xdr:rowOff>1142576</xdr:rowOff>
    </xdr:to>
    <xdr:sp macro="" textlink="">
      <xdr:nvSpPr>
        <xdr:cNvPr id="13" name="Rectangle 12">
          <a:hlinkClick xmlns:r="http://schemas.openxmlformats.org/officeDocument/2006/relationships" r:id="rId5"/>
          <a:extLst>
            <a:ext uri="{FF2B5EF4-FFF2-40B4-BE49-F238E27FC236}">
              <a16:creationId xmlns:a16="http://schemas.microsoft.com/office/drawing/2014/main" id="{00000000-0008-0000-0400-00000D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clientData/>
  </xdr:twoCellAnchor>
  <xdr:twoCellAnchor>
    <xdr:from>
      <xdr:col>15</xdr:col>
      <xdr:colOff>338713</xdr:colOff>
      <xdr:row>1</xdr:row>
      <xdr:rowOff>364927</xdr:rowOff>
    </xdr:from>
    <xdr:to>
      <xdr:col>18</xdr:col>
      <xdr:colOff>359144</xdr:colOff>
      <xdr:row>1</xdr:row>
      <xdr:rowOff>628611</xdr:rowOff>
    </xdr:to>
    <xdr:sp macro="[0]!DeleteRow" textlink="">
      <xdr:nvSpPr>
        <xdr:cNvPr id="15" name="Rectangle 14">
          <a:extLst>
            <a:ext uri="{FF2B5EF4-FFF2-40B4-BE49-F238E27FC236}">
              <a16:creationId xmlns:a16="http://schemas.microsoft.com/office/drawing/2014/main" id="{00000000-0008-0000-0400-00000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Supprimer la ligne</a:t>
          </a:r>
        </a:p>
      </xdr:txBody>
    </xdr:sp>
    <xdr:clientData/>
  </xdr:twoCellAnchor>
  <xdr:twoCellAnchor>
    <xdr:from>
      <xdr:col>9</xdr:col>
      <xdr:colOff>0</xdr:colOff>
      <xdr:row>1</xdr:row>
      <xdr:rowOff>364927</xdr:rowOff>
    </xdr:from>
    <xdr:to>
      <xdr:col>10</xdr:col>
      <xdr:colOff>198376</xdr:colOff>
      <xdr:row>1</xdr:row>
      <xdr:rowOff>628611</xdr:rowOff>
    </xdr:to>
    <xdr:sp macro="[0]!InsertPending" textlink="">
      <xdr:nvSpPr>
        <xdr:cNvPr id="16" name="Rectangle 15">
          <a:extLst>
            <a:ext uri="{FF2B5EF4-FFF2-40B4-BE49-F238E27FC236}">
              <a16:creationId xmlns:a16="http://schemas.microsoft.com/office/drawing/2014/main" id="{00000000-0008-0000-0400-00001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clientData/>
  </xdr:twoCellAnchor>
  <xdr:twoCellAnchor>
    <xdr:from>
      <xdr:col>10</xdr:col>
      <xdr:colOff>559485</xdr:colOff>
      <xdr:row>1</xdr:row>
      <xdr:rowOff>364927</xdr:rowOff>
    </xdr:from>
    <xdr:to>
      <xdr:col>12</xdr:col>
      <xdr:colOff>322433</xdr:colOff>
      <xdr:row>1</xdr:row>
      <xdr:rowOff>628611</xdr:rowOff>
    </xdr:to>
    <xdr:sp macro="[0]!UnPending" textlink="">
      <xdr:nvSpPr>
        <xdr:cNvPr id="17" name="Rectangle 16">
          <a:extLst>
            <a:ext uri="{FF2B5EF4-FFF2-40B4-BE49-F238E27FC236}">
              <a16:creationId xmlns:a16="http://schemas.microsoft.com/office/drawing/2014/main" id="{00000000-0008-0000-0400-00001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clientData/>
  </xdr:twoCellAnchor>
  <xdr:twoCellAnchor>
    <xdr:from>
      <xdr:col>12</xdr:col>
      <xdr:colOff>683542</xdr:colOff>
      <xdr:row>1</xdr:row>
      <xdr:rowOff>364927</xdr:rowOff>
    </xdr:from>
    <xdr:to>
      <xdr:col>14</xdr:col>
      <xdr:colOff>399425</xdr:colOff>
      <xdr:row>1</xdr:row>
      <xdr:rowOff>628611</xdr:rowOff>
    </xdr:to>
    <xdr:sp macro="[0]!ClearUsedCells" textlink="">
      <xdr:nvSpPr>
        <xdr:cNvPr id="18" name="Rectangle 17">
          <a:extLst>
            <a:ext uri="{FF2B5EF4-FFF2-40B4-BE49-F238E27FC236}">
              <a16:creationId xmlns:a16="http://schemas.microsoft.com/office/drawing/2014/main" id="{00000000-0008-0000-0400-00001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500-000013000000}"/>
            </a:ext>
          </a:extLst>
        </xdr:cNvPr>
        <xdr:cNvGrpSpPr/>
      </xdr:nvGrpSpPr>
      <xdr:grpSpPr>
        <a:xfrm>
          <a:off x="19542125" y="247196"/>
          <a:ext cx="7899769"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5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5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5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5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5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5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5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5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5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5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5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5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5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5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5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600-000013000000}"/>
            </a:ext>
          </a:extLst>
        </xdr:cNvPr>
        <xdr:cNvGrpSpPr/>
      </xdr:nvGrpSpPr>
      <xdr:grpSpPr>
        <a:xfrm>
          <a:off x="17417143" y="244928"/>
          <a:ext cx="7707001"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6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6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6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6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6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6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6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6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6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6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6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6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6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6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6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700-000013000000}"/>
            </a:ext>
          </a:extLst>
        </xdr:cNvPr>
        <xdr:cNvGrpSpPr/>
      </xdr:nvGrpSpPr>
      <xdr:grpSpPr>
        <a:xfrm>
          <a:off x="19154775" y="240846"/>
          <a:ext cx="9969869" cy="872702"/>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7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7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7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7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7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7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7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7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7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7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7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7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7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7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7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800-000013000000}"/>
            </a:ext>
          </a:extLst>
        </xdr:cNvPr>
        <xdr:cNvGrpSpPr/>
      </xdr:nvGrpSpPr>
      <xdr:grpSpPr>
        <a:xfrm>
          <a:off x="18895219" y="243227"/>
          <a:ext cx="7669581"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8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8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8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8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8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8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8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8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8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8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8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8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8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8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8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1</xdr:row>
      <xdr:rowOff>40821</xdr:rowOff>
    </xdr:from>
    <xdr:to>
      <xdr:col>18</xdr:col>
      <xdr:colOff>359144</xdr:colOff>
      <xdr:row>1</xdr:row>
      <xdr:rowOff>1151648</xdr:rowOff>
    </xdr:to>
    <xdr:grpSp>
      <xdr:nvGrpSpPr>
        <xdr:cNvPr id="19" name="Group 18">
          <a:extLst>
            <a:ext uri="{FF2B5EF4-FFF2-40B4-BE49-F238E27FC236}">
              <a16:creationId xmlns:a16="http://schemas.microsoft.com/office/drawing/2014/main" id="{00000000-0008-0000-0900-000013000000}"/>
            </a:ext>
          </a:extLst>
        </xdr:cNvPr>
        <xdr:cNvGrpSpPr/>
      </xdr:nvGrpSpPr>
      <xdr:grpSpPr>
        <a:xfrm>
          <a:off x="19383375" y="247196"/>
          <a:ext cx="8169644" cy="1110827"/>
          <a:chOff x="16791214" y="235856"/>
          <a:chExt cx="7652573" cy="1110827"/>
        </a:xfrm>
      </xdr:grpSpPr>
      <xdr:sp macro="[0]!ConsultantButton" textlink="">
        <xdr:nvSpPr>
          <xdr:cNvPr id="20" name="Rectangle 19">
            <a:extLst>
              <a:ext uri="{FF2B5EF4-FFF2-40B4-BE49-F238E27FC236}">
                <a16:creationId xmlns:a16="http://schemas.microsoft.com/office/drawing/2014/main" id="{00000000-0008-0000-0900-000014000000}"/>
              </a:ext>
            </a:extLst>
          </xdr:cNvPr>
          <xdr:cNvSpPr/>
        </xdr:nvSpPr>
        <xdr:spPr>
          <a:xfrm>
            <a:off x="18266733"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Consultant</a:t>
            </a:r>
          </a:p>
        </xdr:txBody>
      </xdr:sp>
      <xdr:sp macro="[0]!SupervisorsButton" textlink="">
        <xdr:nvSpPr>
          <xdr:cNvPr id="21" name="Rectangle 20">
            <a:extLst>
              <a:ext uri="{FF2B5EF4-FFF2-40B4-BE49-F238E27FC236}">
                <a16:creationId xmlns:a16="http://schemas.microsoft.com/office/drawing/2014/main" id="{00000000-0008-0000-0900-000015000000}"/>
              </a:ext>
            </a:extLst>
          </xdr:cNvPr>
          <xdr:cNvSpPr/>
        </xdr:nvSpPr>
        <xdr:spPr>
          <a:xfrm>
            <a:off x="19472824"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Supervision</a:t>
            </a:r>
          </a:p>
        </xdr:txBody>
      </xdr:sp>
      <xdr:sp macro="[0]!HRButton" textlink="">
        <xdr:nvSpPr>
          <xdr:cNvPr id="22" name="Rectangle 21">
            <a:extLst>
              <a:ext uri="{FF2B5EF4-FFF2-40B4-BE49-F238E27FC236}">
                <a16:creationId xmlns:a16="http://schemas.microsoft.com/office/drawing/2014/main" id="{00000000-0008-0000-0900-000016000000}"/>
              </a:ext>
            </a:extLst>
          </xdr:cNvPr>
          <xdr:cNvSpPr/>
        </xdr:nvSpPr>
        <xdr:spPr>
          <a:xfrm>
            <a:off x="2067891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RH</a:t>
            </a:r>
          </a:p>
        </xdr:txBody>
      </xdr:sp>
      <xdr:sp macro="[0]!ProcurementButton" textlink="">
        <xdr:nvSpPr>
          <xdr:cNvPr id="23" name="Rectangle 22">
            <a:extLst>
              <a:ext uri="{FF2B5EF4-FFF2-40B4-BE49-F238E27FC236}">
                <a16:creationId xmlns:a16="http://schemas.microsoft.com/office/drawing/2014/main" id="{00000000-0008-0000-0900-000017000000}"/>
              </a:ext>
            </a:extLst>
          </xdr:cNvPr>
          <xdr:cNvSpPr/>
        </xdr:nvSpPr>
        <xdr:spPr>
          <a:xfrm>
            <a:off x="21885007"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Approvisionnement</a:t>
            </a:r>
          </a:p>
        </xdr:txBody>
      </xdr:sp>
      <xdr:sp macro="[0]!MeetingButton" textlink="">
        <xdr:nvSpPr>
          <xdr:cNvPr id="24" name="Rectangle 23">
            <a:extLst>
              <a:ext uri="{FF2B5EF4-FFF2-40B4-BE49-F238E27FC236}">
                <a16:creationId xmlns:a16="http://schemas.microsoft.com/office/drawing/2014/main" id="{00000000-0008-0000-0900-000018000000}"/>
              </a:ext>
            </a:extLst>
          </xdr:cNvPr>
          <xdr:cNvSpPr/>
        </xdr:nvSpPr>
        <xdr:spPr>
          <a:xfrm>
            <a:off x="17055841"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Réunion</a:t>
            </a:r>
          </a:p>
        </xdr:txBody>
      </xdr:sp>
      <xdr:sp macro="[0]!OtherButton" textlink="">
        <xdr:nvSpPr>
          <xdr:cNvPr id="25" name="Rectangle 24">
            <a:extLst>
              <a:ext uri="{FF2B5EF4-FFF2-40B4-BE49-F238E27FC236}">
                <a16:creationId xmlns:a16="http://schemas.microsoft.com/office/drawing/2014/main" id="{00000000-0008-0000-0900-000019000000}"/>
              </a:ext>
            </a:extLst>
          </xdr:cNvPr>
          <xdr:cNvSpPr/>
        </xdr:nvSpPr>
        <xdr:spPr>
          <a:xfrm>
            <a:off x="23091096" y="235856"/>
            <a:ext cx="1088065" cy="263684"/>
          </a:xfrm>
          <a:prstGeom prst="rect">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Autre</a:t>
            </a:r>
          </a:p>
        </xdr:txBody>
      </xdr:sp>
      <xdr:sp macro="[0]!InsertRow" textlink="">
        <xdr:nvSpPr>
          <xdr:cNvPr id="26" name="Rectangle 25">
            <a:hlinkClick xmlns:r="http://schemas.openxmlformats.org/officeDocument/2006/relationships" r:id="rId1"/>
            <a:extLst>
              <a:ext uri="{FF2B5EF4-FFF2-40B4-BE49-F238E27FC236}">
                <a16:creationId xmlns:a16="http://schemas.microsoft.com/office/drawing/2014/main" id="{00000000-0008-0000-0900-00001A000000}"/>
              </a:ext>
            </a:extLst>
          </xdr:cNvPr>
          <xdr:cNvSpPr/>
        </xdr:nvSpPr>
        <xdr:spPr>
          <a:xfrm>
            <a:off x="17620328" y="889483"/>
            <a:ext cx="1483725" cy="457200"/>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ctr"/>
            <a:r>
              <a:rPr lang="en-US" sz="1100">
                <a:solidFill>
                  <a:sysClr val="windowText" lastClr="000000"/>
                </a:solidFill>
              </a:rPr>
              <a:t>Aller</a:t>
            </a:r>
            <a:r>
              <a:rPr lang="en-US" sz="1100" baseline="0">
                <a:solidFill>
                  <a:sysClr val="windowText" lastClr="000000"/>
                </a:solidFill>
              </a:rPr>
              <a:t> à</a:t>
            </a:r>
            <a:r>
              <a:rPr lang="en-US" sz="1100">
                <a:solidFill>
                  <a:sysClr val="windowText" lastClr="000000"/>
                </a:solidFill>
              </a:rPr>
              <a:t> </a:t>
            </a:r>
          </a:p>
          <a:p>
            <a:pPr algn="ctr"/>
            <a:r>
              <a:rPr lang="en-US" sz="1100">
                <a:solidFill>
                  <a:sysClr val="windowText" lastClr="000000"/>
                </a:solidFill>
              </a:rPr>
              <a:t>Infos</a:t>
            </a:r>
            <a:r>
              <a:rPr lang="en-US" sz="1100" baseline="0">
                <a:solidFill>
                  <a:sysClr val="windowText" lastClr="000000"/>
                </a:solidFill>
              </a:rPr>
              <a:t> de base</a:t>
            </a:r>
            <a:endParaRPr lang="en-US" sz="1100">
              <a:solidFill>
                <a:sysClr val="windowText" lastClr="000000"/>
              </a:solidFill>
            </a:endParaRPr>
          </a:p>
        </xdr:txBody>
      </xdr:sp>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900-00001B000000}"/>
              </a:ext>
            </a:extLst>
          </xdr:cNvPr>
          <xdr:cNvSpPr/>
        </xdr:nvSpPr>
        <xdr:spPr>
          <a:xfrm>
            <a:off x="19228355" y="889483"/>
            <a:ext cx="73301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Pending</a:t>
            </a:r>
          </a:p>
        </xdr:txBody>
      </xdr:sp>
      <xdr:sp macro="" textlink="">
        <xdr:nvSpPr>
          <xdr:cNvPr id="28" name="Rectangle 27">
            <a:hlinkClick xmlns:r="http://schemas.openxmlformats.org/officeDocument/2006/relationships" r:id="rId3"/>
            <a:extLst>
              <a:ext uri="{FF2B5EF4-FFF2-40B4-BE49-F238E27FC236}">
                <a16:creationId xmlns:a16="http://schemas.microsoft.com/office/drawing/2014/main" id="{00000000-0008-0000-0900-00001C000000}"/>
              </a:ext>
            </a:extLst>
          </xdr:cNvPr>
          <xdr:cNvSpPr/>
        </xdr:nvSpPr>
        <xdr:spPr>
          <a:xfrm>
            <a:off x="20085668" y="889483"/>
            <a:ext cx="1067432"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 Procurement</a:t>
            </a:r>
          </a:p>
        </xdr:txBody>
      </xdr:sp>
      <xdr:sp macro="" textlink="">
        <xdr:nvSpPr>
          <xdr:cNvPr id="29" name="Rectangle 28">
            <a:hlinkClick xmlns:r="http://schemas.openxmlformats.org/officeDocument/2006/relationships" r:id="rId4"/>
            <a:extLst>
              <a:ext uri="{FF2B5EF4-FFF2-40B4-BE49-F238E27FC236}">
                <a16:creationId xmlns:a16="http://schemas.microsoft.com/office/drawing/2014/main" id="{00000000-0008-0000-0900-00001D000000}"/>
              </a:ext>
            </a:extLst>
          </xdr:cNvPr>
          <xdr:cNvSpPr/>
        </xdr:nvSpPr>
        <xdr:spPr>
          <a:xfrm>
            <a:off x="22130948" y="889483"/>
            <a:ext cx="1483725"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Tableaux récapulatifs</a:t>
            </a:r>
          </a:p>
        </xdr:txBody>
      </xdr:sp>
      <xdr:sp macro="" textlink="">
        <xdr:nvSpPr>
          <xdr:cNvPr id="30" name="Rectangle 29">
            <a:hlinkClick xmlns:r="http://schemas.openxmlformats.org/officeDocument/2006/relationships" r:id="rId5"/>
            <a:extLst>
              <a:ext uri="{FF2B5EF4-FFF2-40B4-BE49-F238E27FC236}">
                <a16:creationId xmlns:a16="http://schemas.microsoft.com/office/drawing/2014/main" id="{00000000-0008-0000-0900-00001E000000}"/>
              </a:ext>
            </a:extLst>
          </xdr:cNvPr>
          <xdr:cNvSpPr/>
        </xdr:nvSpPr>
        <xdr:spPr>
          <a:xfrm>
            <a:off x="21277401" y="889483"/>
            <a:ext cx="729243" cy="457200"/>
          </a:xfrm>
          <a:prstGeom prst="rect">
            <a:avLst/>
          </a:prstGeom>
          <a:solidFill>
            <a:srgbClr val="FFFF99"/>
          </a:solidFill>
          <a:ln w="25400" cap="flat" cmpd="sng" algn="ctr">
            <a:solidFill>
              <a:srgbClr val="4F81BD">
                <a:shade val="50000"/>
              </a:srgbClr>
            </a:solidFill>
            <a:prstDash val="solid"/>
          </a:ln>
          <a:effectLst/>
        </xdr:spPr>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Aller à</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Graphs</a:t>
            </a:r>
          </a:p>
        </xdr:txBody>
      </xdr:sp>
      <xdr:sp macro="[0]!DeleteRow" textlink="">
        <xdr:nvSpPr>
          <xdr:cNvPr id="31" name="Rectangle 30">
            <a:extLst>
              <a:ext uri="{FF2B5EF4-FFF2-40B4-BE49-F238E27FC236}">
                <a16:creationId xmlns:a16="http://schemas.microsoft.com/office/drawing/2014/main" id="{00000000-0008-0000-0900-00001F000000}"/>
              </a:ext>
            </a:extLst>
          </xdr:cNvPr>
          <xdr:cNvSpPr/>
        </xdr:nvSpPr>
        <xdr:spPr>
          <a:xfrm>
            <a:off x="23157892" y="569034"/>
            <a:ext cx="128589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la ligne</a:t>
            </a:r>
          </a:p>
        </xdr:txBody>
      </xdr:sp>
      <xdr:sp macro="[0]!InsertPending" textlink="">
        <xdr:nvSpPr>
          <xdr:cNvPr id="32" name="Rectangle 31">
            <a:extLst>
              <a:ext uri="{FF2B5EF4-FFF2-40B4-BE49-F238E27FC236}">
                <a16:creationId xmlns:a16="http://schemas.microsoft.com/office/drawing/2014/main" id="{00000000-0008-0000-0900-000020000000}"/>
              </a:ext>
            </a:extLst>
          </xdr:cNvPr>
          <xdr:cNvSpPr/>
        </xdr:nvSpPr>
        <xdr:spPr>
          <a:xfrm>
            <a:off x="16791214"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Mettre en attente la ligne</a:t>
            </a:r>
          </a:p>
        </xdr:txBody>
      </xdr:sp>
      <xdr:sp macro="[0]!UnPending" textlink="">
        <xdr:nvSpPr>
          <xdr:cNvPr id="33" name="Rectangle 32">
            <a:extLst>
              <a:ext uri="{FF2B5EF4-FFF2-40B4-BE49-F238E27FC236}">
                <a16:creationId xmlns:a16="http://schemas.microsoft.com/office/drawing/2014/main" id="{00000000-0008-0000-0900-000021000000}"/>
              </a:ext>
            </a:extLst>
          </xdr:cNvPr>
          <xdr:cNvSpPr/>
        </xdr:nvSpPr>
        <xdr:spPr>
          <a:xfrm>
            <a:off x="18833878" y="569034"/>
            <a:ext cx="1681555"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Remise de la ligne</a:t>
            </a:r>
          </a:p>
        </xdr:txBody>
      </xdr:sp>
      <xdr:sp macro="[0]!ClearUsedCells" textlink="">
        <xdr:nvSpPr>
          <xdr:cNvPr id="34" name="Rectangle 33">
            <a:extLst>
              <a:ext uri="{FF2B5EF4-FFF2-40B4-BE49-F238E27FC236}">
                <a16:creationId xmlns:a16="http://schemas.microsoft.com/office/drawing/2014/main" id="{00000000-0008-0000-0900-000022000000}"/>
              </a:ext>
            </a:extLst>
          </xdr:cNvPr>
          <xdr:cNvSpPr/>
        </xdr:nvSpPr>
        <xdr:spPr>
          <a:xfrm>
            <a:off x="20876542" y="569034"/>
            <a:ext cx="1920240" cy="263684"/>
          </a:xfrm>
          <a:prstGeom prst="rect">
            <a:avLst/>
          </a:prstGeom>
          <a:solidFill>
            <a:srgbClr val="FFC000"/>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Effacer les données de a ligne</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E0406D-E01B-4768-ABD2-FD9CEB017464}">
  <we:reference id="wa104381504" version="1.0.0.0" store="en-US" storeType="OMEX"/>
  <we:alternateReferences>
    <we:reference id="WA104381504" version="1.0.0.0" store="WA104381504"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trlProp" Target="../ctrlProps/ctrlProp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4.xml"/><Relationship Id="rId1" Type="http://schemas.openxmlformats.org/officeDocument/2006/relationships/printerSettings" Target="../printerSettings/printerSettings25.bin"/><Relationship Id="rId5" Type="http://schemas.openxmlformats.org/officeDocument/2006/relationships/image" Target="../media/image18.emf"/><Relationship Id="rId4" Type="http://schemas.openxmlformats.org/officeDocument/2006/relationships/control" Target="../activeX/activeX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5.xml"/><Relationship Id="rId1" Type="http://schemas.openxmlformats.org/officeDocument/2006/relationships/printerSettings" Target="../printerSettings/printerSettings26.bin"/><Relationship Id="rId5" Type="http://schemas.openxmlformats.org/officeDocument/2006/relationships/image" Target="../media/image19.emf"/><Relationship Id="rId4" Type="http://schemas.openxmlformats.org/officeDocument/2006/relationships/control" Target="../activeX/activeX1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7.xml"/><Relationship Id="rId1" Type="http://schemas.openxmlformats.org/officeDocument/2006/relationships/printerSettings" Target="../printerSettings/printerSettings28.bin"/><Relationship Id="rId5" Type="http://schemas.openxmlformats.org/officeDocument/2006/relationships/image" Target="../media/image20.emf"/><Relationship Id="rId4" Type="http://schemas.openxmlformats.org/officeDocument/2006/relationships/control" Target="../activeX/activeX1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8.xml"/><Relationship Id="rId1" Type="http://schemas.openxmlformats.org/officeDocument/2006/relationships/printerSettings" Target="../printerSettings/printerSettings29.bin"/><Relationship Id="rId5" Type="http://schemas.openxmlformats.org/officeDocument/2006/relationships/image" Target="../media/image21.emf"/><Relationship Id="rId4" Type="http://schemas.openxmlformats.org/officeDocument/2006/relationships/control" Target="../activeX/activeX1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7.emf"/><Relationship Id="rId4" Type="http://schemas.openxmlformats.org/officeDocument/2006/relationships/control" Target="../activeX/activeX1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3" tint="0.59999389629810485"/>
  </sheetPr>
  <dimension ref="B2:M45"/>
  <sheetViews>
    <sheetView zoomScale="130" zoomScaleNormal="130" workbookViewId="0">
      <selection activeCell="G12" sqref="G12"/>
    </sheetView>
  </sheetViews>
  <sheetFormatPr defaultColWidth="9.140625" defaultRowHeight="15" x14ac:dyDescent="0.25"/>
  <sheetData>
    <row r="2" spans="2:13" x14ac:dyDescent="0.25">
      <c r="B2" s="177" t="s">
        <v>777</v>
      </c>
      <c r="C2" s="177"/>
      <c r="D2" s="177"/>
      <c r="E2" s="177"/>
      <c r="F2" s="177"/>
      <c r="G2" s="177"/>
      <c r="H2" s="177"/>
      <c r="I2" s="91"/>
      <c r="J2" s="91"/>
      <c r="K2" s="91"/>
      <c r="L2" s="91"/>
      <c r="M2" s="91"/>
    </row>
    <row r="3" spans="2:13" x14ac:dyDescent="0.25">
      <c r="B3" s="91"/>
      <c r="C3" s="91"/>
      <c r="D3" s="91"/>
      <c r="E3" s="91"/>
      <c r="F3" s="91"/>
      <c r="G3" s="91"/>
      <c r="H3" s="91"/>
      <c r="I3" s="91"/>
      <c r="J3" s="91"/>
      <c r="K3" s="91"/>
      <c r="L3" s="91"/>
      <c r="M3" s="91"/>
    </row>
    <row r="4" spans="2:13" x14ac:dyDescent="0.25">
      <c r="B4" s="91"/>
      <c r="C4" s="91"/>
      <c r="D4" s="91"/>
      <c r="E4" s="91"/>
      <c r="F4" s="91"/>
      <c r="G4" s="91"/>
      <c r="H4" s="91"/>
      <c r="I4" s="91"/>
      <c r="J4" s="91"/>
      <c r="K4" s="91"/>
      <c r="L4" s="91"/>
      <c r="M4" s="91"/>
    </row>
    <row r="5" spans="2:13" x14ac:dyDescent="0.25">
      <c r="B5" s="91"/>
      <c r="C5" s="91"/>
      <c r="D5" s="91"/>
      <c r="E5" s="91"/>
      <c r="F5" s="91"/>
      <c r="G5" s="91"/>
      <c r="H5" s="91"/>
      <c r="I5" s="91"/>
      <c r="J5" s="91"/>
      <c r="K5" s="91"/>
      <c r="L5" s="91"/>
      <c r="M5" s="91"/>
    </row>
    <row r="6" spans="2:13" x14ac:dyDescent="0.25">
      <c r="B6" s="91"/>
      <c r="C6" s="91"/>
      <c r="D6" s="91"/>
      <c r="E6" s="91"/>
      <c r="F6" s="91"/>
      <c r="G6" s="91"/>
      <c r="H6" s="91"/>
      <c r="I6" s="91"/>
      <c r="J6" s="91"/>
      <c r="K6" s="91"/>
      <c r="L6" s="91"/>
      <c r="M6" s="91"/>
    </row>
    <row r="8" spans="2:13" x14ac:dyDescent="0.25">
      <c r="B8" s="177" t="s">
        <v>661</v>
      </c>
      <c r="C8" s="177"/>
      <c r="D8" s="177"/>
      <c r="E8" s="177"/>
      <c r="F8" s="177"/>
      <c r="G8" s="177"/>
      <c r="H8" s="177"/>
      <c r="I8" s="91"/>
      <c r="J8" s="91"/>
      <c r="K8" s="91"/>
      <c r="L8" s="91"/>
      <c r="M8" s="91"/>
    </row>
    <row r="9" spans="2:13" x14ac:dyDescent="0.25">
      <c r="B9" s="91"/>
      <c r="C9" s="91"/>
      <c r="D9" s="91"/>
      <c r="E9" s="91"/>
      <c r="F9" s="91"/>
      <c r="G9" s="91"/>
      <c r="H9" s="91"/>
      <c r="I9" s="91"/>
      <c r="J9" s="91"/>
      <c r="K9" s="91"/>
      <c r="L9" s="91"/>
      <c r="M9" s="91"/>
    </row>
    <row r="10" spans="2:13" x14ac:dyDescent="0.25">
      <c r="B10" s="91"/>
      <c r="C10" s="91"/>
      <c r="D10" s="91"/>
      <c r="E10" s="91"/>
      <c r="F10" s="91"/>
      <c r="G10" s="91"/>
      <c r="H10" s="91"/>
      <c r="I10" s="91"/>
      <c r="J10" s="91"/>
      <c r="K10" s="91"/>
      <c r="L10" s="91"/>
      <c r="M10" s="91"/>
    </row>
    <row r="11" spans="2:13" x14ac:dyDescent="0.25">
      <c r="B11" s="91"/>
      <c r="C11" s="91"/>
      <c r="D11" s="91"/>
      <c r="E11" s="91"/>
      <c r="F11" s="91"/>
      <c r="G11" s="91"/>
      <c r="H11" s="91"/>
      <c r="I11" s="91"/>
      <c r="J11" s="91"/>
      <c r="K11" s="91"/>
      <c r="L11" s="91"/>
      <c r="M11" s="91"/>
    </row>
    <row r="12" spans="2:13" x14ac:dyDescent="0.25">
      <c r="B12" s="91"/>
      <c r="C12" s="91"/>
      <c r="D12" s="91"/>
      <c r="E12" s="91"/>
      <c r="F12" s="91"/>
      <c r="G12" s="91"/>
      <c r="H12" s="91"/>
      <c r="I12" s="91"/>
      <c r="J12" s="91"/>
      <c r="K12" s="91"/>
      <c r="L12" s="91"/>
      <c r="M12" s="91"/>
    </row>
    <row r="13" spans="2:13" x14ac:dyDescent="0.25">
      <c r="B13" s="91"/>
      <c r="C13" s="91"/>
      <c r="D13" s="91"/>
      <c r="E13" s="91"/>
      <c r="F13" s="91"/>
      <c r="G13" s="91"/>
      <c r="H13" s="91"/>
      <c r="I13" s="91"/>
      <c r="J13" s="91"/>
      <c r="K13" s="91"/>
      <c r="L13" s="91"/>
      <c r="M13" s="91"/>
    </row>
    <row r="14" spans="2:13" x14ac:dyDescent="0.25">
      <c r="B14" s="91"/>
      <c r="C14" s="91"/>
      <c r="D14" s="91"/>
      <c r="E14" s="91"/>
      <c r="F14" s="91"/>
      <c r="G14" s="91"/>
      <c r="H14" s="91"/>
      <c r="I14" s="91"/>
      <c r="J14" s="91"/>
      <c r="K14" s="91"/>
      <c r="L14" s="91"/>
      <c r="M14" s="91"/>
    </row>
    <row r="15" spans="2:13" x14ac:dyDescent="0.25">
      <c r="B15" s="91"/>
      <c r="C15" s="91"/>
      <c r="D15" s="91"/>
      <c r="E15" s="91"/>
      <c r="F15" s="91"/>
      <c r="G15" s="91"/>
      <c r="H15" s="91"/>
      <c r="I15" s="91"/>
      <c r="J15" s="91"/>
      <c r="K15" s="91"/>
      <c r="L15" s="91"/>
      <c r="M15" s="91"/>
    </row>
    <row r="16" spans="2:13" x14ac:dyDescent="0.25">
      <c r="B16" s="91"/>
      <c r="C16" s="91"/>
      <c r="D16" s="91"/>
      <c r="E16" s="91"/>
      <c r="F16" s="91"/>
      <c r="G16" s="91"/>
      <c r="H16" s="91"/>
      <c r="I16" s="91"/>
      <c r="J16" s="91"/>
      <c r="K16" s="91"/>
      <c r="L16" s="91"/>
      <c r="M16" s="91"/>
    </row>
    <row r="17" spans="2:13" x14ac:dyDescent="0.25">
      <c r="B17" s="91"/>
      <c r="C17" s="91"/>
      <c r="D17" s="91"/>
      <c r="E17" s="91"/>
      <c r="F17" s="91"/>
      <c r="G17" s="91"/>
      <c r="H17" s="91"/>
      <c r="I17" s="91"/>
      <c r="J17" s="91"/>
      <c r="K17" s="91"/>
      <c r="L17" s="91"/>
      <c r="M17" s="91"/>
    </row>
    <row r="18" spans="2:13" x14ac:dyDescent="0.25">
      <c r="B18" s="91"/>
      <c r="C18" s="91"/>
      <c r="D18" s="91"/>
      <c r="E18" s="91"/>
      <c r="F18" s="91"/>
      <c r="G18" s="91"/>
      <c r="H18" s="91"/>
      <c r="I18" s="91"/>
      <c r="J18" s="91"/>
      <c r="K18" s="91"/>
      <c r="L18" s="91"/>
      <c r="M18" s="91"/>
    </row>
    <row r="19" spans="2:13" x14ac:dyDescent="0.25">
      <c r="B19" s="91"/>
      <c r="C19" s="91"/>
      <c r="D19" s="91"/>
      <c r="E19" s="91"/>
      <c r="F19" s="91"/>
      <c r="G19" s="91"/>
      <c r="H19" s="91"/>
      <c r="I19" s="91"/>
      <c r="J19" s="91"/>
      <c r="K19" s="91"/>
      <c r="L19" s="91"/>
      <c r="M19" s="91"/>
    </row>
    <row r="20" spans="2:13" x14ac:dyDescent="0.25">
      <c r="B20" s="91"/>
      <c r="C20" s="91"/>
      <c r="D20" s="91"/>
      <c r="E20" s="91"/>
      <c r="F20" s="91"/>
      <c r="G20" s="91"/>
      <c r="H20" s="91"/>
      <c r="I20" s="91"/>
      <c r="J20" s="91"/>
      <c r="K20" s="91"/>
      <c r="L20" s="91"/>
      <c r="M20" s="91"/>
    </row>
    <row r="22" spans="2:13" x14ac:dyDescent="0.25">
      <c r="B22" s="91"/>
      <c r="C22" s="178" t="s">
        <v>544</v>
      </c>
      <c r="D22" s="91" t="s">
        <v>614</v>
      </c>
      <c r="E22" s="91"/>
      <c r="F22" s="91"/>
      <c r="G22" s="91"/>
      <c r="H22" s="91"/>
      <c r="I22" s="91"/>
      <c r="J22" s="91"/>
      <c r="K22" s="91"/>
      <c r="L22" s="91"/>
      <c r="M22" s="91"/>
    </row>
    <row r="24" spans="2:13" x14ac:dyDescent="0.25">
      <c r="B24" s="177" t="s">
        <v>615</v>
      </c>
      <c r="C24" s="177"/>
      <c r="D24" s="91"/>
      <c r="E24" s="91"/>
      <c r="F24" s="91"/>
      <c r="G24" s="91"/>
      <c r="H24" s="91"/>
      <c r="I24" s="91"/>
      <c r="J24" s="91"/>
      <c r="K24" s="91"/>
      <c r="L24" s="91"/>
      <c r="M24" s="91"/>
    </row>
    <row r="25" spans="2:13" x14ac:dyDescent="0.25">
      <c r="B25" s="91"/>
      <c r="C25" s="91"/>
      <c r="D25" s="91"/>
      <c r="E25" s="91"/>
      <c r="F25" s="91"/>
      <c r="G25" s="91"/>
      <c r="H25" s="91"/>
      <c r="I25" s="91"/>
      <c r="J25" s="91"/>
      <c r="K25" s="91"/>
      <c r="L25" s="91"/>
      <c r="M25" s="91"/>
    </row>
    <row r="26" spans="2:13" x14ac:dyDescent="0.25">
      <c r="B26" s="91"/>
      <c r="C26" s="91"/>
      <c r="D26" s="91"/>
      <c r="E26" s="91"/>
      <c r="F26" s="91"/>
      <c r="G26" s="91"/>
      <c r="H26" s="91"/>
      <c r="I26" s="91"/>
      <c r="J26" s="91"/>
      <c r="K26" s="91"/>
      <c r="L26" s="91"/>
      <c r="M26" s="91"/>
    </row>
    <row r="27" spans="2:13" x14ac:dyDescent="0.25">
      <c r="B27" s="91"/>
      <c r="C27" s="91"/>
      <c r="D27" s="91"/>
      <c r="E27" s="91"/>
      <c r="F27" s="91"/>
      <c r="G27" s="91"/>
      <c r="H27" s="91"/>
      <c r="I27" s="91"/>
      <c r="J27" s="91"/>
      <c r="K27" s="91"/>
      <c r="L27" s="91"/>
      <c r="M27" s="91"/>
    </row>
    <row r="28" spans="2:13" x14ac:dyDescent="0.25">
      <c r="B28" s="91"/>
      <c r="C28" s="91"/>
      <c r="D28" s="91"/>
      <c r="E28" s="91"/>
      <c r="F28" s="91"/>
      <c r="G28" s="91"/>
      <c r="H28" s="91"/>
      <c r="I28" s="91"/>
      <c r="J28" s="91"/>
      <c r="K28" s="91"/>
      <c r="L28" s="91"/>
      <c r="M28" s="91"/>
    </row>
    <row r="29" spans="2:13" x14ac:dyDescent="0.25">
      <c r="B29" s="91"/>
      <c r="C29" s="91"/>
      <c r="D29" s="91"/>
      <c r="E29" s="91"/>
      <c r="F29" s="91"/>
      <c r="G29" s="91"/>
      <c r="H29" s="91"/>
      <c r="I29" s="91"/>
      <c r="J29" s="91"/>
      <c r="K29" s="91"/>
      <c r="L29" s="91"/>
      <c r="M29" s="91"/>
    </row>
    <row r="30" spans="2:13" x14ac:dyDescent="0.25">
      <c r="B30" s="91"/>
      <c r="C30" s="91"/>
      <c r="D30" s="91"/>
      <c r="E30" s="91"/>
      <c r="F30" s="91"/>
      <c r="G30" s="91"/>
      <c r="H30" s="91"/>
      <c r="I30" s="91"/>
      <c r="J30" s="91"/>
      <c r="K30" s="91"/>
      <c r="L30" s="91"/>
      <c r="M30" s="91"/>
    </row>
    <row r="31" spans="2:13" x14ac:dyDescent="0.25">
      <c r="B31" s="91"/>
      <c r="C31" s="91"/>
      <c r="D31" s="91"/>
      <c r="E31" s="91"/>
      <c r="F31" s="91"/>
      <c r="G31" s="91"/>
      <c r="H31" s="91"/>
      <c r="I31" s="91"/>
      <c r="J31" s="91"/>
      <c r="K31" s="91"/>
      <c r="L31" s="91"/>
      <c r="M31" s="91"/>
    </row>
    <row r="32" spans="2:13" x14ac:dyDescent="0.25">
      <c r="B32" s="91"/>
      <c r="C32" s="91"/>
      <c r="D32" s="91"/>
      <c r="E32" s="91"/>
      <c r="F32" s="91"/>
      <c r="G32" s="91"/>
      <c r="H32" s="91"/>
      <c r="I32" s="91"/>
      <c r="J32" s="91"/>
      <c r="K32" s="91"/>
      <c r="L32" s="91"/>
      <c r="M32" s="91"/>
    </row>
    <row r="33" spans="2:13" x14ac:dyDescent="0.25">
      <c r="B33" s="91"/>
      <c r="C33" s="91"/>
      <c r="D33" s="91"/>
      <c r="E33" s="91"/>
      <c r="F33" s="91"/>
      <c r="G33" s="91"/>
      <c r="H33" s="91"/>
      <c r="I33" s="91"/>
      <c r="J33" s="91"/>
      <c r="K33" s="91"/>
      <c r="L33" s="91"/>
      <c r="M33" s="91"/>
    </row>
    <row r="34" spans="2:13" x14ac:dyDescent="0.25">
      <c r="B34" s="91"/>
      <c r="C34" s="91"/>
      <c r="D34" s="91"/>
      <c r="E34" s="91"/>
      <c r="F34" s="91"/>
      <c r="G34" s="91"/>
      <c r="H34" s="91"/>
      <c r="I34" s="91"/>
      <c r="J34" s="91"/>
      <c r="K34" s="91"/>
      <c r="L34" s="91"/>
      <c r="M34" s="91"/>
    </row>
    <row r="35" spans="2:13" x14ac:dyDescent="0.25">
      <c r="B35" s="91"/>
      <c r="C35" s="91"/>
      <c r="D35" s="91"/>
      <c r="E35" s="91"/>
      <c r="F35" s="91"/>
      <c r="G35" s="91"/>
      <c r="H35" s="91"/>
      <c r="I35" s="91"/>
      <c r="J35" s="91"/>
      <c r="K35" s="91"/>
      <c r="L35" s="91"/>
      <c r="M35" s="91"/>
    </row>
    <row r="36" spans="2:13" x14ac:dyDescent="0.25">
      <c r="B36" s="91"/>
      <c r="C36" s="91"/>
      <c r="D36" s="91"/>
      <c r="E36" s="91"/>
      <c r="F36" s="91"/>
      <c r="G36" s="91"/>
      <c r="H36" s="91"/>
      <c r="I36" s="91"/>
      <c r="J36" s="91"/>
      <c r="K36" s="91"/>
      <c r="L36" s="91"/>
      <c r="M36" s="91"/>
    </row>
    <row r="37" spans="2:13" x14ac:dyDescent="0.25">
      <c r="B37" s="91"/>
      <c r="C37" s="91"/>
      <c r="D37" s="91"/>
      <c r="E37" s="91"/>
      <c r="F37" s="91"/>
      <c r="G37" s="91"/>
      <c r="H37" s="91"/>
      <c r="I37" s="91"/>
      <c r="J37" s="91"/>
      <c r="K37" s="91"/>
      <c r="L37" s="91"/>
      <c r="M37" s="91"/>
    </row>
    <row r="38" spans="2:13" x14ac:dyDescent="0.25">
      <c r="B38" s="91"/>
      <c r="C38" s="91"/>
      <c r="D38" s="91"/>
      <c r="E38" s="91"/>
      <c r="F38" s="91"/>
      <c r="G38" s="91"/>
      <c r="H38" s="91"/>
      <c r="I38" s="91"/>
      <c r="J38" s="91"/>
      <c r="K38" s="91"/>
      <c r="L38" s="91"/>
      <c r="M38" s="91"/>
    </row>
    <row r="39" spans="2:13" x14ac:dyDescent="0.25">
      <c r="B39" s="91"/>
      <c r="C39" s="91"/>
      <c r="D39" s="91"/>
      <c r="E39" s="91"/>
      <c r="F39" s="91"/>
      <c r="G39" s="91"/>
      <c r="H39" s="91"/>
      <c r="I39" s="91"/>
      <c r="J39" s="91"/>
      <c r="K39" s="91"/>
      <c r="L39" s="91"/>
      <c r="M39" s="91"/>
    </row>
    <row r="40" spans="2:13" x14ac:dyDescent="0.25">
      <c r="B40" s="91"/>
      <c r="C40" s="91"/>
      <c r="D40" s="91"/>
      <c r="E40" s="91"/>
      <c r="F40" s="91"/>
      <c r="G40" s="91"/>
      <c r="H40" s="91"/>
      <c r="I40" s="91"/>
      <c r="J40" s="91"/>
      <c r="K40" s="91"/>
      <c r="L40" s="91"/>
      <c r="M40" s="91"/>
    </row>
    <row r="41" spans="2:13" x14ac:dyDescent="0.25">
      <c r="B41" s="91"/>
      <c r="C41" s="91"/>
      <c r="D41" s="91"/>
      <c r="E41" s="91"/>
      <c r="F41" s="91"/>
      <c r="G41" s="91"/>
      <c r="H41" s="91"/>
      <c r="I41" s="91"/>
      <c r="J41" s="91"/>
      <c r="K41" s="91"/>
      <c r="L41" s="91"/>
      <c r="M41" s="91"/>
    </row>
    <row r="42" spans="2:13" x14ac:dyDescent="0.25">
      <c r="B42" s="91"/>
      <c r="C42" s="91"/>
      <c r="D42" s="91"/>
      <c r="E42" s="91"/>
      <c r="F42" s="91"/>
      <c r="G42" s="91"/>
      <c r="H42" s="91"/>
      <c r="I42" s="91"/>
      <c r="J42" s="91"/>
      <c r="K42" s="91"/>
      <c r="L42" s="91"/>
      <c r="M42" s="91"/>
    </row>
    <row r="43" spans="2:13" x14ac:dyDescent="0.25">
      <c r="B43" s="91"/>
      <c r="C43" s="91"/>
      <c r="D43" s="91"/>
      <c r="E43" s="91"/>
      <c r="F43" s="91"/>
      <c r="G43" s="91"/>
      <c r="H43" s="91"/>
      <c r="I43" s="91"/>
      <c r="J43" s="91"/>
      <c r="K43" s="91"/>
      <c r="L43" s="91"/>
      <c r="M43" s="91"/>
    </row>
    <row r="44" spans="2:13" x14ac:dyDescent="0.25">
      <c r="B44" s="91"/>
      <c r="C44" s="91"/>
      <c r="D44" s="91"/>
      <c r="E44" s="91"/>
      <c r="F44" s="91"/>
      <c r="G44" s="91"/>
      <c r="H44" s="91"/>
      <c r="I44" s="91"/>
      <c r="J44" s="91"/>
      <c r="K44" s="91"/>
      <c r="L44" s="91"/>
      <c r="M44" s="91"/>
    </row>
    <row r="45" spans="2:13" x14ac:dyDescent="0.25">
      <c r="B45" s="91"/>
      <c r="C45" s="91"/>
      <c r="D45" s="91"/>
      <c r="E45" s="91"/>
      <c r="F45" s="91"/>
      <c r="G45" s="91"/>
      <c r="H45" s="91"/>
      <c r="I45" s="91"/>
      <c r="J45" s="91"/>
      <c r="K45" s="91"/>
      <c r="L45" s="91"/>
      <c r="M45" s="91"/>
    </row>
  </sheetData>
  <pageMargins left="0.7" right="0.7" top="0.75" bottom="0.75" header="0.3" footer="0.3"/>
  <pageSetup orientation="portrait" r:id="rId1"/>
  <drawing r:id="rId2"/>
  <legacyDrawing r:id="rId3"/>
  <controls>
    <mc:AlternateContent xmlns:mc="http://schemas.openxmlformats.org/markup-compatibility/2006">
      <mc:Choice Requires="x14">
        <control shapeId="41985" r:id="rId4" name="CheckBox21">
          <controlPr autoLine="0" autoPict="0" r:id="rId5">
            <anchor moveWithCells="1">
              <from>
                <xdr:col>1</xdr:col>
                <xdr:colOff>352425</xdr:colOff>
                <xdr:row>9</xdr:row>
                <xdr:rowOff>0</xdr:rowOff>
              </from>
              <to>
                <xdr:col>6</xdr:col>
                <xdr:colOff>409575</xdr:colOff>
                <xdr:row>10</xdr:row>
                <xdr:rowOff>38100</xdr:rowOff>
              </to>
            </anchor>
          </controlPr>
        </control>
      </mc:Choice>
      <mc:Fallback>
        <control shapeId="41985" r:id="rId4" name="CheckBox21"/>
      </mc:Fallback>
    </mc:AlternateContent>
    <mc:AlternateContent xmlns:mc="http://schemas.openxmlformats.org/markup-compatibility/2006">
      <mc:Choice Requires="x14">
        <control shapeId="41986" r:id="rId6" name="CheckBox22">
          <controlPr autoLine="0" autoPict="0" r:id="rId7">
            <anchor moveWithCells="1">
              <from>
                <xdr:col>1</xdr:col>
                <xdr:colOff>352425</xdr:colOff>
                <xdr:row>10</xdr:row>
                <xdr:rowOff>76200</xdr:rowOff>
              </from>
              <to>
                <xdr:col>6</xdr:col>
                <xdr:colOff>409575</xdr:colOff>
                <xdr:row>11</xdr:row>
                <xdr:rowOff>114300</xdr:rowOff>
              </to>
            </anchor>
          </controlPr>
        </control>
      </mc:Choice>
      <mc:Fallback>
        <control shapeId="41986" r:id="rId6" name="CheckBox22"/>
      </mc:Fallback>
    </mc:AlternateContent>
    <mc:AlternateContent xmlns:mc="http://schemas.openxmlformats.org/markup-compatibility/2006">
      <mc:Choice Requires="x14">
        <control shapeId="41987" r:id="rId8" name="CheckBox23">
          <controlPr defaultSize="0" autoLine="0" autoPict="0" r:id="rId9">
            <anchor moveWithCells="1">
              <from>
                <xdr:col>1</xdr:col>
                <xdr:colOff>352425</xdr:colOff>
                <xdr:row>11</xdr:row>
                <xdr:rowOff>152400</xdr:rowOff>
              </from>
              <to>
                <xdr:col>6</xdr:col>
                <xdr:colOff>409575</xdr:colOff>
                <xdr:row>13</xdr:row>
                <xdr:rowOff>0</xdr:rowOff>
              </to>
            </anchor>
          </controlPr>
        </control>
      </mc:Choice>
      <mc:Fallback>
        <control shapeId="41987" r:id="rId8" name="CheckBox23"/>
      </mc:Fallback>
    </mc:AlternateContent>
    <mc:AlternateContent xmlns:mc="http://schemas.openxmlformats.org/markup-compatibility/2006">
      <mc:Choice Requires="x14">
        <control shapeId="41988" r:id="rId10" name="CheckBox24">
          <controlPr defaultSize="0" autoLine="0" autoPict="0" r:id="rId11">
            <anchor moveWithCells="1">
              <from>
                <xdr:col>1</xdr:col>
                <xdr:colOff>352425</xdr:colOff>
                <xdr:row>15</xdr:row>
                <xdr:rowOff>190500</xdr:rowOff>
              </from>
              <to>
                <xdr:col>6</xdr:col>
                <xdr:colOff>409575</xdr:colOff>
                <xdr:row>17</xdr:row>
                <xdr:rowOff>38100</xdr:rowOff>
              </to>
            </anchor>
          </controlPr>
        </control>
      </mc:Choice>
      <mc:Fallback>
        <control shapeId="41988" r:id="rId10" name="CheckBox24"/>
      </mc:Fallback>
    </mc:AlternateContent>
    <mc:AlternateContent xmlns:mc="http://schemas.openxmlformats.org/markup-compatibility/2006">
      <mc:Choice Requires="x14">
        <control shapeId="41989" r:id="rId12" name="CheckBox25">
          <controlPr defaultSize="0" autoLine="0" autoPict="0" r:id="rId13">
            <anchor moveWithCells="1">
              <from>
                <xdr:col>1</xdr:col>
                <xdr:colOff>352425</xdr:colOff>
                <xdr:row>17</xdr:row>
                <xdr:rowOff>76200</xdr:rowOff>
              </from>
              <to>
                <xdr:col>6</xdr:col>
                <xdr:colOff>409575</xdr:colOff>
                <xdr:row>18</xdr:row>
                <xdr:rowOff>114300</xdr:rowOff>
              </to>
            </anchor>
          </controlPr>
        </control>
      </mc:Choice>
      <mc:Fallback>
        <control shapeId="41989" r:id="rId12" name="CheckBox25"/>
      </mc:Fallback>
    </mc:AlternateContent>
    <mc:AlternateContent xmlns:mc="http://schemas.openxmlformats.org/markup-compatibility/2006">
      <mc:Choice Requires="x14">
        <control shapeId="41990" r:id="rId14" name="CheckBox26">
          <controlPr defaultSize="0" autoLine="0" autoPict="0" r:id="rId15">
            <anchor moveWithCells="1">
              <from>
                <xdr:col>1</xdr:col>
                <xdr:colOff>352425</xdr:colOff>
                <xdr:row>14</xdr:row>
                <xdr:rowOff>114300</xdr:rowOff>
              </from>
              <to>
                <xdr:col>6</xdr:col>
                <xdr:colOff>409575</xdr:colOff>
                <xdr:row>15</xdr:row>
                <xdr:rowOff>152400</xdr:rowOff>
              </to>
            </anchor>
          </controlPr>
        </control>
      </mc:Choice>
      <mc:Fallback>
        <control shapeId="41990" r:id="rId14" name="CheckBox26"/>
      </mc:Fallback>
    </mc:AlternateContent>
    <mc:AlternateContent xmlns:mc="http://schemas.openxmlformats.org/markup-compatibility/2006">
      <mc:Choice Requires="x14">
        <control shapeId="41991" r:id="rId16" name="CheckBox27">
          <controlPr defaultSize="0" autoLine="0" autoPict="0" r:id="rId17">
            <anchor moveWithCells="1">
              <from>
                <xdr:col>1</xdr:col>
                <xdr:colOff>352425</xdr:colOff>
                <xdr:row>13</xdr:row>
                <xdr:rowOff>38100</xdr:rowOff>
              </from>
              <to>
                <xdr:col>6</xdr:col>
                <xdr:colOff>409575</xdr:colOff>
                <xdr:row>14</xdr:row>
                <xdr:rowOff>76200</xdr:rowOff>
              </to>
            </anchor>
          </controlPr>
        </control>
      </mc:Choice>
      <mc:Fallback>
        <control shapeId="41991" r:id="rId16" name="CheckBox27"/>
      </mc:Fallback>
    </mc:AlternateContent>
    <mc:AlternateContent xmlns:mc="http://schemas.openxmlformats.org/markup-compatibility/2006">
      <mc:Choice Requires="x14">
        <control shapeId="41992" r:id="rId18" name="CheckBox28">
          <controlPr autoLine="0" autoPict="0" r:id="rId19">
            <anchor moveWithCells="1">
              <from>
                <xdr:col>6</xdr:col>
                <xdr:colOff>533400</xdr:colOff>
                <xdr:row>9</xdr:row>
                <xdr:rowOff>0</xdr:rowOff>
              </from>
              <to>
                <xdr:col>12</xdr:col>
                <xdr:colOff>257175</xdr:colOff>
                <xdr:row>10</xdr:row>
                <xdr:rowOff>38100</xdr:rowOff>
              </to>
            </anchor>
          </controlPr>
        </control>
      </mc:Choice>
      <mc:Fallback>
        <control shapeId="41992" r:id="rId18" name="CheckBox28"/>
      </mc:Fallback>
    </mc:AlternateContent>
    <mc:AlternateContent xmlns:mc="http://schemas.openxmlformats.org/markup-compatibility/2006">
      <mc:Choice Requires="x14">
        <control shapeId="41993" r:id="rId20" name="CheckBox29">
          <controlPr autoLine="0" autoPict="0" r:id="rId21">
            <anchor moveWithCells="1">
              <from>
                <xdr:col>6</xdr:col>
                <xdr:colOff>533400</xdr:colOff>
                <xdr:row>10</xdr:row>
                <xdr:rowOff>76200</xdr:rowOff>
              </from>
              <to>
                <xdr:col>12</xdr:col>
                <xdr:colOff>257175</xdr:colOff>
                <xdr:row>11</xdr:row>
                <xdr:rowOff>114300</xdr:rowOff>
              </to>
            </anchor>
          </controlPr>
        </control>
      </mc:Choice>
      <mc:Fallback>
        <control shapeId="41993" r:id="rId20" name="CheckBox29"/>
      </mc:Fallback>
    </mc:AlternateContent>
    <mc:AlternateContent xmlns:mc="http://schemas.openxmlformats.org/markup-compatibility/2006">
      <mc:Choice Requires="x14">
        <control shapeId="41994" r:id="rId22" name="CheckBox210">
          <controlPr defaultSize="0" autoLine="0" autoPict="0" r:id="rId23">
            <anchor moveWithCells="1">
              <from>
                <xdr:col>6</xdr:col>
                <xdr:colOff>533400</xdr:colOff>
                <xdr:row>11</xdr:row>
                <xdr:rowOff>152400</xdr:rowOff>
              </from>
              <to>
                <xdr:col>12</xdr:col>
                <xdr:colOff>257175</xdr:colOff>
                <xdr:row>13</xdr:row>
                <xdr:rowOff>0</xdr:rowOff>
              </to>
            </anchor>
          </controlPr>
        </control>
      </mc:Choice>
      <mc:Fallback>
        <control shapeId="41994" r:id="rId22" name="CheckBox210"/>
      </mc:Fallback>
    </mc:AlternateContent>
    <mc:AlternateContent xmlns:mc="http://schemas.openxmlformats.org/markup-compatibility/2006">
      <mc:Choice Requires="x14">
        <control shapeId="41995" r:id="rId24" name="CheckBox211">
          <controlPr defaultSize="0" autoLine="0" autoPict="0" r:id="rId25">
            <anchor moveWithCells="1">
              <from>
                <xdr:col>6</xdr:col>
                <xdr:colOff>533400</xdr:colOff>
                <xdr:row>15</xdr:row>
                <xdr:rowOff>190500</xdr:rowOff>
              </from>
              <to>
                <xdr:col>12</xdr:col>
                <xdr:colOff>257175</xdr:colOff>
                <xdr:row>17</xdr:row>
                <xdr:rowOff>38100</xdr:rowOff>
              </to>
            </anchor>
          </controlPr>
        </control>
      </mc:Choice>
      <mc:Fallback>
        <control shapeId="41995" r:id="rId24" name="CheckBox211"/>
      </mc:Fallback>
    </mc:AlternateContent>
    <mc:AlternateContent xmlns:mc="http://schemas.openxmlformats.org/markup-compatibility/2006">
      <mc:Choice Requires="x14">
        <control shapeId="41996" r:id="rId26" name="CheckBox212">
          <controlPr defaultSize="0" autoLine="0" autoPict="0" r:id="rId27">
            <anchor moveWithCells="1">
              <from>
                <xdr:col>6</xdr:col>
                <xdr:colOff>533400</xdr:colOff>
                <xdr:row>17</xdr:row>
                <xdr:rowOff>76200</xdr:rowOff>
              </from>
              <to>
                <xdr:col>12</xdr:col>
                <xdr:colOff>257175</xdr:colOff>
                <xdr:row>18</xdr:row>
                <xdr:rowOff>114300</xdr:rowOff>
              </to>
            </anchor>
          </controlPr>
        </control>
      </mc:Choice>
      <mc:Fallback>
        <control shapeId="41996" r:id="rId26" name="CheckBox212"/>
      </mc:Fallback>
    </mc:AlternateContent>
    <mc:AlternateContent xmlns:mc="http://schemas.openxmlformats.org/markup-compatibility/2006">
      <mc:Choice Requires="x14">
        <control shapeId="41997" r:id="rId28" name="CheckBox213">
          <controlPr defaultSize="0" autoLine="0" autoPict="0" r:id="rId29">
            <anchor moveWithCells="1">
              <from>
                <xdr:col>6</xdr:col>
                <xdr:colOff>533400</xdr:colOff>
                <xdr:row>14</xdr:row>
                <xdr:rowOff>114300</xdr:rowOff>
              </from>
              <to>
                <xdr:col>12</xdr:col>
                <xdr:colOff>247650</xdr:colOff>
                <xdr:row>15</xdr:row>
                <xdr:rowOff>152400</xdr:rowOff>
              </to>
            </anchor>
          </controlPr>
        </control>
      </mc:Choice>
      <mc:Fallback>
        <control shapeId="41997" r:id="rId28" name="CheckBox213"/>
      </mc:Fallback>
    </mc:AlternateContent>
    <mc:AlternateContent xmlns:mc="http://schemas.openxmlformats.org/markup-compatibility/2006">
      <mc:Choice Requires="x14">
        <control shapeId="41998" r:id="rId30" name="CheckBox214">
          <controlPr defaultSize="0" autoLine="0" autoPict="0" r:id="rId31">
            <anchor moveWithCells="1">
              <from>
                <xdr:col>6</xdr:col>
                <xdr:colOff>533400</xdr:colOff>
                <xdr:row>13</xdr:row>
                <xdr:rowOff>38100</xdr:rowOff>
              </from>
              <to>
                <xdr:col>12</xdr:col>
                <xdr:colOff>257175</xdr:colOff>
                <xdr:row>14</xdr:row>
                <xdr:rowOff>76200</xdr:rowOff>
              </to>
            </anchor>
          </controlPr>
        </control>
      </mc:Choice>
      <mc:Fallback>
        <control shapeId="41998" r:id="rId30" name="CheckBox214"/>
      </mc:Fallback>
    </mc:AlternateContent>
    <mc:AlternateContent xmlns:mc="http://schemas.openxmlformats.org/markup-compatibility/2006">
      <mc:Choice Requires="x14">
        <control shapeId="41999" r:id="rId32" name="Button 15">
          <controlPr defaultSize="0" print="0" autoFill="0" autoPict="0" macro="[0]!Shortcut">
            <anchor moveWithCells="1" sizeWithCells="1">
              <from>
                <xdr:col>1</xdr:col>
                <xdr:colOff>38100</xdr:colOff>
                <xdr:row>20</xdr:row>
                <xdr:rowOff>180975</xdr:rowOff>
              </from>
              <to>
                <xdr:col>1</xdr:col>
                <xdr:colOff>581025</xdr:colOff>
                <xdr:row>22</xdr:row>
                <xdr:rowOff>9525</xdr:rowOff>
              </to>
            </anchor>
          </controlPr>
        </control>
      </mc:Choice>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3"/>
  <dimension ref="A1:XFC204"/>
  <sheetViews>
    <sheetView zoomScale="60" zoomScaleNormal="60" workbookViewId="0">
      <pane xSplit="3" ySplit="6" topLeftCell="K157" activePane="bottomRight" state="frozen"/>
      <selection pane="topRight" activeCell="D1" sqref="D1"/>
      <selection pane="bottomLeft" activeCell="A7" sqref="A7"/>
      <selection pane="bottomRight" activeCell="A182" sqref="A182:XFD184"/>
    </sheetView>
  </sheetViews>
  <sheetFormatPr defaultColWidth="9.140625" defaultRowHeight="15.75" outlineLevelRow="1" x14ac:dyDescent="0.25"/>
  <cols>
    <col min="1" max="1" width="4.42578125" style="142" customWidth="1"/>
    <col min="2" max="2" width="36" style="142" customWidth="1"/>
    <col min="3" max="3" width="45.42578125" style="54" customWidth="1"/>
    <col min="4" max="4" width="38.5703125" style="37" customWidth="1"/>
    <col min="5" max="5" width="52.85546875" style="37" customWidth="1"/>
    <col min="6" max="6" width="40.5703125" style="37" customWidth="1"/>
    <col min="7" max="7" width="28.5703125" style="37" customWidth="1"/>
    <col min="8" max="9" width="22.140625" style="37" customWidth="1"/>
    <col min="10" max="10" width="26.85546875" style="37" customWidth="1"/>
    <col min="11" max="11" width="19.85546875" style="37" customWidth="1"/>
    <col min="12" max="12" width="11.5703125" style="37" customWidth="1"/>
    <col min="13" max="13" width="17.140625" style="37" customWidth="1"/>
    <col min="14" max="14" width="15.85546875" style="262" bestFit="1" customWidth="1"/>
    <col min="15" max="18" width="6.42578125" style="37" bestFit="1" customWidth="1"/>
    <col min="19" max="19" width="9.5703125" style="37" customWidth="1"/>
    <col min="20" max="24" width="18.85546875" style="262" bestFit="1" customWidth="1"/>
    <col min="25" max="25" width="16.5703125" style="262" bestFit="1" customWidth="1"/>
    <col min="26" max="26" width="14.5703125" style="37" customWidth="1"/>
    <col min="27" max="27" width="14.5703125" style="37" bestFit="1" customWidth="1"/>
    <col min="30" max="30" width="38" customWidth="1"/>
    <col min="31" max="31" width="44" customWidth="1"/>
    <col min="32" max="32" width="25.42578125" customWidth="1"/>
    <col min="33" max="33" width="21.4257812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226"/>
      <c r="D1" s="33"/>
      <c r="E1" s="33"/>
      <c r="F1" s="33"/>
      <c r="G1" s="33"/>
      <c r="H1" s="33"/>
      <c r="I1" s="33"/>
      <c r="J1" s="33"/>
      <c r="K1" s="33"/>
      <c r="L1" s="33"/>
      <c r="M1" s="33"/>
      <c r="N1" s="261"/>
      <c r="O1" s="33"/>
      <c r="P1" s="33"/>
      <c r="Q1" s="33"/>
      <c r="R1" s="33"/>
      <c r="S1" s="3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620</v>
      </c>
      <c r="C2" s="227"/>
      <c r="D2" s="34"/>
      <c r="E2" s="34"/>
      <c r="F2" s="34"/>
      <c r="G2" s="34"/>
      <c r="H2" s="34"/>
      <c r="I2" s="34"/>
      <c r="J2" s="34"/>
      <c r="K2" s="34"/>
      <c r="L2" s="34"/>
      <c r="M2" s="34"/>
      <c r="N2" s="244"/>
      <c r="O2" s="34"/>
      <c r="P2" s="34"/>
      <c r="Q2" s="34"/>
      <c r="R2" s="34"/>
      <c r="S2" s="3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hidden="1" outlineLevel="1" x14ac:dyDescent="0.25">
      <c r="A3" s="139"/>
      <c r="B3" s="35" t="s">
        <v>612</v>
      </c>
      <c r="C3" s="227"/>
      <c r="D3" s="35"/>
      <c r="E3" s="35"/>
      <c r="F3" s="35"/>
      <c r="G3" s="35"/>
      <c r="H3" s="35"/>
      <c r="I3" s="35"/>
      <c r="J3" s="35"/>
      <c r="K3" s="35"/>
      <c r="L3" s="35"/>
      <c r="M3" s="35"/>
      <c r="N3" s="245"/>
      <c r="O3" s="35"/>
      <c r="P3" s="35"/>
      <c r="Q3" s="35"/>
      <c r="R3" s="35"/>
      <c r="S3" s="3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50.25" hidden="1" customHeight="1" outlineLevel="1" x14ac:dyDescent="0.25">
      <c r="A4" s="137"/>
      <c r="B4" s="36" t="s">
        <v>610</v>
      </c>
      <c r="C4" s="557"/>
      <c r="D4" s="558"/>
      <c r="E4" s="558"/>
      <c r="F4" s="558"/>
      <c r="G4" s="558"/>
      <c r="H4" s="36"/>
      <c r="N4" s="246"/>
    </row>
    <row r="5" spans="1:193 16371:16383" ht="46.5" collapsed="1" x14ac:dyDescent="0.25">
      <c r="A5" s="140"/>
      <c r="B5" s="40" t="s">
        <v>609</v>
      </c>
      <c r="C5" s="41" t="s">
        <v>826</v>
      </c>
      <c r="D5" s="41"/>
      <c r="E5" s="41"/>
      <c r="F5" s="41"/>
      <c r="G5" s="41"/>
      <c r="H5" s="41"/>
      <c r="I5" s="41"/>
      <c r="J5" s="41"/>
      <c r="K5" s="41"/>
      <c r="L5" s="41"/>
      <c r="M5" s="41"/>
      <c r="N5" s="247"/>
      <c r="O5" s="42" t="s">
        <v>574</v>
      </c>
      <c r="P5" s="43"/>
      <c r="Q5" s="43"/>
      <c r="R5" s="43"/>
      <c r="S5" s="43"/>
      <c r="T5" s="263" t="s">
        <v>573</v>
      </c>
      <c r="U5" s="264"/>
      <c r="V5" s="264"/>
      <c r="W5" s="264"/>
      <c r="X5" s="264"/>
      <c r="Y5" s="265"/>
      <c r="Z5" s="41"/>
      <c r="AA5" s="41"/>
      <c r="AD5" s="228" t="s">
        <v>778</v>
      </c>
      <c r="AE5" s="229"/>
      <c r="AF5" s="229"/>
      <c r="AG5" s="230"/>
    </row>
    <row r="6" spans="1:193 16371:16383" ht="61.5" customHeight="1" x14ac:dyDescent="0.25">
      <c r="A6" s="141" t="s">
        <v>68</v>
      </c>
      <c r="B6" s="45" t="s">
        <v>598</v>
      </c>
      <c r="C6" s="45" t="s">
        <v>599</v>
      </c>
      <c r="D6" s="45" t="s">
        <v>600</v>
      </c>
      <c r="E6" s="45" t="s">
        <v>603</v>
      </c>
      <c r="F6" s="45" t="s">
        <v>604</v>
      </c>
      <c r="G6" s="45" t="s">
        <v>601</v>
      </c>
      <c r="H6" s="45" t="s">
        <v>602</v>
      </c>
      <c r="I6" s="45" t="s">
        <v>605</v>
      </c>
      <c r="J6" s="45" t="s">
        <v>787</v>
      </c>
      <c r="K6" s="45" t="s">
        <v>606</v>
      </c>
      <c r="L6" s="45" t="s">
        <v>607</v>
      </c>
      <c r="M6" s="45" t="s">
        <v>608</v>
      </c>
      <c r="N6" s="248"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s="217">
        <f>COUNTA(AA7:AA103)</f>
        <v>0</v>
      </c>
      <c r="AC6" s="217">
        <f>COUNTA(N7:N103)</f>
        <v>0</v>
      </c>
      <c r="AD6" s="231" t="s">
        <v>779</v>
      </c>
      <c r="AE6" s="231" t="s">
        <v>780</v>
      </c>
      <c r="AF6" s="231" t="s">
        <v>781</v>
      </c>
      <c r="AG6" s="231" t="s">
        <v>782</v>
      </c>
    </row>
    <row r="7" spans="1:193 16371:16383" s="217" customFormat="1" x14ac:dyDescent="0.25">
      <c r="A7" s="208"/>
      <c r="B7" s="198"/>
      <c r="C7" s="198"/>
      <c r="D7" s="198"/>
      <c r="E7" s="198"/>
      <c r="F7" s="198"/>
      <c r="G7" s="198"/>
      <c r="H7" s="198"/>
      <c r="I7" s="198"/>
      <c r="J7" s="198"/>
      <c r="K7" s="198"/>
      <c r="L7" s="198"/>
      <c r="M7" s="198"/>
      <c r="N7" s="341"/>
      <c r="O7" s="49"/>
      <c r="P7" s="52"/>
      <c r="Q7" s="52"/>
      <c r="R7" s="52"/>
      <c r="S7" s="52"/>
      <c r="T7" s="249">
        <f t="shared" ref="T7:T37" si="0">IF($N7="Pending",0,$N7*O7)</f>
        <v>0</v>
      </c>
      <c r="U7" s="249">
        <f t="shared" ref="U7:U37" si="1">IF($N7="Pending",0,$N7*P7)</f>
        <v>0</v>
      </c>
      <c r="V7" s="249">
        <f t="shared" ref="V7:V37" si="2">IF($N7="Pending",0,$N7*Q7)</f>
        <v>0</v>
      </c>
      <c r="W7" s="249">
        <f t="shared" ref="W7:W37" si="3">IF($N7="Pending",0,$N7*R7)</f>
        <v>0</v>
      </c>
      <c r="X7" s="249">
        <f t="shared" ref="X7:X37" si="4">IF($N7="Pending",0,$N7*S7)</f>
        <v>0</v>
      </c>
      <c r="Y7" s="249">
        <f t="shared" ref="Y7:Y37" si="5">SUM(T7:X7)</f>
        <v>0</v>
      </c>
      <c r="Z7" s="51"/>
      <c r="AA7" s="51"/>
      <c r="AB7" s="148"/>
      <c r="AC7" s="148"/>
      <c r="AD7" s="397"/>
      <c r="AE7" s="54"/>
      <c r="AF7" s="432"/>
      <c r="AG7" s="54"/>
    </row>
    <row r="8" spans="1:193 16371:16383" s="217" customFormat="1" x14ac:dyDescent="0.25">
      <c r="A8" s="208"/>
      <c r="B8" s="198"/>
      <c r="C8" s="198"/>
      <c r="D8" s="198"/>
      <c r="E8" s="198"/>
      <c r="F8" s="198"/>
      <c r="G8" s="198"/>
      <c r="H8" s="198"/>
      <c r="I8" s="198"/>
      <c r="J8" s="198"/>
      <c r="K8" s="198"/>
      <c r="L8" s="198"/>
      <c r="M8" s="198"/>
      <c r="N8" s="341"/>
      <c r="O8" s="49"/>
      <c r="P8" s="52"/>
      <c r="Q8" s="52"/>
      <c r="R8" s="52"/>
      <c r="S8" s="52"/>
      <c r="T8" s="249">
        <f t="shared" si="0"/>
        <v>0</v>
      </c>
      <c r="U8" s="249">
        <f t="shared" si="1"/>
        <v>0</v>
      </c>
      <c r="V8" s="249">
        <f t="shared" si="2"/>
        <v>0</v>
      </c>
      <c r="W8" s="249">
        <f t="shared" si="3"/>
        <v>0</v>
      </c>
      <c r="X8" s="249">
        <f t="shared" si="4"/>
        <v>0</v>
      </c>
      <c r="Y8" s="249">
        <f t="shared" si="5"/>
        <v>0</v>
      </c>
      <c r="Z8" s="186"/>
      <c r="AA8" s="186"/>
      <c r="AB8" s="148"/>
      <c r="AC8" s="148"/>
      <c r="AD8" s="397"/>
      <c r="AE8" s="54"/>
      <c r="AF8" s="432"/>
      <c r="AG8" s="54"/>
    </row>
    <row r="9" spans="1:193 16371:16383" s="217" customFormat="1" x14ac:dyDescent="0.25">
      <c r="A9" s="208"/>
      <c r="B9" s="198"/>
      <c r="C9" s="198"/>
      <c r="D9" s="198"/>
      <c r="E9" s="198"/>
      <c r="F9" s="198"/>
      <c r="G9" s="198"/>
      <c r="H9" s="198"/>
      <c r="I9" s="198"/>
      <c r="J9" s="198"/>
      <c r="K9" s="198"/>
      <c r="L9" s="198"/>
      <c r="M9" s="198"/>
      <c r="N9" s="341"/>
      <c r="O9" s="49"/>
      <c r="P9" s="52"/>
      <c r="Q9" s="52"/>
      <c r="R9" s="52"/>
      <c r="S9" s="52"/>
      <c r="T9" s="249">
        <f t="shared" si="0"/>
        <v>0</v>
      </c>
      <c r="U9" s="249">
        <f t="shared" si="1"/>
        <v>0</v>
      </c>
      <c r="V9" s="249">
        <f t="shared" si="2"/>
        <v>0</v>
      </c>
      <c r="W9" s="249">
        <f t="shared" si="3"/>
        <v>0</v>
      </c>
      <c r="X9" s="249">
        <f t="shared" si="4"/>
        <v>0</v>
      </c>
      <c r="Y9" s="249">
        <f t="shared" si="5"/>
        <v>0</v>
      </c>
      <c r="Z9" s="186"/>
      <c r="AA9" s="186"/>
      <c r="AB9" s="148"/>
      <c r="AC9" s="148"/>
      <c r="AD9" s="397"/>
      <c r="AE9" s="54"/>
      <c r="AF9" s="432"/>
      <c r="AG9" s="54"/>
    </row>
    <row r="10" spans="1:193 16371:16383" s="217" customFormat="1" x14ac:dyDescent="0.25">
      <c r="A10" s="208"/>
      <c r="B10" s="198"/>
      <c r="C10" s="198"/>
      <c r="D10" s="198"/>
      <c r="E10" s="198"/>
      <c r="F10" s="198"/>
      <c r="G10" s="198"/>
      <c r="H10" s="198"/>
      <c r="I10" s="198"/>
      <c r="J10" s="198"/>
      <c r="K10" s="198"/>
      <c r="L10" s="198"/>
      <c r="M10" s="198"/>
      <c r="N10" s="341"/>
      <c r="O10" s="49"/>
      <c r="P10" s="52"/>
      <c r="Q10" s="52"/>
      <c r="R10" s="52"/>
      <c r="S10" s="52"/>
      <c r="T10" s="249">
        <f t="shared" si="0"/>
        <v>0</v>
      </c>
      <c r="U10" s="249">
        <f t="shared" si="1"/>
        <v>0</v>
      </c>
      <c r="V10" s="249">
        <f t="shared" si="2"/>
        <v>0</v>
      </c>
      <c r="W10" s="249">
        <f t="shared" si="3"/>
        <v>0</v>
      </c>
      <c r="X10" s="249">
        <f t="shared" si="4"/>
        <v>0</v>
      </c>
      <c r="Y10" s="249">
        <f t="shared" si="5"/>
        <v>0</v>
      </c>
      <c r="Z10" s="186"/>
      <c r="AA10" s="186"/>
      <c r="AB10" s="148"/>
      <c r="AC10" s="148"/>
      <c r="AD10" s="397"/>
      <c r="AE10" s="54"/>
      <c r="AF10" s="432"/>
      <c r="AG10" s="54"/>
    </row>
    <row r="11" spans="1:193 16371:16383" s="217" customFormat="1" x14ac:dyDescent="0.25">
      <c r="A11" s="208"/>
      <c r="B11" s="198"/>
      <c r="C11" s="198"/>
      <c r="D11" s="198"/>
      <c r="E11" s="198"/>
      <c r="F11" s="198"/>
      <c r="G11" s="198"/>
      <c r="H11" s="198"/>
      <c r="I11" s="198"/>
      <c r="J11" s="198"/>
      <c r="K11" s="198"/>
      <c r="L11" s="198"/>
      <c r="M11" s="198"/>
      <c r="N11" s="341"/>
      <c r="O11" s="49"/>
      <c r="P11" s="52"/>
      <c r="Q11" s="52"/>
      <c r="R11" s="52"/>
      <c r="S11" s="52"/>
      <c r="T11" s="249">
        <f t="shared" si="0"/>
        <v>0</v>
      </c>
      <c r="U11" s="249">
        <f t="shared" si="1"/>
        <v>0</v>
      </c>
      <c r="V11" s="249">
        <f t="shared" si="2"/>
        <v>0</v>
      </c>
      <c r="W11" s="249">
        <f t="shared" si="3"/>
        <v>0</v>
      </c>
      <c r="X11" s="249">
        <f t="shared" si="4"/>
        <v>0</v>
      </c>
      <c r="Y11" s="249">
        <f t="shared" si="5"/>
        <v>0</v>
      </c>
      <c r="Z11" s="186"/>
      <c r="AA11" s="186"/>
      <c r="AB11" s="148"/>
      <c r="AC11" s="148"/>
      <c r="AD11" s="397"/>
      <c r="AE11" s="54"/>
      <c r="AF11" s="432"/>
      <c r="AG11" s="54"/>
    </row>
    <row r="12" spans="1:193 16371:16383" s="217" customFormat="1" x14ac:dyDescent="0.25">
      <c r="A12" s="208"/>
      <c r="B12" s="198"/>
      <c r="C12" s="198"/>
      <c r="D12" s="198"/>
      <c r="E12" s="198"/>
      <c r="F12" s="198"/>
      <c r="G12" s="198"/>
      <c r="H12" s="198"/>
      <c r="I12" s="198"/>
      <c r="J12" s="198"/>
      <c r="K12" s="198"/>
      <c r="L12" s="198"/>
      <c r="M12" s="198"/>
      <c r="N12" s="341"/>
      <c r="O12" s="49"/>
      <c r="P12" s="52"/>
      <c r="Q12" s="52"/>
      <c r="R12" s="52"/>
      <c r="S12" s="52"/>
      <c r="T12" s="249">
        <f t="shared" si="0"/>
        <v>0</v>
      </c>
      <c r="U12" s="249">
        <f t="shared" si="1"/>
        <v>0</v>
      </c>
      <c r="V12" s="249">
        <f t="shared" si="2"/>
        <v>0</v>
      </c>
      <c r="W12" s="249">
        <f t="shared" si="3"/>
        <v>0</v>
      </c>
      <c r="X12" s="249">
        <f t="shared" si="4"/>
        <v>0</v>
      </c>
      <c r="Y12" s="249">
        <f t="shared" si="5"/>
        <v>0</v>
      </c>
      <c r="Z12" s="186"/>
      <c r="AA12" s="186"/>
      <c r="AB12" s="148"/>
      <c r="AD12" s="397"/>
      <c r="AE12" s="54"/>
      <c r="AF12" s="432"/>
      <c r="AG12" s="54"/>
    </row>
    <row r="13" spans="1:193 16371:16383" s="217" customFormat="1" x14ac:dyDescent="0.25">
      <c r="A13" s="208"/>
      <c r="B13" s="198"/>
      <c r="C13" s="198"/>
      <c r="D13" s="198"/>
      <c r="E13" s="198"/>
      <c r="F13" s="198"/>
      <c r="G13" s="198"/>
      <c r="H13" s="198"/>
      <c r="I13" s="198"/>
      <c r="J13" s="198"/>
      <c r="K13" s="198"/>
      <c r="L13" s="198"/>
      <c r="M13" s="198"/>
      <c r="N13" s="341"/>
      <c r="O13" s="49"/>
      <c r="P13" s="52"/>
      <c r="Q13" s="52"/>
      <c r="R13" s="52"/>
      <c r="S13" s="52"/>
      <c r="T13" s="249">
        <f t="shared" si="0"/>
        <v>0</v>
      </c>
      <c r="U13" s="249">
        <f t="shared" si="1"/>
        <v>0</v>
      </c>
      <c r="V13" s="249">
        <f t="shared" si="2"/>
        <v>0</v>
      </c>
      <c r="W13" s="249">
        <f t="shared" si="3"/>
        <v>0</v>
      </c>
      <c r="X13" s="249">
        <f t="shared" si="4"/>
        <v>0</v>
      </c>
      <c r="Y13" s="249">
        <f t="shared" si="5"/>
        <v>0</v>
      </c>
      <c r="Z13" s="186"/>
      <c r="AA13" s="186"/>
      <c r="AD13" s="397"/>
      <c r="AE13" s="54"/>
      <c r="AF13" s="432"/>
      <c r="AG13" s="54"/>
    </row>
    <row r="14" spans="1:193 16371:16383" s="217" customFormat="1" x14ac:dyDescent="0.25">
      <c r="A14" s="208"/>
      <c r="B14" s="198"/>
      <c r="C14" s="198"/>
      <c r="D14" s="198"/>
      <c r="E14" s="198"/>
      <c r="F14" s="198"/>
      <c r="G14" s="198"/>
      <c r="H14" s="198"/>
      <c r="I14" s="198"/>
      <c r="J14" s="198"/>
      <c r="K14" s="198"/>
      <c r="L14" s="198"/>
      <c r="M14" s="198"/>
      <c r="N14" s="341"/>
      <c r="O14" s="49"/>
      <c r="P14" s="52"/>
      <c r="Q14" s="52"/>
      <c r="R14" s="52"/>
      <c r="S14" s="52"/>
      <c r="T14" s="249">
        <f t="shared" si="0"/>
        <v>0</v>
      </c>
      <c r="U14" s="249">
        <f t="shared" si="1"/>
        <v>0</v>
      </c>
      <c r="V14" s="249">
        <f t="shared" si="2"/>
        <v>0</v>
      </c>
      <c r="W14" s="249">
        <f t="shared" si="3"/>
        <v>0</v>
      </c>
      <c r="X14" s="249">
        <f t="shared" si="4"/>
        <v>0</v>
      </c>
      <c r="Y14" s="249">
        <f t="shared" si="5"/>
        <v>0</v>
      </c>
      <c r="Z14" s="186"/>
      <c r="AA14" s="186"/>
      <c r="AC14" s="148"/>
      <c r="AD14" s="397"/>
      <c r="AE14" s="54"/>
      <c r="AF14" s="432"/>
      <c r="AG14" s="54"/>
    </row>
    <row r="15" spans="1:193 16371:16383" s="217" customFormat="1" x14ac:dyDescent="0.25">
      <c r="A15" s="208"/>
      <c r="B15" s="198"/>
      <c r="C15" s="198"/>
      <c r="D15" s="198"/>
      <c r="E15" s="198"/>
      <c r="F15" s="198"/>
      <c r="G15" s="198"/>
      <c r="H15" s="198"/>
      <c r="I15" s="198"/>
      <c r="J15" s="198"/>
      <c r="K15" s="198"/>
      <c r="L15" s="198"/>
      <c r="M15" s="198"/>
      <c r="N15" s="341"/>
      <c r="O15" s="189"/>
      <c r="P15" s="190"/>
      <c r="Q15" s="190"/>
      <c r="R15" s="190"/>
      <c r="S15" s="190"/>
      <c r="T15" s="249">
        <f t="shared" si="0"/>
        <v>0</v>
      </c>
      <c r="U15" s="249">
        <f t="shared" si="1"/>
        <v>0</v>
      </c>
      <c r="V15" s="249">
        <f t="shared" si="2"/>
        <v>0</v>
      </c>
      <c r="W15" s="249">
        <f t="shared" si="3"/>
        <v>0</v>
      </c>
      <c r="X15" s="249">
        <f t="shared" si="4"/>
        <v>0</v>
      </c>
      <c r="Y15" s="249">
        <f t="shared" si="5"/>
        <v>0</v>
      </c>
      <c r="Z15" s="186"/>
      <c r="AA15" s="186"/>
      <c r="AB15" s="148"/>
      <c r="AC15" s="148"/>
      <c r="AD15" s="397"/>
      <c r="AE15" s="397"/>
      <c r="AF15" s="397"/>
      <c r="AG15" s="397"/>
    </row>
    <row r="16" spans="1:193 16371:16383" s="217" customFormat="1" x14ac:dyDescent="0.25">
      <c r="A16" s="208"/>
      <c r="B16" s="198"/>
      <c r="C16" s="198"/>
      <c r="D16" s="198"/>
      <c r="E16" s="198"/>
      <c r="F16" s="198"/>
      <c r="G16" s="198"/>
      <c r="H16" s="198"/>
      <c r="I16" s="198"/>
      <c r="J16" s="198"/>
      <c r="K16" s="198"/>
      <c r="L16" s="198"/>
      <c r="M16" s="198"/>
      <c r="N16" s="341"/>
      <c r="O16" s="189"/>
      <c r="P16" s="190"/>
      <c r="Q16" s="190"/>
      <c r="R16" s="190"/>
      <c r="S16" s="190"/>
      <c r="T16" s="249">
        <f t="shared" si="0"/>
        <v>0</v>
      </c>
      <c r="U16" s="249">
        <f t="shared" si="1"/>
        <v>0</v>
      </c>
      <c r="V16" s="249">
        <f t="shared" si="2"/>
        <v>0</v>
      </c>
      <c r="W16" s="249">
        <f t="shared" si="3"/>
        <v>0</v>
      </c>
      <c r="X16" s="249">
        <f t="shared" si="4"/>
        <v>0</v>
      </c>
      <c r="Y16" s="249">
        <f t="shared" si="5"/>
        <v>0</v>
      </c>
      <c r="Z16" s="186"/>
      <c r="AA16" s="186"/>
      <c r="AC16" s="148"/>
      <c r="AD16" s="397"/>
      <c r="AE16" s="397"/>
      <c r="AF16" s="397"/>
      <c r="AG16" s="397"/>
    </row>
    <row r="17" spans="1:34" s="217" customFormat="1" x14ac:dyDescent="0.25">
      <c r="A17" s="208"/>
      <c r="B17" s="198"/>
      <c r="C17" s="198"/>
      <c r="D17" s="198"/>
      <c r="E17" s="198"/>
      <c r="F17" s="198"/>
      <c r="G17" s="198"/>
      <c r="H17" s="198"/>
      <c r="I17" s="198"/>
      <c r="J17" s="198"/>
      <c r="K17" s="198"/>
      <c r="L17" s="198"/>
      <c r="M17" s="198"/>
      <c r="N17" s="341"/>
      <c r="O17" s="189"/>
      <c r="P17" s="190"/>
      <c r="Q17" s="190"/>
      <c r="R17" s="190"/>
      <c r="S17" s="190"/>
      <c r="T17" s="249">
        <f t="shared" si="0"/>
        <v>0</v>
      </c>
      <c r="U17" s="249">
        <f t="shared" si="1"/>
        <v>0</v>
      </c>
      <c r="V17" s="249">
        <f t="shared" si="2"/>
        <v>0</v>
      </c>
      <c r="W17" s="249">
        <f t="shared" si="3"/>
        <v>0</v>
      </c>
      <c r="X17" s="249">
        <f t="shared" si="4"/>
        <v>0</v>
      </c>
      <c r="Y17" s="249">
        <f t="shared" si="5"/>
        <v>0</v>
      </c>
      <c r="Z17" s="186"/>
      <c r="AA17" s="186"/>
      <c r="AB17" s="148"/>
      <c r="AC17" s="148"/>
      <c r="AD17" s="397"/>
      <c r="AE17" s="397"/>
      <c r="AF17" s="397"/>
      <c r="AG17" s="397"/>
    </row>
    <row r="18" spans="1:34" s="217" customFormat="1" x14ac:dyDescent="0.25">
      <c r="A18" s="208"/>
      <c r="B18" s="198"/>
      <c r="C18" s="198"/>
      <c r="D18" s="198"/>
      <c r="E18" s="198"/>
      <c r="F18" s="198"/>
      <c r="G18" s="198"/>
      <c r="H18" s="198"/>
      <c r="I18" s="198"/>
      <c r="J18" s="198"/>
      <c r="K18" s="198"/>
      <c r="L18" s="198"/>
      <c r="M18" s="198"/>
      <c r="N18" s="341"/>
      <c r="O18" s="189"/>
      <c r="P18" s="190"/>
      <c r="Q18" s="190"/>
      <c r="R18" s="190"/>
      <c r="S18" s="190"/>
      <c r="T18" s="249">
        <f t="shared" si="0"/>
        <v>0</v>
      </c>
      <c r="U18" s="249">
        <f t="shared" si="1"/>
        <v>0</v>
      </c>
      <c r="V18" s="249">
        <f t="shared" si="2"/>
        <v>0</v>
      </c>
      <c r="W18" s="249">
        <f t="shared" si="3"/>
        <v>0</v>
      </c>
      <c r="X18" s="249">
        <f t="shared" si="4"/>
        <v>0</v>
      </c>
      <c r="Y18" s="249">
        <f t="shared" si="5"/>
        <v>0</v>
      </c>
      <c r="Z18" s="186"/>
      <c r="AA18" s="186"/>
      <c r="AD18" s="397"/>
      <c r="AE18" s="397"/>
      <c r="AF18" s="397"/>
      <c r="AG18" s="397"/>
    </row>
    <row r="19" spans="1:34" s="217" customFormat="1" x14ac:dyDescent="0.25">
      <c r="A19" s="208"/>
      <c r="B19" s="198"/>
      <c r="C19" s="198"/>
      <c r="D19" s="198"/>
      <c r="E19" s="198"/>
      <c r="F19" s="198"/>
      <c r="G19" s="198"/>
      <c r="H19" s="198"/>
      <c r="I19" s="198"/>
      <c r="J19" s="198"/>
      <c r="K19" s="198"/>
      <c r="L19" s="198"/>
      <c r="M19" s="198"/>
      <c r="N19" s="341"/>
      <c r="O19" s="189"/>
      <c r="P19" s="190"/>
      <c r="Q19" s="190"/>
      <c r="R19" s="190"/>
      <c r="S19" s="190"/>
      <c r="T19" s="249">
        <f t="shared" si="0"/>
        <v>0</v>
      </c>
      <c r="U19" s="249">
        <f t="shared" si="1"/>
        <v>0</v>
      </c>
      <c r="V19" s="249">
        <f t="shared" si="2"/>
        <v>0</v>
      </c>
      <c r="W19" s="249">
        <f t="shared" si="3"/>
        <v>0</v>
      </c>
      <c r="X19" s="249">
        <f t="shared" si="4"/>
        <v>0</v>
      </c>
      <c r="Y19" s="249">
        <f t="shared" si="5"/>
        <v>0</v>
      </c>
      <c r="Z19" s="186"/>
      <c r="AA19" s="186"/>
      <c r="AD19" s="397"/>
      <c r="AE19" s="397"/>
      <c r="AF19" s="397"/>
      <c r="AG19" s="397"/>
    </row>
    <row r="20" spans="1:34" s="217" customFormat="1" x14ac:dyDescent="0.25">
      <c r="A20" s="208"/>
      <c r="B20" s="198"/>
      <c r="C20" s="198"/>
      <c r="D20" s="198"/>
      <c r="E20" s="198"/>
      <c r="F20" s="198"/>
      <c r="G20" s="198"/>
      <c r="H20" s="198"/>
      <c r="I20" s="198"/>
      <c r="J20" s="198"/>
      <c r="K20" s="198"/>
      <c r="L20" s="198"/>
      <c r="M20" s="198"/>
      <c r="N20" s="341"/>
      <c r="O20" s="189"/>
      <c r="P20" s="190"/>
      <c r="Q20" s="190"/>
      <c r="R20" s="190"/>
      <c r="S20" s="190"/>
      <c r="T20" s="249">
        <f t="shared" si="0"/>
        <v>0</v>
      </c>
      <c r="U20" s="249">
        <f t="shared" si="1"/>
        <v>0</v>
      </c>
      <c r="V20" s="249">
        <f t="shared" si="2"/>
        <v>0</v>
      </c>
      <c r="W20" s="249">
        <f t="shared" si="3"/>
        <v>0</v>
      </c>
      <c r="X20" s="249">
        <f t="shared" si="4"/>
        <v>0</v>
      </c>
      <c r="Y20" s="249">
        <f t="shared" si="5"/>
        <v>0</v>
      </c>
      <c r="Z20" s="186"/>
      <c r="AA20" s="186"/>
      <c r="AD20" s="397"/>
      <c r="AE20" s="397"/>
      <c r="AF20" s="397"/>
      <c r="AG20" s="397"/>
      <c r="AH20" s="307"/>
    </row>
    <row r="21" spans="1:34" s="217" customFormat="1" x14ac:dyDescent="0.25">
      <c r="A21" s="208"/>
      <c r="B21" s="198"/>
      <c r="C21" s="198"/>
      <c r="D21" s="198"/>
      <c r="E21" s="198"/>
      <c r="F21" s="198"/>
      <c r="G21" s="198"/>
      <c r="H21" s="198"/>
      <c r="I21" s="198"/>
      <c r="J21" s="198"/>
      <c r="K21" s="198"/>
      <c r="L21" s="198"/>
      <c r="M21" s="198"/>
      <c r="N21" s="341"/>
      <c r="O21" s="191"/>
      <c r="P21" s="191"/>
      <c r="Q21" s="191"/>
      <c r="R21" s="191"/>
      <c r="S21" s="191"/>
      <c r="T21" s="249">
        <f t="shared" si="0"/>
        <v>0</v>
      </c>
      <c r="U21" s="249">
        <f t="shared" si="1"/>
        <v>0</v>
      </c>
      <c r="V21" s="249">
        <f t="shared" si="2"/>
        <v>0</v>
      </c>
      <c r="W21" s="249">
        <f t="shared" si="3"/>
        <v>0</v>
      </c>
      <c r="X21" s="249">
        <f t="shared" si="4"/>
        <v>0</v>
      </c>
      <c r="Y21" s="249">
        <f t="shared" si="5"/>
        <v>0</v>
      </c>
      <c r="Z21" s="186"/>
      <c r="AA21" s="186"/>
      <c r="AD21" s="397"/>
      <c r="AE21" s="397"/>
      <c r="AF21" s="397"/>
      <c r="AG21" s="397"/>
      <c r="AH21" s="307"/>
    </row>
    <row r="22" spans="1:34" s="217" customFormat="1" x14ac:dyDescent="0.25">
      <c r="A22" s="208"/>
      <c r="B22" s="198"/>
      <c r="C22" s="198"/>
      <c r="D22" s="198"/>
      <c r="E22" s="198"/>
      <c r="F22" s="198"/>
      <c r="G22" s="198"/>
      <c r="H22" s="198"/>
      <c r="I22" s="198"/>
      <c r="J22" s="198"/>
      <c r="K22" s="198"/>
      <c r="L22" s="198"/>
      <c r="M22" s="198"/>
      <c r="N22" s="341"/>
      <c r="O22" s="189"/>
      <c r="P22" s="190"/>
      <c r="Q22" s="190"/>
      <c r="R22" s="190"/>
      <c r="S22" s="190"/>
      <c r="T22" s="249">
        <f t="shared" si="0"/>
        <v>0</v>
      </c>
      <c r="U22" s="249">
        <f t="shared" si="1"/>
        <v>0</v>
      </c>
      <c r="V22" s="249">
        <f t="shared" si="2"/>
        <v>0</v>
      </c>
      <c r="W22" s="249">
        <f t="shared" si="3"/>
        <v>0</v>
      </c>
      <c r="X22" s="249">
        <f t="shared" si="4"/>
        <v>0</v>
      </c>
      <c r="Y22" s="249">
        <f t="shared" si="5"/>
        <v>0</v>
      </c>
      <c r="Z22" s="186"/>
      <c r="AA22" s="186"/>
      <c r="AD22" s="382"/>
      <c r="AE22" s="382"/>
      <c r="AF22" s="387"/>
      <c r="AG22" s="382"/>
      <c r="AH22" s="307"/>
    </row>
    <row r="23" spans="1:34" s="217" customFormat="1" x14ac:dyDescent="0.25">
      <c r="A23" s="208"/>
      <c r="B23" s="198"/>
      <c r="C23" s="198"/>
      <c r="D23" s="198"/>
      <c r="E23" s="198"/>
      <c r="F23" s="198"/>
      <c r="G23" s="198"/>
      <c r="H23" s="198"/>
      <c r="I23" s="198"/>
      <c r="J23" s="198"/>
      <c r="K23" s="198"/>
      <c r="L23" s="198"/>
      <c r="M23" s="198"/>
      <c r="N23" s="341"/>
      <c r="O23" s="189"/>
      <c r="P23" s="190"/>
      <c r="Q23" s="190"/>
      <c r="R23" s="190"/>
      <c r="S23" s="190"/>
      <c r="T23" s="249">
        <f t="shared" si="0"/>
        <v>0</v>
      </c>
      <c r="U23" s="249">
        <f t="shared" si="1"/>
        <v>0</v>
      </c>
      <c r="V23" s="249">
        <f t="shared" si="2"/>
        <v>0</v>
      </c>
      <c r="W23" s="249">
        <f t="shared" si="3"/>
        <v>0</v>
      </c>
      <c r="X23" s="249">
        <f t="shared" si="4"/>
        <v>0</v>
      </c>
      <c r="Y23" s="249">
        <f t="shared" si="5"/>
        <v>0</v>
      </c>
      <c r="Z23" s="186"/>
      <c r="AA23" s="186"/>
      <c r="AD23" s="382"/>
      <c r="AE23" s="382"/>
      <c r="AF23" s="387"/>
      <c r="AG23" s="382"/>
      <c r="AH23" s="307"/>
    </row>
    <row r="24" spans="1:34" s="217" customFormat="1" x14ac:dyDescent="0.25">
      <c r="A24" s="208"/>
      <c r="B24" s="198"/>
      <c r="C24" s="198"/>
      <c r="D24" s="198"/>
      <c r="E24" s="198"/>
      <c r="F24" s="198"/>
      <c r="G24" s="198"/>
      <c r="H24" s="198"/>
      <c r="I24" s="198"/>
      <c r="J24" s="198"/>
      <c r="K24" s="198"/>
      <c r="L24" s="198"/>
      <c r="M24" s="198"/>
      <c r="N24" s="341"/>
      <c r="O24" s="189"/>
      <c r="P24" s="190"/>
      <c r="Q24" s="190"/>
      <c r="R24" s="190"/>
      <c r="S24" s="190"/>
      <c r="T24" s="249">
        <f t="shared" si="0"/>
        <v>0</v>
      </c>
      <c r="U24" s="249">
        <f t="shared" si="1"/>
        <v>0</v>
      </c>
      <c r="V24" s="249">
        <f t="shared" si="2"/>
        <v>0</v>
      </c>
      <c r="W24" s="249">
        <f t="shared" si="3"/>
        <v>0</v>
      </c>
      <c r="X24" s="249">
        <f t="shared" si="4"/>
        <v>0</v>
      </c>
      <c r="Y24" s="249">
        <f t="shared" si="5"/>
        <v>0</v>
      </c>
      <c r="Z24" s="186"/>
      <c r="AA24" s="186"/>
      <c r="AD24" s="17"/>
      <c r="AE24" s="17"/>
      <c r="AF24" s="382"/>
      <c r="AG24" s="382"/>
      <c r="AH24" s="307"/>
    </row>
    <row r="25" spans="1:34" s="217" customFormat="1" x14ac:dyDescent="0.25">
      <c r="A25" s="208"/>
      <c r="B25" s="198"/>
      <c r="C25" s="198"/>
      <c r="D25" s="198"/>
      <c r="E25" s="198"/>
      <c r="F25" s="198"/>
      <c r="G25" s="198"/>
      <c r="H25" s="198"/>
      <c r="I25" s="198"/>
      <c r="J25" s="198"/>
      <c r="K25" s="198"/>
      <c r="L25" s="198"/>
      <c r="M25" s="198"/>
      <c r="N25" s="341"/>
      <c r="O25" s="189"/>
      <c r="P25" s="190"/>
      <c r="Q25" s="190"/>
      <c r="R25" s="190"/>
      <c r="S25" s="190"/>
      <c r="T25" s="249">
        <f t="shared" si="0"/>
        <v>0</v>
      </c>
      <c r="U25" s="249">
        <f t="shared" si="1"/>
        <v>0</v>
      </c>
      <c r="V25" s="249">
        <f t="shared" si="2"/>
        <v>0</v>
      </c>
      <c r="W25" s="249">
        <f t="shared" si="3"/>
        <v>0</v>
      </c>
      <c r="X25" s="249">
        <f t="shared" si="4"/>
        <v>0</v>
      </c>
      <c r="Y25" s="249">
        <f t="shared" si="5"/>
        <v>0</v>
      </c>
      <c r="Z25" s="186"/>
      <c r="AA25" s="186"/>
      <c r="AD25" s="17"/>
      <c r="AE25"/>
      <c r="AF25"/>
      <c r="AG25"/>
      <c r="AH25" s="307"/>
    </row>
    <row r="26" spans="1:34" s="217" customFormat="1" x14ac:dyDescent="0.25">
      <c r="A26" s="208"/>
      <c r="B26" s="198"/>
      <c r="C26" s="198"/>
      <c r="D26" s="198"/>
      <c r="E26" s="223"/>
      <c r="F26" s="198"/>
      <c r="G26" s="198"/>
      <c r="H26" s="198"/>
      <c r="I26" s="198"/>
      <c r="J26" s="198"/>
      <c r="K26" s="198"/>
      <c r="L26" s="198"/>
      <c r="M26" s="198"/>
      <c r="N26" s="341"/>
      <c r="O26" s="189"/>
      <c r="P26" s="190"/>
      <c r="Q26" s="190"/>
      <c r="R26" s="190"/>
      <c r="S26" s="190"/>
      <c r="T26" s="249">
        <f t="shared" si="0"/>
        <v>0</v>
      </c>
      <c r="U26" s="249">
        <f t="shared" si="1"/>
        <v>0</v>
      </c>
      <c r="V26" s="249">
        <f t="shared" si="2"/>
        <v>0</v>
      </c>
      <c r="W26" s="249">
        <f t="shared" si="3"/>
        <v>0</v>
      </c>
      <c r="X26" s="249">
        <f t="shared" si="4"/>
        <v>0</v>
      </c>
      <c r="Y26" s="249">
        <f t="shared" si="5"/>
        <v>0</v>
      </c>
      <c r="Z26" s="186"/>
      <c r="AA26" s="186"/>
      <c r="AD26"/>
      <c r="AE26"/>
      <c r="AF26"/>
      <c r="AG26"/>
      <c r="AH26" s="307"/>
    </row>
    <row r="27" spans="1:34" s="217" customFormat="1" x14ac:dyDescent="0.25">
      <c r="A27" s="208"/>
      <c r="B27" s="198"/>
      <c r="C27" s="198"/>
      <c r="D27" s="198"/>
      <c r="E27" s="198"/>
      <c r="F27" s="198"/>
      <c r="G27" s="198"/>
      <c r="H27" s="198"/>
      <c r="I27" s="198"/>
      <c r="J27" s="198"/>
      <c r="K27" s="198"/>
      <c r="L27" s="198"/>
      <c r="M27" s="198"/>
      <c r="N27" s="341"/>
      <c r="O27" s="189"/>
      <c r="P27" s="190"/>
      <c r="Q27" s="190"/>
      <c r="R27" s="190"/>
      <c r="S27" s="190"/>
      <c r="T27" s="249">
        <f t="shared" si="0"/>
        <v>0</v>
      </c>
      <c r="U27" s="249">
        <f t="shared" si="1"/>
        <v>0</v>
      </c>
      <c r="V27" s="249">
        <f t="shared" si="2"/>
        <v>0</v>
      </c>
      <c r="W27" s="249">
        <f t="shared" si="3"/>
        <v>0</v>
      </c>
      <c r="X27" s="249">
        <f t="shared" si="4"/>
        <v>0</v>
      </c>
      <c r="Y27" s="249">
        <f t="shared" si="5"/>
        <v>0</v>
      </c>
      <c r="Z27" s="186"/>
      <c r="AA27" s="186"/>
      <c r="AD27" s="387"/>
      <c r="AE27" s="382"/>
      <c r="AF27" s="382"/>
      <c r="AG27" s="382"/>
      <c r="AH27" s="307"/>
    </row>
    <row r="28" spans="1:34" s="217" customFormat="1" x14ac:dyDescent="0.25">
      <c r="A28" s="208"/>
      <c r="B28" s="198"/>
      <c r="C28" s="198"/>
      <c r="D28" s="198"/>
      <c r="E28" s="198"/>
      <c r="F28" s="198"/>
      <c r="G28" s="198"/>
      <c r="H28" s="198"/>
      <c r="I28" s="198"/>
      <c r="J28" s="198"/>
      <c r="K28" s="198"/>
      <c r="L28" s="198"/>
      <c r="M28" s="198"/>
      <c r="N28" s="341"/>
      <c r="O28" s="189"/>
      <c r="P28" s="190"/>
      <c r="Q28" s="190"/>
      <c r="R28" s="190"/>
      <c r="S28" s="190"/>
      <c r="T28" s="249">
        <f t="shared" si="0"/>
        <v>0</v>
      </c>
      <c r="U28" s="249">
        <f t="shared" si="1"/>
        <v>0</v>
      </c>
      <c r="V28" s="249">
        <f t="shared" si="2"/>
        <v>0</v>
      </c>
      <c r="W28" s="249">
        <f t="shared" si="3"/>
        <v>0</v>
      </c>
      <c r="X28" s="249">
        <f t="shared" si="4"/>
        <v>0</v>
      </c>
      <c r="Y28" s="249">
        <f t="shared" si="5"/>
        <v>0</v>
      </c>
      <c r="Z28" s="186"/>
      <c r="AA28" s="186"/>
      <c r="AD28" s="382"/>
      <c r="AE28" s="382"/>
      <c r="AF28" s="382"/>
      <c r="AG28" s="382"/>
      <c r="AH28" s="307"/>
    </row>
    <row r="29" spans="1:34" s="217" customFormat="1" x14ac:dyDescent="0.25">
      <c r="A29" s="208"/>
      <c r="B29" s="198"/>
      <c r="C29" s="198"/>
      <c r="D29" s="198"/>
      <c r="E29" s="198"/>
      <c r="F29" s="198"/>
      <c r="G29" s="198"/>
      <c r="H29" s="198"/>
      <c r="I29" s="198"/>
      <c r="J29" s="198"/>
      <c r="K29" s="198"/>
      <c r="L29" s="198"/>
      <c r="M29" s="198"/>
      <c r="N29" s="341"/>
      <c r="O29" s="189"/>
      <c r="P29" s="190"/>
      <c r="Q29" s="190"/>
      <c r="R29" s="190"/>
      <c r="S29" s="190"/>
      <c r="T29" s="249">
        <f t="shared" si="0"/>
        <v>0</v>
      </c>
      <c r="U29" s="249">
        <f t="shared" si="1"/>
        <v>0</v>
      </c>
      <c r="V29" s="249">
        <f t="shared" si="2"/>
        <v>0</v>
      </c>
      <c r="W29" s="249">
        <f t="shared" si="3"/>
        <v>0</v>
      </c>
      <c r="X29" s="249">
        <f t="shared" si="4"/>
        <v>0</v>
      </c>
      <c r="Y29" s="249">
        <f t="shared" si="5"/>
        <v>0</v>
      </c>
      <c r="Z29" s="186"/>
      <c r="AA29" s="186"/>
      <c r="AD29" s="387"/>
      <c r="AE29" s="382"/>
      <c r="AF29" s="387"/>
      <c r="AG29" s="382"/>
      <c r="AH29" s="307"/>
    </row>
    <row r="30" spans="1:34" s="217" customFormat="1" x14ac:dyDescent="0.25">
      <c r="A30" s="208"/>
      <c r="B30" s="198"/>
      <c r="C30" s="198"/>
      <c r="D30" s="198"/>
      <c r="E30" s="198"/>
      <c r="F30" s="198"/>
      <c r="G30" s="198"/>
      <c r="H30" s="198"/>
      <c r="I30" s="198"/>
      <c r="J30" s="198"/>
      <c r="K30" s="198"/>
      <c r="L30" s="198"/>
      <c r="M30" s="198"/>
      <c r="N30" s="341"/>
      <c r="O30" s="189"/>
      <c r="P30" s="190"/>
      <c r="Q30" s="190"/>
      <c r="R30" s="190"/>
      <c r="S30" s="190"/>
      <c r="T30" s="249">
        <f t="shared" si="0"/>
        <v>0</v>
      </c>
      <c r="U30" s="249">
        <f t="shared" si="1"/>
        <v>0</v>
      </c>
      <c r="V30" s="249">
        <f t="shared" si="2"/>
        <v>0</v>
      </c>
      <c r="W30" s="249">
        <f t="shared" si="3"/>
        <v>0</v>
      </c>
      <c r="X30" s="249">
        <f t="shared" si="4"/>
        <v>0</v>
      </c>
      <c r="Y30" s="249">
        <f t="shared" si="5"/>
        <v>0</v>
      </c>
      <c r="Z30" s="186"/>
      <c r="AA30" s="186"/>
      <c r="AD30" s="387"/>
      <c r="AE30" s="382"/>
      <c r="AF30" s="387"/>
      <c r="AG30" s="382"/>
      <c r="AH30" s="307"/>
    </row>
    <row r="31" spans="1:34" s="217" customFormat="1" x14ac:dyDescent="0.25">
      <c r="A31" s="208"/>
      <c r="B31" s="198"/>
      <c r="C31" s="198"/>
      <c r="D31" s="198"/>
      <c r="E31" s="198"/>
      <c r="F31" s="198"/>
      <c r="G31" s="198"/>
      <c r="H31" s="198"/>
      <c r="I31" s="198"/>
      <c r="J31" s="198"/>
      <c r="K31" s="198"/>
      <c r="L31" s="198"/>
      <c r="M31" s="198"/>
      <c r="N31" s="341"/>
      <c r="O31" s="189"/>
      <c r="P31" s="190"/>
      <c r="Q31" s="190"/>
      <c r="R31" s="190"/>
      <c r="S31" s="190"/>
      <c r="T31" s="249">
        <f t="shared" si="0"/>
        <v>0</v>
      </c>
      <c r="U31" s="249">
        <f t="shared" si="1"/>
        <v>0</v>
      </c>
      <c r="V31" s="249">
        <f t="shared" si="2"/>
        <v>0</v>
      </c>
      <c r="W31" s="249">
        <f t="shared" si="3"/>
        <v>0</v>
      </c>
      <c r="X31" s="249">
        <f t="shared" si="4"/>
        <v>0</v>
      </c>
      <c r="Y31" s="249">
        <f t="shared" si="5"/>
        <v>0</v>
      </c>
      <c r="Z31" s="186"/>
      <c r="AA31" s="186"/>
      <c r="AD31" s="382"/>
      <c r="AE31" s="382"/>
      <c r="AF31" s="382"/>
      <c r="AG31" s="382"/>
      <c r="AH31" s="307"/>
    </row>
    <row r="32" spans="1:34" s="217" customFormat="1" x14ac:dyDescent="0.25">
      <c r="A32" s="208"/>
      <c r="B32" s="198"/>
      <c r="C32" s="198"/>
      <c r="D32" s="198"/>
      <c r="E32" s="198"/>
      <c r="F32" s="198"/>
      <c r="G32" s="198"/>
      <c r="H32" s="198"/>
      <c r="I32" s="198"/>
      <c r="J32" s="198"/>
      <c r="K32" s="198"/>
      <c r="L32" s="198"/>
      <c r="M32" s="198"/>
      <c r="N32" s="341"/>
      <c r="O32" s="189"/>
      <c r="P32" s="190"/>
      <c r="Q32" s="190"/>
      <c r="R32" s="190"/>
      <c r="S32" s="190"/>
      <c r="T32" s="249">
        <f t="shared" si="0"/>
        <v>0</v>
      </c>
      <c r="U32" s="249">
        <f t="shared" si="1"/>
        <v>0</v>
      </c>
      <c r="V32" s="249">
        <f t="shared" si="2"/>
        <v>0</v>
      </c>
      <c r="W32" s="249">
        <f t="shared" si="3"/>
        <v>0</v>
      </c>
      <c r="X32" s="249">
        <f t="shared" si="4"/>
        <v>0</v>
      </c>
      <c r="Y32" s="249">
        <f t="shared" si="5"/>
        <v>0</v>
      </c>
      <c r="Z32" s="186"/>
      <c r="AA32" s="186"/>
      <c r="AD32"/>
      <c r="AE32"/>
      <c r="AF32"/>
      <c r="AG32"/>
    </row>
    <row r="33" spans="1:33" s="217" customFormat="1" x14ac:dyDescent="0.25">
      <c r="A33" s="208"/>
      <c r="B33" s="198"/>
      <c r="C33" s="198"/>
      <c r="D33" s="198"/>
      <c r="E33" s="198"/>
      <c r="F33" s="198"/>
      <c r="G33" s="198"/>
      <c r="H33" s="198"/>
      <c r="I33" s="198"/>
      <c r="J33" s="198"/>
      <c r="K33" s="198"/>
      <c r="L33" s="198"/>
      <c r="M33" s="198"/>
      <c r="N33" s="341"/>
      <c r="O33" s="189"/>
      <c r="P33" s="190"/>
      <c r="Q33" s="190"/>
      <c r="R33" s="190"/>
      <c r="S33" s="190"/>
      <c r="T33" s="249">
        <f t="shared" si="0"/>
        <v>0</v>
      </c>
      <c r="U33" s="249">
        <f t="shared" si="1"/>
        <v>0</v>
      </c>
      <c r="V33" s="249">
        <f t="shared" si="2"/>
        <v>0</v>
      </c>
      <c r="W33" s="249">
        <f t="shared" si="3"/>
        <v>0</v>
      </c>
      <c r="X33" s="249">
        <f t="shared" si="4"/>
        <v>0</v>
      </c>
      <c r="Y33" s="249">
        <f t="shared" si="5"/>
        <v>0</v>
      </c>
      <c r="Z33" s="186"/>
      <c r="AA33" s="186"/>
      <c r="AD33"/>
      <c r="AE33"/>
      <c r="AF33"/>
      <c r="AG33"/>
    </row>
    <row r="34" spans="1:33" s="217" customFormat="1" x14ac:dyDescent="0.25">
      <c r="A34" s="208"/>
      <c r="B34" s="198"/>
      <c r="C34" s="198"/>
      <c r="D34" s="198"/>
      <c r="E34" s="198"/>
      <c r="F34" s="198"/>
      <c r="G34" s="198"/>
      <c r="H34" s="198"/>
      <c r="I34" s="198"/>
      <c r="J34" s="198"/>
      <c r="K34" s="198"/>
      <c r="L34" s="198"/>
      <c r="M34" s="198"/>
      <c r="N34" s="341"/>
      <c r="O34" s="189"/>
      <c r="P34" s="190"/>
      <c r="Q34" s="190"/>
      <c r="R34" s="190"/>
      <c r="S34" s="190"/>
      <c r="T34" s="249">
        <f t="shared" si="0"/>
        <v>0</v>
      </c>
      <c r="U34" s="249">
        <f t="shared" si="1"/>
        <v>0</v>
      </c>
      <c r="V34" s="249">
        <f t="shared" si="2"/>
        <v>0</v>
      </c>
      <c r="W34" s="249">
        <f t="shared" si="3"/>
        <v>0</v>
      </c>
      <c r="X34" s="249">
        <f t="shared" si="4"/>
        <v>0</v>
      </c>
      <c r="Y34" s="249">
        <f t="shared" si="5"/>
        <v>0</v>
      </c>
      <c r="Z34" s="186"/>
      <c r="AA34" s="186"/>
      <c r="AD34"/>
      <c r="AE34"/>
      <c r="AF34"/>
      <c r="AG34"/>
    </row>
    <row r="35" spans="1:33" s="217" customFormat="1" x14ac:dyDescent="0.25">
      <c r="A35" s="208"/>
      <c r="B35" s="198"/>
      <c r="C35" s="198"/>
      <c r="D35" s="198"/>
      <c r="E35" s="198"/>
      <c r="F35" s="198"/>
      <c r="G35" s="198"/>
      <c r="H35" s="198"/>
      <c r="I35" s="198"/>
      <c r="J35" s="198"/>
      <c r="K35" s="198"/>
      <c r="L35" s="198"/>
      <c r="M35" s="198"/>
      <c r="N35" s="341"/>
      <c r="O35" s="429"/>
      <c r="P35" s="430"/>
      <c r="Q35" s="430"/>
      <c r="R35" s="430"/>
      <c r="S35" s="430"/>
      <c r="T35" s="249">
        <f t="shared" si="0"/>
        <v>0</v>
      </c>
      <c r="U35" s="249">
        <f t="shared" si="1"/>
        <v>0</v>
      </c>
      <c r="V35" s="249">
        <f t="shared" si="2"/>
        <v>0</v>
      </c>
      <c r="W35" s="249">
        <f t="shared" si="3"/>
        <v>0</v>
      </c>
      <c r="X35" s="249">
        <f t="shared" si="4"/>
        <v>0</v>
      </c>
      <c r="Y35" s="249">
        <f t="shared" si="5"/>
        <v>0</v>
      </c>
      <c r="Z35" s="186"/>
      <c r="AA35" s="186"/>
      <c r="AD35" s="394"/>
      <c r="AE35" s="394"/>
      <c r="AF35" s="394"/>
      <c r="AG35" s="394"/>
    </row>
    <row r="36" spans="1:33" s="217" customFormat="1" x14ac:dyDescent="0.25">
      <c r="A36" s="208"/>
      <c r="B36" s="198"/>
      <c r="C36" s="198"/>
      <c r="D36" s="431"/>
      <c r="E36" s="198"/>
      <c r="F36" s="198"/>
      <c r="G36" s="198"/>
      <c r="H36" s="198"/>
      <c r="I36" s="198"/>
      <c r="J36" s="198"/>
      <c r="K36" s="198"/>
      <c r="L36" s="198"/>
      <c r="M36" s="198"/>
      <c r="N36" s="341"/>
      <c r="O36" s="189"/>
      <c r="P36" s="190"/>
      <c r="Q36" s="190"/>
      <c r="R36" s="190"/>
      <c r="S36" s="190"/>
      <c r="T36" s="249">
        <f t="shared" si="0"/>
        <v>0</v>
      </c>
      <c r="U36" s="249">
        <f t="shared" si="1"/>
        <v>0</v>
      </c>
      <c r="V36" s="249">
        <f t="shared" si="2"/>
        <v>0</v>
      </c>
      <c r="W36" s="249">
        <f t="shared" si="3"/>
        <v>0</v>
      </c>
      <c r="X36" s="249">
        <f t="shared" si="4"/>
        <v>0</v>
      </c>
      <c r="Y36" s="249">
        <f t="shared" si="5"/>
        <v>0</v>
      </c>
      <c r="Z36" s="186"/>
      <c r="AA36" s="186"/>
      <c r="AD36"/>
      <c r="AE36"/>
      <c r="AF36"/>
      <c r="AG36"/>
    </row>
    <row r="37" spans="1:33" s="217" customFormat="1" x14ac:dyDescent="0.25">
      <c r="A37" s="208"/>
      <c r="B37" s="198"/>
      <c r="C37" s="198"/>
      <c r="D37" s="198"/>
      <c r="E37" s="198"/>
      <c r="F37" s="198"/>
      <c r="G37" s="198"/>
      <c r="H37" s="198"/>
      <c r="I37" s="198"/>
      <c r="J37" s="198"/>
      <c r="K37" s="198"/>
      <c r="L37" s="198"/>
      <c r="M37" s="198"/>
      <c r="N37" s="341"/>
      <c r="O37" s="189"/>
      <c r="P37" s="190"/>
      <c r="Q37" s="190"/>
      <c r="R37" s="190"/>
      <c r="S37" s="190"/>
      <c r="T37" s="249">
        <f t="shared" si="0"/>
        <v>0</v>
      </c>
      <c r="U37" s="249">
        <f t="shared" si="1"/>
        <v>0</v>
      </c>
      <c r="V37" s="249">
        <f t="shared" si="2"/>
        <v>0</v>
      </c>
      <c r="W37" s="249">
        <f t="shared" si="3"/>
        <v>0</v>
      </c>
      <c r="X37" s="249">
        <f t="shared" si="4"/>
        <v>0</v>
      </c>
      <c r="Y37" s="249">
        <f t="shared" si="5"/>
        <v>0</v>
      </c>
      <c r="Z37" s="186"/>
      <c r="AA37" s="186"/>
      <c r="AD37"/>
      <c r="AE37"/>
      <c r="AF37"/>
      <c r="AG37"/>
    </row>
    <row r="38" spans="1:33" s="217" customFormat="1" x14ac:dyDescent="0.25">
      <c r="A38" s="208"/>
      <c r="B38" s="198"/>
      <c r="C38" s="198"/>
      <c r="D38" s="198"/>
      <c r="E38" s="198"/>
      <c r="F38" s="198"/>
      <c r="G38" s="198"/>
      <c r="H38" s="198"/>
      <c r="I38" s="198"/>
      <c r="J38" s="198"/>
      <c r="K38" s="198"/>
      <c r="L38" s="198"/>
      <c r="M38" s="198"/>
      <c r="N38" s="341"/>
      <c r="O38" s="189"/>
      <c r="P38" s="190"/>
      <c r="Q38" s="190"/>
      <c r="R38" s="190"/>
      <c r="S38" s="190"/>
      <c r="T38" s="249">
        <f t="shared" ref="T38:T72" si="6">IF($N38="Pending",0,$N38*O38)</f>
        <v>0</v>
      </c>
      <c r="U38" s="249">
        <f t="shared" ref="U38:U72" si="7">IF($N38="Pending",0,$N38*P38)</f>
        <v>0</v>
      </c>
      <c r="V38" s="249">
        <f t="shared" ref="V38:V72" si="8">IF($N38="Pending",0,$N38*Q38)</f>
        <v>0</v>
      </c>
      <c r="W38" s="249">
        <f t="shared" ref="W38:W72" si="9">IF($N38="Pending",0,$N38*R38)</f>
        <v>0</v>
      </c>
      <c r="X38" s="249">
        <f t="shared" ref="X38:X72" si="10">IF($N38="Pending",0,$N38*S38)</f>
        <v>0</v>
      </c>
      <c r="Y38" s="249">
        <f t="shared" ref="Y38:Y72" si="11">SUM(T38:X38)</f>
        <v>0</v>
      </c>
      <c r="Z38" s="186"/>
      <c r="AA38" s="186"/>
      <c r="AD38" s="192"/>
      <c r="AE38" s="192"/>
      <c r="AF38" s="192"/>
      <c r="AG38" s="192"/>
    </row>
    <row r="39" spans="1:33" s="217" customFormat="1" x14ac:dyDescent="0.25">
      <c r="A39" s="208"/>
      <c r="B39" s="198"/>
      <c r="C39" s="198"/>
      <c r="D39" s="198"/>
      <c r="E39" s="198"/>
      <c r="F39" s="198"/>
      <c r="G39" s="198"/>
      <c r="H39" s="198"/>
      <c r="I39" s="198"/>
      <c r="J39" s="198"/>
      <c r="K39" s="198"/>
      <c r="L39" s="198"/>
      <c r="M39" s="198"/>
      <c r="N39" s="341"/>
      <c r="O39" s="189"/>
      <c r="P39" s="190"/>
      <c r="Q39" s="190"/>
      <c r="R39" s="190"/>
      <c r="S39" s="190"/>
      <c r="T39" s="249">
        <f t="shared" si="6"/>
        <v>0</v>
      </c>
      <c r="U39" s="249">
        <f t="shared" si="7"/>
        <v>0</v>
      </c>
      <c r="V39" s="249">
        <f t="shared" si="8"/>
        <v>0</v>
      </c>
      <c r="W39" s="249">
        <f t="shared" si="9"/>
        <v>0</v>
      </c>
      <c r="X39" s="249">
        <f t="shared" si="10"/>
        <v>0</v>
      </c>
      <c r="Y39" s="249">
        <f t="shared" si="11"/>
        <v>0</v>
      </c>
      <c r="Z39" s="186"/>
      <c r="AA39" s="186"/>
      <c r="AD39"/>
      <c r="AE39"/>
      <c r="AF39"/>
      <c r="AG39"/>
    </row>
    <row r="40" spans="1:33" x14ac:dyDescent="0.25">
      <c r="A40" s="208"/>
      <c r="B40" s="198"/>
      <c r="C40" s="198"/>
      <c r="D40" s="198"/>
      <c r="E40" s="198"/>
      <c r="F40" s="198"/>
      <c r="G40" s="198"/>
      <c r="H40" s="198"/>
      <c r="I40" s="198"/>
      <c r="J40" s="198"/>
      <c r="K40" s="198"/>
      <c r="L40" s="198"/>
      <c r="M40" s="198"/>
      <c r="N40" s="341"/>
      <c r="O40" s="189"/>
      <c r="P40" s="190"/>
      <c r="Q40" s="190"/>
      <c r="R40" s="190"/>
      <c r="S40" s="190"/>
      <c r="T40" s="249">
        <f t="shared" si="6"/>
        <v>0</v>
      </c>
      <c r="U40" s="249">
        <f t="shared" si="7"/>
        <v>0</v>
      </c>
      <c r="V40" s="249">
        <f t="shared" si="8"/>
        <v>0</v>
      </c>
      <c r="W40" s="249">
        <f t="shared" si="9"/>
        <v>0</v>
      </c>
      <c r="X40" s="249">
        <f t="shared" si="10"/>
        <v>0</v>
      </c>
      <c r="Y40" s="249">
        <f t="shared" si="11"/>
        <v>0</v>
      </c>
      <c r="Z40" s="186"/>
      <c r="AA40" s="186"/>
    </row>
    <row r="41" spans="1:33" x14ac:dyDescent="0.25">
      <c r="A41" s="208"/>
      <c r="B41" s="198"/>
      <c r="C41" s="198"/>
      <c r="D41" s="198"/>
      <c r="E41" s="198"/>
      <c r="F41" s="198"/>
      <c r="G41" s="198"/>
      <c r="H41" s="198"/>
      <c r="I41" s="198"/>
      <c r="J41" s="198"/>
      <c r="K41" s="198"/>
      <c r="L41" s="198"/>
      <c r="M41" s="198"/>
      <c r="N41" s="341"/>
      <c r="O41" s="189"/>
      <c r="P41" s="190"/>
      <c r="Q41" s="190"/>
      <c r="R41" s="190"/>
      <c r="S41" s="190"/>
      <c r="T41" s="249">
        <f t="shared" si="6"/>
        <v>0</v>
      </c>
      <c r="U41" s="249">
        <f t="shared" si="7"/>
        <v>0</v>
      </c>
      <c r="V41" s="249">
        <f t="shared" si="8"/>
        <v>0</v>
      </c>
      <c r="W41" s="249">
        <f t="shared" si="9"/>
        <v>0</v>
      </c>
      <c r="X41" s="249">
        <f t="shared" si="10"/>
        <v>0</v>
      </c>
      <c r="Y41" s="249">
        <f t="shared" si="11"/>
        <v>0</v>
      </c>
      <c r="Z41" s="186"/>
      <c r="AA41" s="186"/>
    </row>
    <row r="42" spans="1:33" x14ac:dyDescent="0.25">
      <c r="A42" s="208"/>
      <c r="B42" s="198"/>
      <c r="C42" s="198"/>
      <c r="D42" s="198"/>
      <c r="E42" s="198"/>
      <c r="F42" s="198"/>
      <c r="G42" s="198"/>
      <c r="H42" s="198"/>
      <c r="I42" s="198"/>
      <c r="J42" s="198"/>
      <c r="K42" s="198"/>
      <c r="L42" s="198"/>
      <c r="M42" s="198"/>
      <c r="N42" s="341"/>
      <c r="O42" s="189"/>
      <c r="P42" s="190"/>
      <c r="Q42" s="190"/>
      <c r="R42" s="190"/>
      <c r="S42" s="190"/>
      <c r="T42" s="249">
        <f t="shared" si="6"/>
        <v>0</v>
      </c>
      <c r="U42" s="249">
        <f t="shared" si="7"/>
        <v>0</v>
      </c>
      <c r="V42" s="249">
        <f t="shared" si="8"/>
        <v>0</v>
      </c>
      <c r="W42" s="249">
        <f t="shared" si="9"/>
        <v>0</v>
      </c>
      <c r="X42" s="249">
        <f t="shared" si="10"/>
        <v>0</v>
      </c>
      <c r="Y42" s="249">
        <f t="shared" si="11"/>
        <v>0</v>
      </c>
      <c r="Z42" s="186"/>
      <c r="AA42" s="186"/>
    </row>
    <row r="43" spans="1:33" x14ac:dyDescent="0.25">
      <c r="A43" s="208"/>
      <c r="B43" s="198"/>
      <c r="C43" s="198"/>
      <c r="D43" s="198"/>
      <c r="E43" s="198"/>
      <c r="F43" s="198"/>
      <c r="G43" s="198"/>
      <c r="H43" s="198"/>
      <c r="I43" s="198"/>
      <c r="J43" s="198"/>
      <c r="K43" s="198"/>
      <c r="L43" s="198"/>
      <c r="M43" s="198"/>
      <c r="N43" s="341"/>
      <c r="O43" s="189"/>
      <c r="P43" s="190"/>
      <c r="Q43" s="190"/>
      <c r="R43" s="190"/>
      <c r="S43" s="190"/>
      <c r="T43" s="249">
        <f t="shared" si="6"/>
        <v>0</v>
      </c>
      <c r="U43" s="249">
        <f t="shared" si="7"/>
        <v>0</v>
      </c>
      <c r="V43" s="249">
        <f t="shared" si="8"/>
        <v>0</v>
      </c>
      <c r="W43" s="249">
        <f t="shared" si="9"/>
        <v>0</v>
      </c>
      <c r="X43" s="249">
        <f t="shared" si="10"/>
        <v>0</v>
      </c>
      <c r="Y43" s="249">
        <f t="shared" si="11"/>
        <v>0</v>
      </c>
      <c r="Z43" s="186"/>
      <c r="AA43" s="186"/>
    </row>
    <row r="44" spans="1:33" x14ac:dyDescent="0.25">
      <c r="A44" s="208"/>
      <c r="B44" s="198"/>
      <c r="C44" s="50"/>
      <c r="D44" s="198"/>
      <c r="E44" s="198"/>
      <c r="F44" s="198"/>
      <c r="G44" s="198"/>
      <c r="H44" s="198"/>
      <c r="I44" s="198"/>
      <c r="J44" s="198"/>
      <c r="K44" s="198"/>
      <c r="L44" s="198"/>
      <c r="M44" s="198"/>
      <c r="N44" s="277"/>
      <c r="O44" s="189"/>
      <c r="P44" s="190"/>
      <c r="Q44" s="190"/>
      <c r="R44" s="190"/>
      <c r="S44" s="190"/>
      <c r="T44" s="249">
        <f t="shared" si="6"/>
        <v>0</v>
      </c>
      <c r="U44" s="249">
        <f t="shared" si="7"/>
        <v>0</v>
      </c>
      <c r="V44" s="249">
        <f t="shared" si="8"/>
        <v>0</v>
      </c>
      <c r="W44" s="249">
        <f t="shared" si="9"/>
        <v>0</v>
      </c>
      <c r="X44" s="249">
        <f t="shared" si="10"/>
        <v>0</v>
      </c>
      <c r="Y44" s="249">
        <f t="shared" si="11"/>
        <v>0</v>
      </c>
      <c r="Z44" s="186"/>
      <c r="AA44" s="186"/>
    </row>
    <row r="45" spans="1:33" x14ac:dyDescent="0.25">
      <c r="A45" s="208"/>
      <c r="B45" s="198"/>
      <c r="C45" s="50"/>
      <c r="D45" s="198"/>
      <c r="E45" s="198"/>
      <c r="F45" s="198"/>
      <c r="G45" s="198"/>
      <c r="H45" s="198"/>
      <c r="I45" s="198"/>
      <c r="J45" s="198"/>
      <c r="K45" s="198"/>
      <c r="L45" s="198"/>
      <c r="M45" s="198"/>
      <c r="N45" s="277"/>
      <c r="O45" s="189"/>
      <c r="P45" s="190"/>
      <c r="Q45" s="190"/>
      <c r="R45" s="190"/>
      <c r="S45" s="190"/>
      <c r="T45" s="249">
        <f t="shared" si="6"/>
        <v>0</v>
      </c>
      <c r="U45" s="249">
        <f t="shared" si="7"/>
        <v>0</v>
      </c>
      <c r="V45" s="249">
        <f t="shared" si="8"/>
        <v>0</v>
      </c>
      <c r="W45" s="249">
        <f t="shared" si="9"/>
        <v>0</v>
      </c>
      <c r="X45" s="249">
        <f t="shared" si="10"/>
        <v>0</v>
      </c>
      <c r="Y45" s="249">
        <f t="shared" si="11"/>
        <v>0</v>
      </c>
      <c r="Z45" s="186"/>
      <c r="AA45" s="186"/>
    </row>
    <row r="46" spans="1:33" x14ac:dyDescent="0.25">
      <c r="A46" s="208"/>
      <c r="B46" s="198"/>
      <c r="C46" s="50"/>
      <c r="D46" s="198"/>
      <c r="E46" s="198"/>
      <c r="F46" s="198"/>
      <c r="G46" s="198"/>
      <c r="H46" s="198"/>
      <c r="I46" s="198"/>
      <c r="J46" s="198"/>
      <c r="K46" s="198"/>
      <c r="L46" s="198"/>
      <c r="M46" s="198"/>
      <c r="N46" s="277"/>
      <c r="O46" s="189"/>
      <c r="P46" s="190"/>
      <c r="Q46" s="190"/>
      <c r="R46" s="190"/>
      <c r="S46" s="190"/>
      <c r="T46" s="249">
        <f t="shared" si="6"/>
        <v>0</v>
      </c>
      <c r="U46" s="249">
        <f t="shared" si="7"/>
        <v>0</v>
      </c>
      <c r="V46" s="249">
        <f t="shared" si="8"/>
        <v>0</v>
      </c>
      <c r="W46" s="249">
        <f t="shared" si="9"/>
        <v>0</v>
      </c>
      <c r="X46" s="249">
        <f t="shared" si="10"/>
        <v>0</v>
      </c>
      <c r="Y46" s="249">
        <f t="shared" si="11"/>
        <v>0</v>
      </c>
      <c r="Z46" s="186"/>
      <c r="AA46" s="186"/>
    </row>
    <row r="47" spans="1:33" x14ac:dyDescent="0.25">
      <c r="A47" s="208"/>
      <c r="B47" s="198"/>
      <c r="C47" s="50"/>
      <c r="D47" s="198"/>
      <c r="E47" s="198"/>
      <c r="F47" s="198"/>
      <c r="G47" s="198"/>
      <c r="H47" s="198"/>
      <c r="I47" s="198"/>
      <c r="J47" s="198"/>
      <c r="K47" s="198"/>
      <c r="L47" s="198"/>
      <c r="M47" s="198"/>
      <c r="N47" s="277"/>
      <c r="O47" s="189"/>
      <c r="P47" s="190"/>
      <c r="Q47" s="190"/>
      <c r="R47" s="190"/>
      <c r="S47" s="190"/>
      <c r="T47" s="249">
        <f t="shared" si="6"/>
        <v>0</v>
      </c>
      <c r="U47" s="249">
        <f t="shared" si="7"/>
        <v>0</v>
      </c>
      <c r="V47" s="249">
        <f t="shared" si="8"/>
        <v>0</v>
      </c>
      <c r="W47" s="249">
        <f t="shared" si="9"/>
        <v>0</v>
      </c>
      <c r="X47" s="249">
        <f t="shared" si="10"/>
        <v>0</v>
      </c>
      <c r="Y47" s="249">
        <f t="shared" si="11"/>
        <v>0</v>
      </c>
      <c r="Z47" s="186"/>
      <c r="AA47" s="186"/>
    </row>
    <row r="48" spans="1:33" x14ac:dyDescent="0.25">
      <c r="A48" s="144"/>
      <c r="B48" s="50"/>
      <c r="C48" s="50"/>
      <c r="D48" s="50"/>
      <c r="E48" s="50"/>
      <c r="F48" s="50"/>
      <c r="G48" s="50"/>
      <c r="H48" s="50"/>
      <c r="I48" s="50"/>
      <c r="J48" s="50"/>
      <c r="K48" s="50"/>
      <c r="L48" s="50"/>
      <c r="M48" s="50"/>
      <c r="N48" s="276"/>
      <c r="O48" s="49"/>
      <c r="P48" s="52"/>
      <c r="Q48" s="52"/>
      <c r="R48" s="52"/>
      <c r="S48" s="52"/>
      <c r="T48" s="249">
        <f t="shared" si="6"/>
        <v>0</v>
      </c>
      <c r="U48" s="249">
        <f t="shared" si="7"/>
        <v>0</v>
      </c>
      <c r="V48" s="249">
        <f t="shared" si="8"/>
        <v>0</v>
      </c>
      <c r="W48" s="249">
        <f t="shared" si="9"/>
        <v>0</v>
      </c>
      <c r="X48" s="249">
        <f t="shared" si="10"/>
        <v>0</v>
      </c>
      <c r="Y48" s="249">
        <f t="shared" si="11"/>
        <v>0</v>
      </c>
      <c r="Z48" s="51"/>
      <c r="AA48" s="51"/>
    </row>
    <row r="49" spans="1:27" x14ac:dyDescent="0.25">
      <c r="A49" s="144"/>
      <c r="B49" s="50"/>
      <c r="C49" s="50"/>
      <c r="D49" s="50"/>
      <c r="E49" s="50"/>
      <c r="F49" s="50"/>
      <c r="G49" s="50"/>
      <c r="H49" s="50"/>
      <c r="I49" s="50"/>
      <c r="J49" s="50"/>
      <c r="K49" s="50"/>
      <c r="L49" s="50"/>
      <c r="M49" s="50"/>
      <c r="N49" s="276"/>
      <c r="O49" s="49"/>
      <c r="P49" s="52"/>
      <c r="Q49" s="52"/>
      <c r="R49" s="52"/>
      <c r="S49" s="52"/>
      <c r="T49" s="249">
        <f t="shared" si="6"/>
        <v>0</v>
      </c>
      <c r="U49" s="249">
        <f t="shared" si="7"/>
        <v>0</v>
      </c>
      <c r="V49" s="249">
        <f t="shared" si="8"/>
        <v>0</v>
      </c>
      <c r="W49" s="249">
        <f t="shared" si="9"/>
        <v>0</v>
      </c>
      <c r="X49" s="249">
        <f t="shared" si="10"/>
        <v>0</v>
      </c>
      <c r="Y49" s="249">
        <f t="shared" si="11"/>
        <v>0</v>
      </c>
      <c r="Z49" s="51"/>
      <c r="AA49" s="51"/>
    </row>
    <row r="50" spans="1:27" x14ac:dyDescent="0.25">
      <c r="A50" s="144"/>
      <c r="B50" s="50"/>
      <c r="C50" s="50"/>
      <c r="D50" s="50"/>
      <c r="E50" s="50"/>
      <c r="F50" s="50"/>
      <c r="G50" s="50"/>
      <c r="H50" s="50"/>
      <c r="I50" s="50"/>
      <c r="J50" s="50"/>
      <c r="K50" s="50"/>
      <c r="L50" s="50"/>
      <c r="M50" s="50"/>
      <c r="N50" s="276"/>
      <c r="O50" s="49"/>
      <c r="P50" s="52"/>
      <c r="Q50" s="52"/>
      <c r="R50" s="52"/>
      <c r="S50" s="52"/>
      <c r="T50" s="249">
        <f t="shared" si="6"/>
        <v>0</v>
      </c>
      <c r="U50" s="249">
        <f t="shared" si="7"/>
        <v>0</v>
      </c>
      <c r="V50" s="249">
        <f t="shared" si="8"/>
        <v>0</v>
      </c>
      <c r="W50" s="249">
        <f t="shared" si="9"/>
        <v>0</v>
      </c>
      <c r="X50" s="249">
        <f t="shared" si="10"/>
        <v>0</v>
      </c>
      <c r="Y50" s="249">
        <f t="shared" si="11"/>
        <v>0</v>
      </c>
      <c r="Z50" s="51"/>
      <c r="AA50" s="51"/>
    </row>
    <row r="51" spans="1:27" x14ac:dyDescent="0.25">
      <c r="A51" s="144"/>
      <c r="B51" s="50"/>
      <c r="C51" s="50"/>
      <c r="D51" s="50"/>
      <c r="E51" s="50"/>
      <c r="F51" s="50"/>
      <c r="G51" s="50"/>
      <c r="H51" s="50"/>
      <c r="I51" s="50"/>
      <c r="J51" s="50"/>
      <c r="K51" s="50"/>
      <c r="L51" s="50"/>
      <c r="M51" s="50"/>
      <c r="N51" s="276"/>
      <c r="O51" s="49"/>
      <c r="P51" s="52"/>
      <c r="Q51" s="52"/>
      <c r="R51" s="52"/>
      <c r="S51" s="52"/>
      <c r="T51" s="249">
        <f t="shared" si="6"/>
        <v>0</v>
      </c>
      <c r="U51" s="249">
        <f t="shared" si="7"/>
        <v>0</v>
      </c>
      <c r="V51" s="249">
        <f t="shared" si="8"/>
        <v>0</v>
      </c>
      <c r="W51" s="249">
        <f t="shared" si="9"/>
        <v>0</v>
      </c>
      <c r="X51" s="249">
        <f t="shared" si="10"/>
        <v>0</v>
      </c>
      <c r="Y51" s="249">
        <f t="shared" si="11"/>
        <v>0</v>
      </c>
      <c r="Z51" s="51"/>
      <c r="AA51" s="51"/>
    </row>
    <row r="52" spans="1:27" x14ac:dyDescent="0.25">
      <c r="A52" s="144"/>
      <c r="B52" s="50"/>
      <c r="C52" s="50"/>
      <c r="D52" s="50"/>
      <c r="E52" s="50"/>
      <c r="F52" s="50"/>
      <c r="G52" s="50"/>
      <c r="H52" s="50"/>
      <c r="I52" s="50"/>
      <c r="J52" s="50"/>
      <c r="K52" s="50"/>
      <c r="L52" s="50"/>
      <c r="M52" s="50"/>
      <c r="N52" s="276"/>
      <c r="O52" s="49"/>
      <c r="P52" s="52"/>
      <c r="Q52" s="52"/>
      <c r="R52" s="52"/>
      <c r="S52" s="52"/>
      <c r="T52" s="249">
        <f t="shared" si="6"/>
        <v>0</v>
      </c>
      <c r="U52" s="249">
        <f t="shared" si="7"/>
        <v>0</v>
      </c>
      <c r="V52" s="249">
        <f t="shared" si="8"/>
        <v>0</v>
      </c>
      <c r="W52" s="249">
        <f t="shared" si="9"/>
        <v>0</v>
      </c>
      <c r="X52" s="249">
        <f t="shared" si="10"/>
        <v>0</v>
      </c>
      <c r="Y52" s="249">
        <f t="shared" si="11"/>
        <v>0</v>
      </c>
      <c r="Z52" s="51"/>
      <c r="AA52" s="51"/>
    </row>
    <row r="53" spans="1:27" x14ac:dyDescent="0.25">
      <c r="A53" s="144"/>
      <c r="B53" s="50"/>
      <c r="C53" s="50"/>
      <c r="D53" s="50"/>
      <c r="E53" s="50"/>
      <c r="F53" s="50"/>
      <c r="G53" s="50"/>
      <c r="H53" s="50"/>
      <c r="I53" s="50"/>
      <c r="J53" s="50"/>
      <c r="K53" s="50"/>
      <c r="L53" s="50"/>
      <c r="M53" s="50"/>
      <c r="N53" s="276"/>
      <c r="O53" s="49"/>
      <c r="P53" s="52"/>
      <c r="Q53" s="52"/>
      <c r="R53" s="52"/>
      <c r="S53" s="52"/>
      <c r="T53" s="249">
        <f t="shared" si="6"/>
        <v>0</v>
      </c>
      <c r="U53" s="249">
        <f t="shared" si="7"/>
        <v>0</v>
      </c>
      <c r="V53" s="249">
        <f t="shared" si="8"/>
        <v>0</v>
      </c>
      <c r="W53" s="249">
        <f t="shared" si="9"/>
        <v>0</v>
      </c>
      <c r="X53" s="249">
        <f t="shared" si="10"/>
        <v>0</v>
      </c>
      <c r="Y53" s="249">
        <f t="shared" si="11"/>
        <v>0</v>
      </c>
      <c r="Z53" s="51"/>
      <c r="AA53" s="51"/>
    </row>
    <row r="54" spans="1:27" x14ac:dyDescent="0.25">
      <c r="A54" s="144"/>
      <c r="B54" s="50"/>
      <c r="C54" s="50"/>
      <c r="D54" s="50"/>
      <c r="E54" s="50"/>
      <c r="F54" s="50"/>
      <c r="G54" s="50"/>
      <c r="H54" s="50"/>
      <c r="I54" s="50"/>
      <c r="J54" s="50"/>
      <c r="K54" s="50"/>
      <c r="L54" s="50"/>
      <c r="M54" s="50"/>
      <c r="N54" s="276"/>
      <c r="O54" s="49"/>
      <c r="P54" s="52"/>
      <c r="Q54" s="52"/>
      <c r="R54" s="52"/>
      <c r="S54" s="52"/>
      <c r="T54" s="249">
        <f t="shared" si="6"/>
        <v>0</v>
      </c>
      <c r="U54" s="249">
        <f t="shared" si="7"/>
        <v>0</v>
      </c>
      <c r="V54" s="249">
        <f t="shared" si="8"/>
        <v>0</v>
      </c>
      <c r="W54" s="249">
        <f t="shared" si="9"/>
        <v>0</v>
      </c>
      <c r="X54" s="249">
        <f t="shared" si="10"/>
        <v>0</v>
      </c>
      <c r="Y54" s="249">
        <f t="shared" si="11"/>
        <v>0</v>
      </c>
      <c r="Z54" s="51"/>
      <c r="AA54" s="51"/>
    </row>
    <row r="55" spans="1:27" x14ac:dyDescent="0.25">
      <c r="A55" s="144"/>
      <c r="B55" s="50"/>
      <c r="C55" s="50"/>
      <c r="D55" s="50"/>
      <c r="E55" s="50"/>
      <c r="F55" s="50"/>
      <c r="G55" s="50"/>
      <c r="H55" s="50"/>
      <c r="I55" s="50"/>
      <c r="J55" s="50"/>
      <c r="K55" s="50"/>
      <c r="L55" s="50"/>
      <c r="M55" s="50"/>
      <c r="N55" s="276"/>
      <c r="O55" s="49"/>
      <c r="P55" s="52"/>
      <c r="Q55" s="52"/>
      <c r="R55" s="52"/>
      <c r="S55" s="52"/>
      <c r="T55" s="249">
        <f t="shared" si="6"/>
        <v>0</v>
      </c>
      <c r="U55" s="249">
        <f t="shared" si="7"/>
        <v>0</v>
      </c>
      <c r="V55" s="249">
        <f t="shared" si="8"/>
        <v>0</v>
      </c>
      <c r="W55" s="249">
        <f t="shared" si="9"/>
        <v>0</v>
      </c>
      <c r="X55" s="249">
        <f t="shared" si="10"/>
        <v>0</v>
      </c>
      <c r="Y55" s="249">
        <f t="shared" si="11"/>
        <v>0</v>
      </c>
      <c r="Z55" s="51"/>
      <c r="AA55" s="51"/>
    </row>
    <row r="56" spans="1:27" x14ac:dyDescent="0.25">
      <c r="A56" s="144"/>
      <c r="B56" s="50"/>
      <c r="C56" s="50"/>
      <c r="D56" s="50"/>
      <c r="E56" s="50"/>
      <c r="F56" s="50"/>
      <c r="G56" s="50"/>
      <c r="H56" s="50"/>
      <c r="I56" s="50"/>
      <c r="J56" s="50"/>
      <c r="K56" s="50"/>
      <c r="L56" s="50"/>
      <c r="M56" s="50"/>
      <c r="N56" s="276"/>
      <c r="O56" s="49"/>
      <c r="P56" s="52"/>
      <c r="Q56" s="52"/>
      <c r="R56" s="52"/>
      <c r="S56" s="52"/>
      <c r="T56" s="249">
        <f t="shared" si="6"/>
        <v>0</v>
      </c>
      <c r="U56" s="249">
        <f t="shared" si="7"/>
        <v>0</v>
      </c>
      <c r="V56" s="249">
        <f t="shared" si="8"/>
        <v>0</v>
      </c>
      <c r="W56" s="249">
        <f t="shared" si="9"/>
        <v>0</v>
      </c>
      <c r="X56" s="249">
        <f t="shared" si="10"/>
        <v>0</v>
      </c>
      <c r="Y56" s="249">
        <f t="shared" si="11"/>
        <v>0</v>
      </c>
      <c r="Z56" s="51"/>
      <c r="AA56" s="51"/>
    </row>
    <row r="57" spans="1:27" x14ac:dyDescent="0.25">
      <c r="A57" s="144"/>
      <c r="B57" s="50"/>
      <c r="C57" s="50"/>
      <c r="D57" s="50"/>
      <c r="E57" s="50"/>
      <c r="F57" s="50"/>
      <c r="G57" s="50"/>
      <c r="H57" s="50"/>
      <c r="I57" s="50"/>
      <c r="J57" s="50"/>
      <c r="K57" s="50"/>
      <c r="L57" s="50"/>
      <c r="M57" s="50"/>
      <c r="N57" s="276"/>
      <c r="O57" s="49"/>
      <c r="P57" s="52"/>
      <c r="Q57" s="52"/>
      <c r="R57" s="52"/>
      <c r="S57" s="52"/>
      <c r="T57" s="249">
        <f t="shared" si="6"/>
        <v>0</v>
      </c>
      <c r="U57" s="249">
        <f t="shared" si="7"/>
        <v>0</v>
      </c>
      <c r="V57" s="249">
        <f t="shared" si="8"/>
        <v>0</v>
      </c>
      <c r="W57" s="249">
        <f t="shared" si="9"/>
        <v>0</v>
      </c>
      <c r="X57" s="249">
        <f t="shared" si="10"/>
        <v>0</v>
      </c>
      <c r="Y57" s="249">
        <f t="shared" si="11"/>
        <v>0</v>
      </c>
      <c r="Z57" s="51"/>
      <c r="AA57" s="51"/>
    </row>
    <row r="58" spans="1:27" x14ac:dyDescent="0.25">
      <c r="A58" s="144"/>
      <c r="B58" s="50"/>
      <c r="C58" s="50"/>
      <c r="D58" s="50"/>
      <c r="E58" s="50"/>
      <c r="F58" s="50"/>
      <c r="G58" s="50"/>
      <c r="H58" s="50"/>
      <c r="I58" s="50"/>
      <c r="J58" s="50"/>
      <c r="K58" s="50"/>
      <c r="L58" s="50"/>
      <c r="M58" s="50"/>
      <c r="N58" s="276"/>
      <c r="O58" s="49"/>
      <c r="P58" s="52"/>
      <c r="Q58" s="52"/>
      <c r="R58" s="52"/>
      <c r="S58" s="52"/>
      <c r="T58" s="249">
        <f t="shared" si="6"/>
        <v>0</v>
      </c>
      <c r="U58" s="249">
        <f t="shared" si="7"/>
        <v>0</v>
      </c>
      <c r="V58" s="249">
        <f t="shared" si="8"/>
        <v>0</v>
      </c>
      <c r="W58" s="249">
        <f t="shared" si="9"/>
        <v>0</v>
      </c>
      <c r="X58" s="249">
        <f t="shared" si="10"/>
        <v>0</v>
      </c>
      <c r="Y58" s="249">
        <f t="shared" si="11"/>
        <v>0</v>
      </c>
      <c r="Z58" s="51"/>
      <c r="AA58" s="51"/>
    </row>
    <row r="59" spans="1:27" x14ac:dyDescent="0.25">
      <c r="A59" s="144"/>
      <c r="B59" s="50"/>
      <c r="C59" s="50"/>
      <c r="D59" s="50"/>
      <c r="E59" s="50"/>
      <c r="F59" s="50"/>
      <c r="G59" s="50"/>
      <c r="H59" s="50"/>
      <c r="I59" s="50"/>
      <c r="J59" s="50"/>
      <c r="K59" s="50"/>
      <c r="L59" s="50"/>
      <c r="M59" s="50"/>
      <c r="N59" s="276"/>
      <c r="O59" s="49"/>
      <c r="P59" s="52"/>
      <c r="Q59" s="52"/>
      <c r="R59" s="52"/>
      <c r="S59" s="52"/>
      <c r="T59" s="249">
        <f t="shared" si="6"/>
        <v>0</v>
      </c>
      <c r="U59" s="249">
        <f t="shared" si="7"/>
        <v>0</v>
      </c>
      <c r="V59" s="249">
        <f t="shared" si="8"/>
        <v>0</v>
      </c>
      <c r="W59" s="249">
        <f t="shared" si="9"/>
        <v>0</v>
      </c>
      <c r="X59" s="249">
        <f t="shared" si="10"/>
        <v>0</v>
      </c>
      <c r="Y59" s="249">
        <f t="shared" si="11"/>
        <v>0</v>
      </c>
      <c r="Z59" s="51"/>
      <c r="AA59" s="51"/>
    </row>
    <row r="60" spans="1:27" x14ac:dyDescent="0.25">
      <c r="A60" s="144"/>
      <c r="B60" s="50"/>
      <c r="C60" s="50"/>
      <c r="D60" s="50"/>
      <c r="E60" s="50"/>
      <c r="F60" s="50"/>
      <c r="G60" s="50"/>
      <c r="H60" s="50"/>
      <c r="I60" s="50"/>
      <c r="J60" s="50"/>
      <c r="K60" s="50"/>
      <c r="L60" s="50"/>
      <c r="M60" s="50"/>
      <c r="N60" s="276"/>
      <c r="O60" s="49"/>
      <c r="P60" s="52"/>
      <c r="Q60" s="52"/>
      <c r="R60" s="52"/>
      <c r="S60" s="52"/>
      <c r="T60" s="249">
        <f t="shared" si="6"/>
        <v>0</v>
      </c>
      <c r="U60" s="249">
        <f t="shared" si="7"/>
        <v>0</v>
      </c>
      <c r="V60" s="249">
        <f t="shared" si="8"/>
        <v>0</v>
      </c>
      <c r="W60" s="249">
        <f t="shared" si="9"/>
        <v>0</v>
      </c>
      <c r="X60" s="249">
        <f t="shared" si="10"/>
        <v>0</v>
      </c>
      <c r="Y60" s="249">
        <f t="shared" si="11"/>
        <v>0</v>
      </c>
      <c r="Z60" s="51"/>
      <c r="AA60" s="51"/>
    </row>
    <row r="61" spans="1:27" x14ac:dyDescent="0.25">
      <c r="A61" s="144"/>
      <c r="B61" s="50"/>
      <c r="C61" s="50"/>
      <c r="D61" s="50"/>
      <c r="E61" s="50"/>
      <c r="F61" s="50"/>
      <c r="G61" s="50"/>
      <c r="H61" s="50"/>
      <c r="I61" s="50"/>
      <c r="J61" s="50"/>
      <c r="K61" s="50"/>
      <c r="L61" s="50"/>
      <c r="M61" s="50"/>
      <c r="N61" s="276"/>
      <c r="O61" s="49"/>
      <c r="P61" s="52"/>
      <c r="Q61" s="52"/>
      <c r="R61" s="52"/>
      <c r="S61" s="52"/>
      <c r="T61" s="249">
        <f t="shared" si="6"/>
        <v>0</v>
      </c>
      <c r="U61" s="249">
        <f t="shared" si="7"/>
        <v>0</v>
      </c>
      <c r="V61" s="249">
        <f t="shared" si="8"/>
        <v>0</v>
      </c>
      <c r="W61" s="249">
        <f t="shared" si="9"/>
        <v>0</v>
      </c>
      <c r="X61" s="249">
        <f t="shared" si="10"/>
        <v>0</v>
      </c>
      <c r="Y61" s="249">
        <f t="shared" si="11"/>
        <v>0</v>
      </c>
      <c r="Z61" s="51"/>
      <c r="AA61" s="51"/>
    </row>
    <row r="62" spans="1:27" x14ac:dyDescent="0.25">
      <c r="A62" s="144"/>
      <c r="B62" s="50"/>
      <c r="C62" s="50"/>
      <c r="D62" s="50"/>
      <c r="E62" s="50"/>
      <c r="F62" s="50"/>
      <c r="G62" s="50"/>
      <c r="H62" s="50"/>
      <c r="I62" s="50"/>
      <c r="J62" s="50"/>
      <c r="K62" s="50"/>
      <c r="L62" s="50"/>
      <c r="M62" s="50"/>
      <c r="N62" s="276"/>
      <c r="O62" s="49"/>
      <c r="P62" s="52"/>
      <c r="Q62" s="52"/>
      <c r="R62" s="52"/>
      <c r="S62" s="52"/>
      <c r="T62" s="249">
        <f t="shared" si="6"/>
        <v>0</v>
      </c>
      <c r="U62" s="249">
        <f t="shared" si="7"/>
        <v>0</v>
      </c>
      <c r="V62" s="249">
        <f t="shared" si="8"/>
        <v>0</v>
      </c>
      <c r="W62" s="249">
        <f t="shared" si="9"/>
        <v>0</v>
      </c>
      <c r="X62" s="249">
        <f t="shared" si="10"/>
        <v>0</v>
      </c>
      <c r="Y62" s="249">
        <f t="shared" si="11"/>
        <v>0</v>
      </c>
      <c r="Z62" s="51"/>
      <c r="AA62" s="51"/>
    </row>
    <row r="63" spans="1:27" x14ac:dyDescent="0.25">
      <c r="A63" s="144"/>
      <c r="B63" s="50"/>
      <c r="C63" s="50"/>
      <c r="D63" s="50"/>
      <c r="E63" s="50"/>
      <c r="F63" s="50"/>
      <c r="G63" s="50"/>
      <c r="H63" s="50"/>
      <c r="I63" s="50"/>
      <c r="J63" s="50"/>
      <c r="K63" s="50"/>
      <c r="L63" s="50"/>
      <c r="M63" s="50"/>
      <c r="N63" s="276"/>
      <c r="O63" s="49"/>
      <c r="P63" s="52"/>
      <c r="Q63" s="52"/>
      <c r="R63" s="52"/>
      <c r="S63" s="52"/>
      <c r="T63" s="249">
        <f t="shared" si="6"/>
        <v>0</v>
      </c>
      <c r="U63" s="249">
        <f t="shared" si="7"/>
        <v>0</v>
      </c>
      <c r="V63" s="249">
        <f t="shared" si="8"/>
        <v>0</v>
      </c>
      <c r="W63" s="249">
        <f t="shared" si="9"/>
        <v>0</v>
      </c>
      <c r="X63" s="249">
        <f t="shared" si="10"/>
        <v>0</v>
      </c>
      <c r="Y63" s="249">
        <f t="shared" si="11"/>
        <v>0</v>
      </c>
      <c r="Z63" s="51"/>
      <c r="AA63" s="51"/>
    </row>
    <row r="64" spans="1:27" x14ac:dyDescent="0.25">
      <c r="A64" s="144"/>
      <c r="B64" s="50"/>
      <c r="C64" s="50"/>
      <c r="D64" s="50"/>
      <c r="E64" s="50"/>
      <c r="F64" s="50"/>
      <c r="G64" s="50"/>
      <c r="H64" s="50"/>
      <c r="I64" s="50"/>
      <c r="J64" s="50"/>
      <c r="K64" s="50"/>
      <c r="L64" s="50"/>
      <c r="M64" s="50"/>
      <c r="N64" s="276"/>
      <c r="O64" s="49"/>
      <c r="P64" s="52"/>
      <c r="Q64" s="52"/>
      <c r="R64" s="52"/>
      <c r="S64" s="52"/>
      <c r="T64" s="249">
        <f t="shared" si="6"/>
        <v>0</v>
      </c>
      <c r="U64" s="249">
        <f t="shared" si="7"/>
        <v>0</v>
      </c>
      <c r="V64" s="249">
        <f t="shared" si="8"/>
        <v>0</v>
      </c>
      <c r="W64" s="249">
        <f t="shared" si="9"/>
        <v>0</v>
      </c>
      <c r="X64" s="249">
        <f t="shared" si="10"/>
        <v>0</v>
      </c>
      <c r="Y64" s="249">
        <f t="shared" si="11"/>
        <v>0</v>
      </c>
      <c r="Z64" s="51"/>
      <c r="AA64" s="51"/>
    </row>
    <row r="65" spans="1:27" x14ac:dyDescent="0.25">
      <c r="A65" s="144"/>
      <c r="B65" s="50"/>
      <c r="C65" s="50"/>
      <c r="D65" s="50"/>
      <c r="E65" s="50"/>
      <c r="F65" s="50"/>
      <c r="G65" s="50"/>
      <c r="H65" s="50"/>
      <c r="I65" s="50"/>
      <c r="J65" s="50"/>
      <c r="K65" s="50"/>
      <c r="L65" s="50"/>
      <c r="M65" s="50"/>
      <c r="N65" s="276"/>
      <c r="O65" s="49"/>
      <c r="P65" s="52"/>
      <c r="Q65" s="52"/>
      <c r="R65" s="52"/>
      <c r="S65" s="52"/>
      <c r="T65" s="249">
        <f t="shared" si="6"/>
        <v>0</v>
      </c>
      <c r="U65" s="249">
        <f t="shared" si="7"/>
        <v>0</v>
      </c>
      <c r="V65" s="249">
        <f t="shared" si="8"/>
        <v>0</v>
      </c>
      <c r="W65" s="249">
        <f t="shared" si="9"/>
        <v>0</v>
      </c>
      <c r="X65" s="249">
        <f t="shared" si="10"/>
        <v>0</v>
      </c>
      <c r="Y65" s="249">
        <f t="shared" si="11"/>
        <v>0</v>
      </c>
      <c r="Z65" s="51"/>
      <c r="AA65" s="51"/>
    </row>
    <row r="66" spans="1:27" x14ac:dyDescent="0.25">
      <c r="A66" s="144"/>
      <c r="B66" s="50"/>
      <c r="C66" s="50"/>
      <c r="D66" s="50"/>
      <c r="E66" s="50"/>
      <c r="F66" s="50"/>
      <c r="G66" s="50"/>
      <c r="H66" s="50"/>
      <c r="I66" s="50"/>
      <c r="J66" s="50"/>
      <c r="K66" s="50"/>
      <c r="L66" s="50"/>
      <c r="M66" s="50"/>
      <c r="N66" s="276"/>
      <c r="O66" s="49"/>
      <c r="P66" s="52"/>
      <c r="Q66" s="52"/>
      <c r="R66" s="52"/>
      <c r="S66" s="52"/>
      <c r="T66" s="249">
        <f t="shared" si="6"/>
        <v>0</v>
      </c>
      <c r="U66" s="249">
        <f t="shared" si="7"/>
        <v>0</v>
      </c>
      <c r="V66" s="249">
        <f t="shared" si="8"/>
        <v>0</v>
      </c>
      <c r="W66" s="249">
        <f t="shared" si="9"/>
        <v>0</v>
      </c>
      <c r="X66" s="249">
        <f t="shared" si="10"/>
        <v>0</v>
      </c>
      <c r="Y66" s="249">
        <f t="shared" si="11"/>
        <v>0</v>
      </c>
      <c r="Z66" s="51"/>
      <c r="AA66" s="51"/>
    </row>
    <row r="67" spans="1:27" x14ac:dyDescent="0.25">
      <c r="A67" s="144"/>
      <c r="B67" s="50"/>
      <c r="C67" s="50"/>
      <c r="D67" s="50"/>
      <c r="E67" s="50"/>
      <c r="F67" s="50"/>
      <c r="G67" s="50"/>
      <c r="H67" s="50"/>
      <c r="I67" s="50"/>
      <c r="J67" s="50"/>
      <c r="K67" s="50"/>
      <c r="L67" s="50"/>
      <c r="M67" s="50"/>
      <c r="N67" s="276"/>
      <c r="O67" s="49"/>
      <c r="P67" s="52"/>
      <c r="Q67" s="52"/>
      <c r="R67" s="52"/>
      <c r="S67" s="52"/>
      <c r="T67" s="249">
        <f t="shared" si="6"/>
        <v>0</v>
      </c>
      <c r="U67" s="249">
        <f t="shared" si="7"/>
        <v>0</v>
      </c>
      <c r="V67" s="249">
        <f t="shared" si="8"/>
        <v>0</v>
      </c>
      <c r="W67" s="249">
        <f t="shared" si="9"/>
        <v>0</v>
      </c>
      <c r="X67" s="249">
        <f t="shared" si="10"/>
        <v>0</v>
      </c>
      <c r="Y67" s="249">
        <f t="shared" si="11"/>
        <v>0</v>
      </c>
      <c r="Z67" s="51"/>
      <c r="AA67" s="51"/>
    </row>
    <row r="68" spans="1:27" x14ac:dyDescent="0.25">
      <c r="A68" s="144"/>
      <c r="B68" s="50"/>
      <c r="C68" s="50"/>
      <c r="D68" s="50"/>
      <c r="E68" s="50"/>
      <c r="F68" s="50"/>
      <c r="G68" s="50"/>
      <c r="H68" s="50"/>
      <c r="I68" s="50"/>
      <c r="J68" s="50"/>
      <c r="K68" s="50"/>
      <c r="L68" s="50"/>
      <c r="M68" s="50"/>
      <c r="N68" s="276"/>
      <c r="O68" s="49"/>
      <c r="P68" s="52"/>
      <c r="Q68" s="52"/>
      <c r="R68" s="52"/>
      <c r="S68" s="52"/>
      <c r="T68" s="249">
        <f t="shared" si="6"/>
        <v>0</v>
      </c>
      <c r="U68" s="249">
        <f t="shared" si="7"/>
        <v>0</v>
      </c>
      <c r="V68" s="249">
        <f t="shared" si="8"/>
        <v>0</v>
      </c>
      <c r="W68" s="249">
        <f t="shared" si="9"/>
        <v>0</v>
      </c>
      <c r="X68" s="249">
        <f t="shared" si="10"/>
        <v>0</v>
      </c>
      <c r="Y68" s="249">
        <f t="shared" si="11"/>
        <v>0</v>
      </c>
      <c r="Z68" s="51"/>
      <c r="AA68" s="51"/>
    </row>
    <row r="69" spans="1:27" x14ac:dyDescent="0.25">
      <c r="A69" s="144"/>
      <c r="B69" s="50"/>
      <c r="C69" s="50"/>
      <c r="D69" s="50"/>
      <c r="E69" s="50"/>
      <c r="F69" s="50"/>
      <c r="G69" s="50"/>
      <c r="H69" s="50"/>
      <c r="I69" s="50"/>
      <c r="J69" s="50"/>
      <c r="K69" s="50"/>
      <c r="L69" s="50"/>
      <c r="M69" s="50"/>
      <c r="N69" s="276"/>
      <c r="O69" s="49"/>
      <c r="P69" s="52"/>
      <c r="Q69" s="52"/>
      <c r="R69" s="52"/>
      <c r="S69" s="52"/>
      <c r="T69" s="249">
        <f t="shared" si="6"/>
        <v>0</v>
      </c>
      <c r="U69" s="249">
        <f t="shared" si="7"/>
        <v>0</v>
      </c>
      <c r="V69" s="249">
        <f t="shared" si="8"/>
        <v>0</v>
      </c>
      <c r="W69" s="249">
        <f t="shared" si="9"/>
        <v>0</v>
      </c>
      <c r="X69" s="249">
        <f t="shared" si="10"/>
        <v>0</v>
      </c>
      <c r="Y69" s="249">
        <f t="shared" si="11"/>
        <v>0</v>
      </c>
      <c r="Z69" s="51"/>
      <c r="AA69" s="51"/>
    </row>
    <row r="70" spans="1:27" x14ac:dyDescent="0.25">
      <c r="A70" s="144"/>
      <c r="B70" s="50"/>
      <c r="C70" s="50"/>
      <c r="D70" s="50"/>
      <c r="E70" s="50"/>
      <c r="F70" s="50"/>
      <c r="G70" s="50"/>
      <c r="H70" s="50"/>
      <c r="I70" s="50"/>
      <c r="J70" s="50"/>
      <c r="K70" s="50"/>
      <c r="L70" s="50"/>
      <c r="M70" s="50"/>
      <c r="N70" s="276"/>
      <c r="O70" s="49"/>
      <c r="P70" s="52"/>
      <c r="Q70" s="52"/>
      <c r="R70" s="52"/>
      <c r="S70" s="52"/>
      <c r="T70" s="249">
        <f t="shared" si="6"/>
        <v>0</v>
      </c>
      <c r="U70" s="249">
        <f t="shared" si="7"/>
        <v>0</v>
      </c>
      <c r="V70" s="249">
        <f t="shared" si="8"/>
        <v>0</v>
      </c>
      <c r="W70" s="249">
        <f t="shared" si="9"/>
        <v>0</v>
      </c>
      <c r="X70" s="249">
        <f t="shared" si="10"/>
        <v>0</v>
      </c>
      <c r="Y70" s="249">
        <f t="shared" si="11"/>
        <v>0</v>
      </c>
      <c r="Z70" s="51"/>
      <c r="AA70" s="51"/>
    </row>
    <row r="71" spans="1:27" x14ac:dyDescent="0.25">
      <c r="A71" s="144"/>
      <c r="B71" s="50"/>
      <c r="C71" s="50"/>
      <c r="D71" s="50"/>
      <c r="E71" s="50"/>
      <c r="F71" s="50"/>
      <c r="G71" s="50"/>
      <c r="H71" s="50"/>
      <c r="I71" s="50"/>
      <c r="J71" s="50"/>
      <c r="K71" s="50"/>
      <c r="L71" s="50"/>
      <c r="M71" s="50"/>
      <c r="N71" s="276"/>
      <c r="O71" s="49"/>
      <c r="P71" s="52"/>
      <c r="Q71" s="52"/>
      <c r="R71" s="52"/>
      <c r="S71" s="52"/>
      <c r="T71" s="249">
        <f t="shared" si="6"/>
        <v>0</v>
      </c>
      <c r="U71" s="249">
        <f t="shared" si="7"/>
        <v>0</v>
      </c>
      <c r="V71" s="249">
        <f t="shared" si="8"/>
        <v>0</v>
      </c>
      <c r="W71" s="249">
        <f t="shared" si="9"/>
        <v>0</v>
      </c>
      <c r="X71" s="249">
        <f t="shared" si="10"/>
        <v>0</v>
      </c>
      <c r="Y71" s="249">
        <f t="shared" si="11"/>
        <v>0</v>
      </c>
      <c r="Z71" s="51"/>
      <c r="AA71" s="51"/>
    </row>
    <row r="72" spans="1:27" x14ac:dyDescent="0.25">
      <c r="A72" s="144"/>
      <c r="B72" s="50"/>
      <c r="C72" s="50"/>
      <c r="D72" s="50"/>
      <c r="E72" s="50"/>
      <c r="F72" s="50"/>
      <c r="G72" s="50"/>
      <c r="H72" s="50"/>
      <c r="I72" s="50"/>
      <c r="J72" s="50"/>
      <c r="K72" s="50"/>
      <c r="L72" s="50"/>
      <c r="M72" s="50"/>
      <c r="N72" s="276"/>
      <c r="O72" s="49"/>
      <c r="P72" s="52"/>
      <c r="Q72" s="52"/>
      <c r="R72" s="52"/>
      <c r="S72" s="52"/>
      <c r="T72" s="249">
        <f t="shared" si="6"/>
        <v>0</v>
      </c>
      <c r="U72" s="249">
        <f t="shared" si="7"/>
        <v>0</v>
      </c>
      <c r="V72" s="249">
        <f t="shared" si="8"/>
        <v>0</v>
      </c>
      <c r="W72" s="249">
        <f t="shared" si="9"/>
        <v>0</v>
      </c>
      <c r="X72" s="249">
        <f t="shared" si="10"/>
        <v>0</v>
      </c>
      <c r="Y72" s="249">
        <f t="shared" si="11"/>
        <v>0</v>
      </c>
      <c r="Z72" s="51"/>
      <c r="AA72" s="51"/>
    </row>
    <row r="73" spans="1:27" x14ac:dyDescent="0.25">
      <c r="A73" s="144"/>
      <c r="B73" s="50"/>
      <c r="C73" s="50"/>
      <c r="D73" s="50"/>
      <c r="E73" s="50"/>
      <c r="F73" s="50"/>
      <c r="G73" s="50"/>
      <c r="H73" s="50"/>
      <c r="I73" s="50"/>
      <c r="J73" s="50"/>
      <c r="K73" s="50"/>
      <c r="L73" s="50"/>
      <c r="M73" s="50"/>
      <c r="N73" s="276"/>
      <c r="O73" s="49"/>
      <c r="P73" s="52"/>
      <c r="Q73" s="52"/>
      <c r="R73" s="52"/>
      <c r="S73" s="52"/>
      <c r="T73" s="249">
        <f t="shared" ref="T73:T95" si="12">IF($N73="Pending",0,$N73*O73)</f>
        <v>0</v>
      </c>
      <c r="U73" s="249">
        <f t="shared" ref="U73:U95" si="13">IF($N73="Pending",0,$N73*P73)</f>
        <v>0</v>
      </c>
      <c r="V73" s="249">
        <f t="shared" ref="V73:V95" si="14">IF($N73="Pending",0,$N73*Q73)</f>
        <v>0</v>
      </c>
      <c r="W73" s="249">
        <f t="shared" ref="W73:W95" si="15">IF($N73="Pending",0,$N73*R73)</f>
        <v>0</v>
      </c>
      <c r="X73" s="249">
        <f t="shared" ref="X73:X95" si="16">IF($N73="Pending",0,$N73*S73)</f>
        <v>0</v>
      </c>
      <c r="Y73" s="249">
        <f t="shared" ref="Y73:Y95" si="17">SUM(T73:X73)</f>
        <v>0</v>
      </c>
      <c r="Z73" s="51"/>
      <c r="AA73" s="51"/>
    </row>
    <row r="74" spans="1:27" x14ac:dyDescent="0.25">
      <c r="A74" s="144"/>
      <c r="B74" s="50"/>
      <c r="C74" s="50"/>
      <c r="D74" s="50"/>
      <c r="E74" s="50"/>
      <c r="F74" s="50"/>
      <c r="G74" s="50"/>
      <c r="H74" s="50"/>
      <c r="I74" s="50"/>
      <c r="J74" s="50"/>
      <c r="K74" s="50"/>
      <c r="L74" s="50"/>
      <c r="M74" s="50"/>
      <c r="N74" s="276"/>
      <c r="O74" s="49"/>
      <c r="P74" s="52"/>
      <c r="Q74" s="52"/>
      <c r="R74" s="52"/>
      <c r="S74" s="52"/>
      <c r="T74" s="249">
        <f t="shared" si="12"/>
        <v>0</v>
      </c>
      <c r="U74" s="249">
        <f t="shared" si="13"/>
        <v>0</v>
      </c>
      <c r="V74" s="249">
        <f t="shared" si="14"/>
        <v>0</v>
      </c>
      <c r="W74" s="249">
        <f t="shared" si="15"/>
        <v>0</v>
      </c>
      <c r="X74" s="249">
        <f t="shared" si="16"/>
        <v>0</v>
      </c>
      <c r="Y74" s="249">
        <f t="shared" si="17"/>
        <v>0</v>
      </c>
      <c r="Z74" s="51"/>
      <c r="AA74" s="51"/>
    </row>
    <row r="75" spans="1:27" x14ac:dyDescent="0.25">
      <c r="A75" s="144"/>
      <c r="B75" s="50"/>
      <c r="C75" s="50"/>
      <c r="D75" s="50"/>
      <c r="E75" s="50"/>
      <c r="F75" s="50"/>
      <c r="G75" s="50"/>
      <c r="H75" s="50"/>
      <c r="I75" s="50"/>
      <c r="J75" s="50"/>
      <c r="K75" s="50"/>
      <c r="L75" s="50"/>
      <c r="M75" s="50"/>
      <c r="N75" s="276"/>
      <c r="O75" s="49"/>
      <c r="P75" s="52"/>
      <c r="Q75" s="52"/>
      <c r="R75" s="52"/>
      <c r="S75" s="52"/>
      <c r="T75" s="249">
        <f t="shared" si="12"/>
        <v>0</v>
      </c>
      <c r="U75" s="249">
        <f t="shared" si="13"/>
        <v>0</v>
      </c>
      <c r="V75" s="249">
        <f t="shared" si="14"/>
        <v>0</v>
      </c>
      <c r="W75" s="249">
        <f t="shared" si="15"/>
        <v>0</v>
      </c>
      <c r="X75" s="249">
        <f t="shared" si="16"/>
        <v>0</v>
      </c>
      <c r="Y75" s="249">
        <f t="shared" si="17"/>
        <v>0</v>
      </c>
      <c r="Z75" s="51"/>
      <c r="AA75" s="51"/>
    </row>
    <row r="76" spans="1:27" x14ac:dyDescent="0.25">
      <c r="A76" s="144"/>
      <c r="B76" s="50"/>
      <c r="C76" s="50"/>
      <c r="D76" s="50"/>
      <c r="E76" s="50"/>
      <c r="F76" s="50"/>
      <c r="G76" s="50"/>
      <c r="H76" s="50"/>
      <c r="I76" s="50"/>
      <c r="J76" s="50"/>
      <c r="K76" s="50"/>
      <c r="L76" s="50"/>
      <c r="M76" s="50"/>
      <c r="N76" s="276"/>
      <c r="O76" s="49"/>
      <c r="P76" s="52"/>
      <c r="Q76" s="52"/>
      <c r="R76" s="52"/>
      <c r="S76" s="52"/>
      <c r="T76" s="249">
        <f t="shared" si="12"/>
        <v>0</v>
      </c>
      <c r="U76" s="249">
        <f t="shared" si="13"/>
        <v>0</v>
      </c>
      <c r="V76" s="249">
        <f t="shared" si="14"/>
        <v>0</v>
      </c>
      <c r="W76" s="249">
        <f t="shared" si="15"/>
        <v>0</v>
      </c>
      <c r="X76" s="249">
        <f t="shared" si="16"/>
        <v>0</v>
      </c>
      <c r="Y76" s="249">
        <f t="shared" si="17"/>
        <v>0</v>
      </c>
      <c r="Z76" s="51"/>
      <c r="AA76" s="51"/>
    </row>
    <row r="77" spans="1:27" x14ac:dyDescent="0.25">
      <c r="A77" s="144"/>
      <c r="B77" s="50"/>
      <c r="C77" s="50"/>
      <c r="D77" s="50"/>
      <c r="E77" s="50"/>
      <c r="F77" s="50"/>
      <c r="G77" s="50"/>
      <c r="H77" s="50"/>
      <c r="I77" s="50"/>
      <c r="J77" s="50"/>
      <c r="K77" s="50"/>
      <c r="L77" s="50"/>
      <c r="M77" s="50"/>
      <c r="N77" s="276"/>
      <c r="O77" s="49"/>
      <c r="P77" s="52"/>
      <c r="Q77" s="52"/>
      <c r="R77" s="52"/>
      <c r="S77" s="52"/>
      <c r="T77" s="249">
        <f t="shared" si="12"/>
        <v>0</v>
      </c>
      <c r="U77" s="249">
        <f t="shared" si="13"/>
        <v>0</v>
      </c>
      <c r="V77" s="249">
        <f t="shared" si="14"/>
        <v>0</v>
      </c>
      <c r="W77" s="249">
        <f t="shared" si="15"/>
        <v>0</v>
      </c>
      <c r="X77" s="249">
        <f t="shared" si="16"/>
        <v>0</v>
      </c>
      <c r="Y77" s="249">
        <f t="shared" si="17"/>
        <v>0</v>
      </c>
      <c r="Z77" s="51"/>
      <c r="AA77" s="51"/>
    </row>
    <row r="78" spans="1:27" x14ac:dyDescent="0.25">
      <c r="A78" s="144"/>
      <c r="B78" s="50"/>
      <c r="C78" s="50"/>
      <c r="D78" s="50"/>
      <c r="E78" s="50"/>
      <c r="F78" s="50"/>
      <c r="G78" s="50"/>
      <c r="H78" s="50"/>
      <c r="I78" s="50"/>
      <c r="J78" s="50"/>
      <c r="K78" s="50"/>
      <c r="L78" s="50"/>
      <c r="M78" s="50"/>
      <c r="N78" s="276"/>
      <c r="O78" s="49"/>
      <c r="P78" s="52"/>
      <c r="Q78" s="52"/>
      <c r="R78" s="52"/>
      <c r="S78" s="52"/>
      <c r="T78" s="249">
        <f t="shared" si="12"/>
        <v>0</v>
      </c>
      <c r="U78" s="249">
        <f t="shared" si="13"/>
        <v>0</v>
      </c>
      <c r="V78" s="249">
        <f t="shared" si="14"/>
        <v>0</v>
      </c>
      <c r="W78" s="249">
        <f t="shared" si="15"/>
        <v>0</v>
      </c>
      <c r="X78" s="249">
        <f t="shared" si="16"/>
        <v>0</v>
      </c>
      <c r="Y78" s="249">
        <f t="shared" si="17"/>
        <v>0</v>
      </c>
      <c r="Z78" s="51"/>
      <c r="AA78" s="51"/>
    </row>
    <row r="79" spans="1:27" x14ac:dyDescent="0.25">
      <c r="A79" s="144"/>
      <c r="B79" s="50"/>
      <c r="C79" s="50"/>
      <c r="D79" s="50"/>
      <c r="E79" s="50"/>
      <c r="F79" s="50"/>
      <c r="G79" s="50"/>
      <c r="H79" s="50"/>
      <c r="I79" s="50"/>
      <c r="J79" s="50"/>
      <c r="K79" s="50"/>
      <c r="L79" s="50"/>
      <c r="M79" s="50"/>
      <c r="N79" s="276"/>
      <c r="O79" s="49"/>
      <c r="P79" s="52"/>
      <c r="Q79" s="52"/>
      <c r="R79" s="52"/>
      <c r="S79" s="52"/>
      <c r="T79" s="249">
        <f t="shared" si="12"/>
        <v>0</v>
      </c>
      <c r="U79" s="249">
        <f t="shared" si="13"/>
        <v>0</v>
      </c>
      <c r="V79" s="249">
        <f t="shared" si="14"/>
        <v>0</v>
      </c>
      <c r="W79" s="249">
        <f t="shared" si="15"/>
        <v>0</v>
      </c>
      <c r="X79" s="249">
        <f t="shared" si="16"/>
        <v>0</v>
      </c>
      <c r="Y79" s="249">
        <f t="shared" si="17"/>
        <v>0</v>
      </c>
      <c r="Z79" s="51"/>
      <c r="AA79" s="51"/>
    </row>
    <row r="80" spans="1:27" x14ac:dyDescent="0.25">
      <c r="A80" s="144"/>
      <c r="B80" s="50"/>
      <c r="C80" s="50"/>
      <c r="D80" s="50"/>
      <c r="E80" s="50"/>
      <c r="F80" s="50"/>
      <c r="G80" s="50"/>
      <c r="H80" s="50"/>
      <c r="I80" s="50"/>
      <c r="J80" s="50"/>
      <c r="K80" s="50"/>
      <c r="L80" s="50"/>
      <c r="M80" s="50"/>
      <c r="N80" s="276"/>
      <c r="O80" s="49"/>
      <c r="P80" s="52"/>
      <c r="Q80" s="52"/>
      <c r="R80" s="52"/>
      <c r="S80" s="52"/>
      <c r="T80" s="249">
        <f t="shared" si="12"/>
        <v>0</v>
      </c>
      <c r="U80" s="249">
        <f t="shared" si="13"/>
        <v>0</v>
      </c>
      <c r="V80" s="249">
        <f t="shared" si="14"/>
        <v>0</v>
      </c>
      <c r="W80" s="249">
        <f t="shared" si="15"/>
        <v>0</v>
      </c>
      <c r="X80" s="249">
        <f t="shared" si="16"/>
        <v>0</v>
      </c>
      <c r="Y80" s="249">
        <f t="shared" si="17"/>
        <v>0</v>
      </c>
      <c r="Z80" s="51"/>
      <c r="AA80" s="51"/>
    </row>
    <row r="81" spans="1:27" x14ac:dyDescent="0.25">
      <c r="A81" s="144"/>
      <c r="B81" s="50"/>
      <c r="C81" s="50"/>
      <c r="D81" s="50"/>
      <c r="E81" s="50"/>
      <c r="F81" s="50"/>
      <c r="G81" s="50"/>
      <c r="H81" s="50"/>
      <c r="I81" s="50"/>
      <c r="J81" s="50"/>
      <c r="K81" s="50"/>
      <c r="L81" s="50"/>
      <c r="M81" s="50"/>
      <c r="N81" s="276"/>
      <c r="O81" s="49"/>
      <c r="P81" s="52"/>
      <c r="Q81" s="52"/>
      <c r="R81" s="52"/>
      <c r="S81" s="52"/>
      <c r="T81" s="249">
        <f t="shared" si="12"/>
        <v>0</v>
      </c>
      <c r="U81" s="249">
        <f t="shared" si="13"/>
        <v>0</v>
      </c>
      <c r="V81" s="249">
        <f t="shared" si="14"/>
        <v>0</v>
      </c>
      <c r="W81" s="249">
        <f t="shared" si="15"/>
        <v>0</v>
      </c>
      <c r="X81" s="249">
        <f t="shared" si="16"/>
        <v>0</v>
      </c>
      <c r="Y81" s="249">
        <f t="shared" si="17"/>
        <v>0</v>
      </c>
      <c r="Z81" s="51"/>
      <c r="AA81" s="51"/>
    </row>
    <row r="82" spans="1:27" x14ac:dyDescent="0.25">
      <c r="A82" s="144"/>
      <c r="B82" s="50"/>
      <c r="C82" s="50"/>
      <c r="D82" s="50"/>
      <c r="E82" s="50"/>
      <c r="F82" s="50"/>
      <c r="G82" s="50"/>
      <c r="H82" s="50"/>
      <c r="I82" s="50"/>
      <c r="J82" s="50"/>
      <c r="K82" s="50"/>
      <c r="L82" s="50"/>
      <c r="M82" s="50"/>
      <c r="N82" s="276"/>
      <c r="O82" s="49"/>
      <c r="P82" s="52"/>
      <c r="Q82" s="52"/>
      <c r="R82" s="52"/>
      <c r="S82" s="52"/>
      <c r="T82" s="249">
        <f t="shared" si="12"/>
        <v>0</v>
      </c>
      <c r="U82" s="249">
        <f t="shared" si="13"/>
        <v>0</v>
      </c>
      <c r="V82" s="249">
        <f t="shared" si="14"/>
        <v>0</v>
      </c>
      <c r="W82" s="249">
        <f t="shared" si="15"/>
        <v>0</v>
      </c>
      <c r="X82" s="249">
        <f t="shared" si="16"/>
        <v>0</v>
      </c>
      <c r="Y82" s="249">
        <f t="shared" si="17"/>
        <v>0</v>
      </c>
      <c r="Z82" s="51"/>
      <c r="AA82" s="51"/>
    </row>
    <row r="83" spans="1:27" x14ac:dyDescent="0.25">
      <c r="A83" s="144"/>
      <c r="B83" s="50"/>
      <c r="C83" s="50"/>
      <c r="D83" s="50"/>
      <c r="E83" s="50"/>
      <c r="F83" s="50"/>
      <c r="G83" s="50"/>
      <c r="H83" s="50"/>
      <c r="I83" s="50"/>
      <c r="J83" s="50"/>
      <c r="K83" s="50"/>
      <c r="L83" s="50"/>
      <c r="M83" s="50"/>
      <c r="N83" s="276"/>
      <c r="O83" s="49"/>
      <c r="P83" s="52"/>
      <c r="Q83" s="52"/>
      <c r="R83" s="52"/>
      <c r="S83" s="52"/>
      <c r="T83" s="249">
        <f t="shared" si="12"/>
        <v>0</v>
      </c>
      <c r="U83" s="249">
        <f t="shared" si="13"/>
        <v>0</v>
      </c>
      <c r="V83" s="249">
        <f t="shared" si="14"/>
        <v>0</v>
      </c>
      <c r="W83" s="249">
        <f t="shared" si="15"/>
        <v>0</v>
      </c>
      <c r="X83" s="249">
        <f t="shared" si="16"/>
        <v>0</v>
      </c>
      <c r="Y83" s="249">
        <f t="shared" si="17"/>
        <v>0</v>
      </c>
      <c r="Z83" s="51"/>
      <c r="AA83" s="51"/>
    </row>
    <row r="84" spans="1:27" x14ac:dyDescent="0.25">
      <c r="A84" s="144"/>
      <c r="B84" s="50"/>
      <c r="C84" s="50"/>
      <c r="D84" s="50"/>
      <c r="E84" s="50"/>
      <c r="F84" s="50"/>
      <c r="G84" s="50"/>
      <c r="H84" s="50"/>
      <c r="I84" s="50"/>
      <c r="J84" s="50"/>
      <c r="K84" s="50"/>
      <c r="L84" s="50"/>
      <c r="M84" s="50"/>
      <c r="N84" s="276"/>
      <c r="O84" s="49"/>
      <c r="P84" s="52"/>
      <c r="Q84" s="52"/>
      <c r="R84" s="52"/>
      <c r="S84" s="52"/>
      <c r="T84" s="249">
        <f t="shared" si="12"/>
        <v>0</v>
      </c>
      <c r="U84" s="249">
        <f t="shared" si="13"/>
        <v>0</v>
      </c>
      <c r="V84" s="249">
        <f t="shared" si="14"/>
        <v>0</v>
      </c>
      <c r="W84" s="249">
        <f t="shared" si="15"/>
        <v>0</v>
      </c>
      <c r="X84" s="249">
        <f t="shared" si="16"/>
        <v>0</v>
      </c>
      <c r="Y84" s="249">
        <f t="shared" si="17"/>
        <v>0</v>
      </c>
      <c r="Z84" s="51"/>
      <c r="AA84" s="51"/>
    </row>
    <row r="85" spans="1:27" x14ac:dyDescent="0.25">
      <c r="A85" s="144"/>
      <c r="B85" s="50"/>
      <c r="C85" s="50"/>
      <c r="D85" s="50"/>
      <c r="E85" s="50"/>
      <c r="F85" s="50"/>
      <c r="G85" s="50"/>
      <c r="H85" s="50"/>
      <c r="I85" s="50"/>
      <c r="J85" s="50"/>
      <c r="K85" s="50"/>
      <c r="L85" s="50"/>
      <c r="M85" s="50"/>
      <c r="N85" s="276"/>
      <c r="O85" s="49"/>
      <c r="P85" s="52"/>
      <c r="Q85" s="52"/>
      <c r="R85" s="52"/>
      <c r="S85" s="52"/>
      <c r="T85" s="249">
        <f t="shared" si="12"/>
        <v>0</v>
      </c>
      <c r="U85" s="249">
        <f t="shared" si="13"/>
        <v>0</v>
      </c>
      <c r="V85" s="249">
        <f t="shared" si="14"/>
        <v>0</v>
      </c>
      <c r="W85" s="249">
        <f t="shared" si="15"/>
        <v>0</v>
      </c>
      <c r="X85" s="249">
        <f t="shared" si="16"/>
        <v>0</v>
      </c>
      <c r="Y85" s="249">
        <f t="shared" si="17"/>
        <v>0</v>
      </c>
      <c r="Z85" s="51"/>
      <c r="AA85" s="51"/>
    </row>
    <row r="86" spans="1:27" x14ac:dyDescent="0.25">
      <c r="A86" s="144"/>
      <c r="B86" s="50"/>
      <c r="C86" s="50"/>
      <c r="D86" s="50"/>
      <c r="E86" s="50"/>
      <c r="F86" s="50"/>
      <c r="G86" s="50"/>
      <c r="H86" s="50"/>
      <c r="I86" s="50"/>
      <c r="J86" s="50"/>
      <c r="K86" s="50"/>
      <c r="L86" s="50"/>
      <c r="M86" s="50"/>
      <c r="N86" s="276"/>
      <c r="O86" s="49"/>
      <c r="P86" s="52"/>
      <c r="Q86" s="52"/>
      <c r="R86" s="52"/>
      <c r="S86" s="52"/>
      <c r="T86" s="249">
        <f t="shared" si="12"/>
        <v>0</v>
      </c>
      <c r="U86" s="249">
        <f t="shared" si="13"/>
        <v>0</v>
      </c>
      <c r="V86" s="249">
        <f t="shared" si="14"/>
        <v>0</v>
      </c>
      <c r="W86" s="249">
        <f t="shared" si="15"/>
        <v>0</v>
      </c>
      <c r="X86" s="249">
        <f t="shared" si="16"/>
        <v>0</v>
      </c>
      <c r="Y86" s="249">
        <f t="shared" si="17"/>
        <v>0</v>
      </c>
      <c r="Z86" s="51"/>
      <c r="AA86" s="51"/>
    </row>
    <row r="87" spans="1:27" x14ac:dyDescent="0.25">
      <c r="A87" s="144"/>
      <c r="B87" s="50"/>
      <c r="C87" s="50"/>
      <c r="D87" s="50"/>
      <c r="E87" s="50"/>
      <c r="F87" s="50"/>
      <c r="G87" s="50"/>
      <c r="H87" s="50"/>
      <c r="I87" s="50"/>
      <c r="J87" s="50"/>
      <c r="K87" s="50"/>
      <c r="L87" s="50"/>
      <c r="M87" s="50"/>
      <c r="N87" s="276"/>
      <c r="O87" s="49"/>
      <c r="P87" s="52"/>
      <c r="Q87" s="52"/>
      <c r="R87" s="52"/>
      <c r="S87" s="52"/>
      <c r="T87" s="249">
        <f t="shared" si="12"/>
        <v>0</v>
      </c>
      <c r="U87" s="249">
        <f t="shared" si="13"/>
        <v>0</v>
      </c>
      <c r="V87" s="249">
        <f t="shared" si="14"/>
        <v>0</v>
      </c>
      <c r="W87" s="249">
        <f t="shared" si="15"/>
        <v>0</v>
      </c>
      <c r="X87" s="249">
        <f t="shared" si="16"/>
        <v>0</v>
      </c>
      <c r="Y87" s="249">
        <f t="shared" si="17"/>
        <v>0</v>
      </c>
      <c r="Z87" s="51"/>
      <c r="AA87" s="51"/>
    </row>
    <row r="88" spans="1:27" x14ac:dyDescent="0.25">
      <c r="A88" s="144"/>
      <c r="B88" s="50"/>
      <c r="C88" s="50"/>
      <c r="D88" s="50"/>
      <c r="E88" s="50"/>
      <c r="F88" s="50"/>
      <c r="G88" s="50"/>
      <c r="H88" s="50"/>
      <c r="I88" s="50"/>
      <c r="J88" s="50"/>
      <c r="K88" s="50"/>
      <c r="L88" s="50"/>
      <c r="M88" s="50"/>
      <c r="N88" s="276"/>
      <c r="O88" s="49"/>
      <c r="P88" s="52"/>
      <c r="Q88" s="52"/>
      <c r="R88" s="52"/>
      <c r="S88" s="52"/>
      <c r="T88" s="249">
        <f t="shared" si="12"/>
        <v>0</v>
      </c>
      <c r="U88" s="249">
        <f t="shared" si="13"/>
        <v>0</v>
      </c>
      <c r="V88" s="249">
        <f t="shared" si="14"/>
        <v>0</v>
      </c>
      <c r="W88" s="249">
        <f t="shared" si="15"/>
        <v>0</v>
      </c>
      <c r="X88" s="249">
        <f t="shared" si="16"/>
        <v>0</v>
      </c>
      <c r="Y88" s="249">
        <f t="shared" si="17"/>
        <v>0</v>
      </c>
      <c r="Z88" s="51"/>
      <c r="AA88" s="51"/>
    </row>
    <row r="89" spans="1:27" x14ac:dyDescent="0.25">
      <c r="A89" s="144"/>
      <c r="B89" s="50"/>
      <c r="C89" s="50"/>
      <c r="D89" s="50"/>
      <c r="E89" s="50"/>
      <c r="F89" s="50"/>
      <c r="G89" s="50"/>
      <c r="H89" s="50"/>
      <c r="I89" s="50"/>
      <c r="J89" s="50"/>
      <c r="K89" s="50"/>
      <c r="L89" s="50"/>
      <c r="M89" s="50"/>
      <c r="N89" s="276"/>
      <c r="O89" s="49"/>
      <c r="P89" s="52"/>
      <c r="Q89" s="52"/>
      <c r="R89" s="52"/>
      <c r="S89" s="52"/>
      <c r="T89" s="249">
        <f t="shared" si="12"/>
        <v>0</v>
      </c>
      <c r="U89" s="249">
        <f t="shared" si="13"/>
        <v>0</v>
      </c>
      <c r="V89" s="249">
        <f t="shared" si="14"/>
        <v>0</v>
      </c>
      <c r="W89" s="249">
        <f t="shared" si="15"/>
        <v>0</v>
      </c>
      <c r="X89" s="249">
        <f t="shared" si="16"/>
        <v>0</v>
      </c>
      <c r="Y89" s="249">
        <f t="shared" si="17"/>
        <v>0</v>
      </c>
      <c r="Z89" s="51"/>
      <c r="AA89" s="51"/>
    </row>
    <row r="90" spans="1:27" x14ac:dyDescent="0.25">
      <c r="A90" s="144"/>
      <c r="B90" s="50"/>
      <c r="C90" s="50"/>
      <c r="D90" s="50"/>
      <c r="E90" s="50"/>
      <c r="F90" s="50"/>
      <c r="G90" s="50"/>
      <c r="H90" s="50"/>
      <c r="I90" s="50"/>
      <c r="J90" s="50"/>
      <c r="K90" s="50"/>
      <c r="L90" s="50"/>
      <c r="M90" s="50"/>
      <c r="N90" s="276"/>
      <c r="O90" s="49"/>
      <c r="P90" s="52"/>
      <c r="Q90" s="52"/>
      <c r="R90" s="52"/>
      <c r="S90" s="52"/>
      <c r="T90" s="249">
        <f t="shared" si="12"/>
        <v>0</v>
      </c>
      <c r="U90" s="249">
        <f t="shared" si="13"/>
        <v>0</v>
      </c>
      <c r="V90" s="249">
        <f t="shared" si="14"/>
        <v>0</v>
      </c>
      <c r="W90" s="249">
        <f t="shared" si="15"/>
        <v>0</v>
      </c>
      <c r="X90" s="249">
        <f t="shared" si="16"/>
        <v>0</v>
      </c>
      <c r="Y90" s="249">
        <f t="shared" si="17"/>
        <v>0</v>
      </c>
      <c r="Z90" s="51"/>
      <c r="AA90" s="51"/>
    </row>
    <row r="91" spans="1:27" x14ac:dyDescent="0.25">
      <c r="A91" s="144"/>
      <c r="B91" s="50"/>
      <c r="C91" s="50"/>
      <c r="D91" s="50"/>
      <c r="E91" s="50"/>
      <c r="F91" s="50"/>
      <c r="G91" s="50"/>
      <c r="H91" s="50"/>
      <c r="I91" s="50"/>
      <c r="J91" s="50"/>
      <c r="K91" s="50"/>
      <c r="L91" s="50"/>
      <c r="M91" s="50"/>
      <c r="N91" s="276"/>
      <c r="O91" s="49"/>
      <c r="P91" s="52"/>
      <c r="Q91" s="52"/>
      <c r="R91" s="52"/>
      <c r="S91" s="52"/>
      <c r="T91" s="249">
        <f t="shared" si="12"/>
        <v>0</v>
      </c>
      <c r="U91" s="249">
        <f t="shared" si="13"/>
        <v>0</v>
      </c>
      <c r="V91" s="249">
        <f t="shared" si="14"/>
        <v>0</v>
      </c>
      <c r="W91" s="249">
        <f t="shared" si="15"/>
        <v>0</v>
      </c>
      <c r="X91" s="249">
        <f t="shared" si="16"/>
        <v>0</v>
      </c>
      <c r="Y91" s="249">
        <f t="shared" si="17"/>
        <v>0</v>
      </c>
      <c r="Z91" s="51"/>
      <c r="AA91" s="51"/>
    </row>
    <row r="92" spans="1:27" x14ac:dyDescent="0.25">
      <c r="A92" s="144"/>
      <c r="B92" s="50"/>
      <c r="C92" s="50"/>
      <c r="D92" s="50"/>
      <c r="E92" s="50"/>
      <c r="F92" s="50"/>
      <c r="G92" s="50"/>
      <c r="H92" s="50"/>
      <c r="I92" s="50"/>
      <c r="J92" s="50"/>
      <c r="K92" s="50"/>
      <c r="L92" s="50"/>
      <c r="M92" s="50"/>
      <c r="N92" s="276"/>
      <c r="O92" s="49"/>
      <c r="P92" s="52"/>
      <c r="Q92" s="52"/>
      <c r="R92" s="52"/>
      <c r="S92" s="52"/>
      <c r="T92" s="249">
        <f t="shared" si="12"/>
        <v>0</v>
      </c>
      <c r="U92" s="249">
        <f t="shared" si="13"/>
        <v>0</v>
      </c>
      <c r="V92" s="249">
        <f t="shared" si="14"/>
        <v>0</v>
      </c>
      <c r="W92" s="249">
        <f t="shared" si="15"/>
        <v>0</v>
      </c>
      <c r="X92" s="249">
        <f t="shared" si="16"/>
        <v>0</v>
      </c>
      <c r="Y92" s="249">
        <f t="shared" si="17"/>
        <v>0</v>
      </c>
      <c r="Z92" s="51"/>
      <c r="AA92" s="51"/>
    </row>
    <row r="93" spans="1:27" x14ac:dyDescent="0.25">
      <c r="A93" s="144"/>
      <c r="B93" s="50"/>
      <c r="C93" s="50"/>
      <c r="D93" s="50"/>
      <c r="E93" s="50"/>
      <c r="F93" s="50"/>
      <c r="G93" s="50"/>
      <c r="H93" s="50"/>
      <c r="I93" s="50"/>
      <c r="J93" s="50"/>
      <c r="K93" s="50"/>
      <c r="L93" s="50"/>
      <c r="M93" s="50"/>
      <c r="N93" s="276"/>
      <c r="O93" s="49"/>
      <c r="P93" s="52"/>
      <c r="Q93" s="52"/>
      <c r="R93" s="52"/>
      <c r="S93" s="52"/>
      <c r="T93" s="249">
        <f t="shared" si="12"/>
        <v>0</v>
      </c>
      <c r="U93" s="249">
        <f t="shared" si="13"/>
        <v>0</v>
      </c>
      <c r="V93" s="249">
        <f t="shared" si="14"/>
        <v>0</v>
      </c>
      <c r="W93" s="249">
        <f t="shared" si="15"/>
        <v>0</v>
      </c>
      <c r="X93" s="249">
        <f t="shared" si="16"/>
        <v>0</v>
      </c>
      <c r="Y93" s="249">
        <f t="shared" si="17"/>
        <v>0</v>
      </c>
      <c r="Z93" s="51"/>
      <c r="AA93" s="51"/>
    </row>
    <row r="94" spans="1:27" x14ac:dyDescent="0.25">
      <c r="A94" s="144"/>
      <c r="B94" s="50"/>
      <c r="C94" s="50"/>
      <c r="D94" s="50"/>
      <c r="E94" s="50"/>
      <c r="F94" s="50"/>
      <c r="G94" s="50"/>
      <c r="H94" s="50"/>
      <c r="I94" s="50"/>
      <c r="J94" s="50"/>
      <c r="K94" s="50"/>
      <c r="L94" s="50"/>
      <c r="M94" s="50"/>
      <c r="N94" s="276"/>
      <c r="O94" s="49"/>
      <c r="P94" s="52"/>
      <c r="Q94" s="52"/>
      <c r="R94" s="52"/>
      <c r="S94" s="52"/>
      <c r="T94" s="249">
        <f t="shared" si="12"/>
        <v>0</v>
      </c>
      <c r="U94" s="249">
        <f t="shared" si="13"/>
        <v>0</v>
      </c>
      <c r="V94" s="249">
        <f t="shared" si="14"/>
        <v>0</v>
      </c>
      <c r="W94" s="249">
        <f t="shared" si="15"/>
        <v>0</v>
      </c>
      <c r="X94" s="249">
        <f t="shared" si="16"/>
        <v>0</v>
      </c>
      <c r="Y94" s="249">
        <f t="shared" si="17"/>
        <v>0</v>
      </c>
      <c r="Z94" s="51"/>
      <c r="AA94" s="51"/>
    </row>
    <row r="95" spans="1:27" x14ac:dyDescent="0.25">
      <c r="A95" s="144"/>
      <c r="B95" s="50"/>
      <c r="C95" s="50"/>
      <c r="D95" s="50"/>
      <c r="E95" s="50"/>
      <c r="F95" s="50"/>
      <c r="G95" s="50"/>
      <c r="H95" s="50"/>
      <c r="I95" s="50"/>
      <c r="J95" s="50"/>
      <c r="K95" s="50"/>
      <c r="L95" s="50"/>
      <c r="M95" s="50"/>
      <c r="N95" s="276"/>
      <c r="O95" s="49"/>
      <c r="P95" s="52"/>
      <c r="Q95" s="52"/>
      <c r="R95" s="52"/>
      <c r="S95" s="52"/>
      <c r="T95" s="249">
        <f t="shared" si="12"/>
        <v>0</v>
      </c>
      <c r="U95" s="249">
        <f t="shared" si="13"/>
        <v>0</v>
      </c>
      <c r="V95" s="249">
        <f t="shared" si="14"/>
        <v>0</v>
      </c>
      <c r="W95" s="249">
        <f t="shared" si="15"/>
        <v>0</v>
      </c>
      <c r="X95" s="249">
        <f t="shared" si="16"/>
        <v>0</v>
      </c>
      <c r="Y95" s="249">
        <f t="shared" si="17"/>
        <v>0</v>
      </c>
      <c r="Z95" s="51"/>
      <c r="AA95" s="51"/>
    </row>
    <row r="96" spans="1:27" x14ac:dyDescent="0.25">
      <c r="A96" s="144"/>
      <c r="B96" s="50"/>
      <c r="C96" s="50"/>
      <c r="D96" s="50"/>
      <c r="E96" s="50"/>
      <c r="F96" s="50"/>
      <c r="G96" s="50"/>
      <c r="H96" s="50"/>
      <c r="I96" s="50"/>
      <c r="J96" s="50"/>
      <c r="K96" s="50"/>
      <c r="L96" s="50"/>
      <c r="M96" s="50"/>
      <c r="N96" s="276"/>
      <c r="O96" s="49"/>
      <c r="P96" s="52"/>
      <c r="Q96" s="52"/>
      <c r="R96" s="52"/>
      <c r="S96" s="52"/>
      <c r="T96" s="249">
        <f t="shared" ref="T96:T98" si="18">IF($N96="Pending",0,$N96*O96)</f>
        <v>0</v>
      </c>
      <c r="U96" s="249">
        <f t="shared" ref="U96:U98" si="19">IF($N96="Pending",0,$N96*P96)</f>
        <v>0</v>
      </c>
      <c r="V96" s="249">
        <f t="shared" ref="V96:V98" si="20">IF($N96="Pending",0,$N96*Q96)</f>
        <v>0</v>
      </c>
      <c r="W96" s="249">
        <f t="shared" ref="W96:W98" si="21">IF($N96="Pending",0,$N96*R96)</f>
        <v>0</v>
      </c>
      <c r="X96" s="249">
        <f t="shared" ref="X96:X98" si="22">IF($N96="Pending",0,$N96*S96)</f>
        <v>0</v>
      </c>
      <c r="Y96" s="249">
        <f t="shared" ref="Y96:Y98" si="23">SUM(T96:X96)</f>
        <v>0</v>
      </c>
      <c r="Z96" s="51"/>
      <c r="AA96" s="51"/>
    </row>
    <row r="97" spans="1:29" x14ac:dyDescent="0.25">
      <c r="A97" s="144"/>
      <c r="B97" s="50"/>
      <c r="C97" s="50"/>
      <c r="D97" s="50"/>
      <c r="E97" s="50"/>
      <c r="F97" s="50"/>
      <c r="G97" s="50"/>
      <c r="H97" s="50"/>
      <c r="I97" s="50"/>
      <c r="J97" s="50"/>
      <c r="K97" s="50"/>
      <c r="L97" s="50"/>
      <c r="M97" s="50"/>
      <c r="N97" s="276"/>
      <c r="O97" s="49"/>
      <c r="P97" s="52"/>
      <c r="Q97" s="52"/>
      <c r="R97" s="52"/>
      <c r="S97" s="52"/>
      <c r="T97" s="249">
        <f t="shared" si="18"/>
        <v>0</v>
      </c>
      <c r="U97" s="249">
        <f t="shared" si="19"/>
        <v>0</v>
      </c>
      <c r="V97" s="249">
        <f t="shared" si="20"/>
        <v>0</v>
      </c>
      <c r="W97" s="249">
        <f t="shared" si="21"/>
        <v>0</v>
      </c>
      <c r="X97" s="249">
        <f t="shared" si="22"/>
        <v>0</v>
      </c>
      <c r="Y97" s="249">
        <f t="shared" si="23"/>
        <v>0</v>
      </c>
      <c r="Z97" s="51"/>
      <c r="AA97" s="51"/>
    </row>
    <row r="98" spans="1:29" x14ac:dyDescent="0.25">
      <c r="A98" s="144"/>
      <c r="B98" s="50"/>
      <c r="C98" s="50"/>
      <c r="D98" s="50"/>
      <c r="E98" s="50"/>
      <c r="F98" s="50"/>
      <c r="G98" s="50"/>
      <c r="H98" s="50"/>
      <c r="I98" s="50"/>
      <c r="J98" s="50"/>
      <c r="K98" s="50"/>
      <c r="L98" s="50"/>
      <c r="M98" s="50"/>
      <c r="N98" s="276"/>
      <c r="O98" s="49"/>
      <c r="P98" s="52"/>
      <c r="Q98" s="52"/>
      <c r="R98" s="52"/>
      <c r="S98" s="52"/>
      <c r="T98" s="249">
        <f t="shared" si="18"/>
        <v>0</v>
      </c>
      <c r="U98" s="249">
        <f t="shared" si="19"/>
        <v>0</v>
      </c>
      <c r="V98" s="249">
        <f t="shared" si="20"/>
        <v>0</v>
      </c>
      <c r="W98" s="249">
        <f t="shared" si="21"/>
        <v>0</v>
      </c>
      <c r="X98" s="249">
        <f t="shared" si="22"/>
        <v>0</v>
      </c>
      <c r="Y98" s="249">
        <f t="shared" si="23"/>
        <v>0</v>
      </c>
      <c r="Z98" s="51"/>
      <c r="AA98" s="51"/>
    </row>
    <row r="99" spans="1:29" x14ac:dyDescent="0.25">
      <c r="A99" s="144"/>
      <c r="B99" s="50"/>
      <c r="C99" s="50"/>
      <c r="D99" s="50"/>
      <c r="E99" s="50"/>
      <c r="F99" s="50"/>
      <c r="G99" s="50"/>
      <c r="H99" s="50"/>
      <c r="I99" s="50"/>
      <c r="J99" s="50"/>
      <c r="K99" s="50"/>
      <c r="L99" s="50"/>
      <c r="M99" s="50"/>
      <c r="N99" s="276"/>
      <c r="O99" s="49"/>
      <c r="P99" s="52"/>
      <c r="Q99" s="52"/>
      <c r="R99" s="52"/>
      <c r="S99" s="52"/>
      <c r="T99" s="249">
        <f t="shared" ref="T99:X107" si="24">IF($N99="Pending",0,$N99*O99)</f>
        <v>0</v>
      </c>
      <c r="U99" s="249">
        <f t="shared" si="24"/>
        <v>0</v>
      </c>
      <c r="V99" s="249">
        <f t="shared" si="24"/>
        <v>0</v>
      </c>
      <c r="W99" s="249">
        <f t="shared" si="24"/>
        <v>0</v>
      </c>
      <c r="X99" s="249">
        <f t="shared" si="24"/>
        <v>0</v>
      </c>
      <c r="Y99" s="249">
        <f t="shared" ref="Y99:Y107" si="25">SUM(T99:X99)</f>
        <v>0</v>
      </c>
      <c r="Z99" s="51"/>
      <c r="AA99" s="51"/>
    </row>
    <row r="100" spans="1:29" x14ac:dyDescent="0.25">
      <c r="A100" s="144"/>
      <c r="B100" s="50"/>
      <c r="C100" s="50"/>
      <c r="D100" s="50"/>
      <c r="E100" s="50"/>
      <c r="F100" s="50"/>
      <c r="G100" s="50"/>
      <c r="H100" s="50"/>
      <c r="I100" s="50"/>
      <c r="J100" s="50"/>
      <c r="K100" s="50"/>
      <c r="L100" s="50"/>
      <c r="M100" s="50"/>
      <c r="N100" s="276"/>
      <c r="O100" s="49"/>
      <c r="P100" s="52"/>
      <c r="Q100" s="52"/>
      <c r="R100" s="52"/>
      <c r="S100" s="52"/>
      <c r="T100" s="249">
        <f t="shared" si="24"/>
        <v>0</v>
      </c>
      <c r="U100" s="249">
        <f t="shared" si="24"/>
        <v>0</v>
      </c>
      <c r="V100" s="249">
        <f t="shared" si="24"/>
        <v>0</v>
      </c>
      <c r="W100" s="249">
        <f t="shared" si="24"/>
        <v>0</v>
      </c>
      <c r="X100" s="249">
        <f t="shared" si="24"/>
        <v>0</v>
      </c>
      <c r="Y100" s="249">
        <f t="shared" si="25"/>
        <v>0</v>
      </c>
      <c r="Z100" s="51"/>
      <c r="AA100" s="51"/>
    </row>
    <row r="101" spans="1:29" x14ac:dyDescent="0.25">
      <c r="A101" s="144"/>
      <c r="B101" s="50"/>
      <c r="C101" s="50"/>
      <c r="D101" s="50"/>
      <c r="E101" s="50"/>
      <c r="F101" s="50"/>
      <c r="G101" s="50"/>
      <c r="H101" s="50"/>
      <c r="I101" s="50"/>
      <c r="J101" s="50"/>
      <c r="K101" s="50"/>
      <c r="L101" s="50"/>
      <c r="M101" s="50"/>
      <c r="N101" s="276"/>
      <c r="O101" s="49"/>
      <c r="P101" s="52"/>
      <c r="Q101" s="52"/>
      <c r="R101" s="52"/>
      <c r="S101" s="52"/>
      <c r="T101" s="249">
        <f t="shared" si="24"/>
        <v>0</v>
      </c>
      <c r="U101" s="249">
        <f t="shared" si="24"/>
        <v>0</v>
      </c>
      <c r="V101" s="249">
        <f t="shared" si="24"/>
        <v>0</v>
      </c>
      <c r="W101" s="249">
        <f t="shared" si="24"/>
        <v>0</v>
      </c>
      <c r="X101" s="249">
        <f t="shared" si="24"/>
        <v>0</v>
      </c>
      <c r="Y101" s="249">
        <f t="shared" si="25"/>
        <v>0</v>
      </c>
      <c r="Z101" s="51"/>
      <c r="AA101" s="51"/>
    </row>
    <row r="102" spans="1:29" x14ac:dyDescent="0.25">
      <c r="A102" s="144"/>
      <c r="B102" s="50"/>
      <c r="C102" s="50"/>
      <c r="D102" s="50"/>
      <c r="E102" s="50"/>
      <c r="F102" s="50"/>
      <c r="G102" s="50"/>
      <c r="H102" s="50"/>
      <c r="I102" s="50"/>
      <c r="J102" s="50"/>
      <c r="K102" s="50"/>
      <c r="L102" s="50"/>
      <c r="M102" s="50"/>
      <c r="N102" s="276"/>
      <c r="O102" s="49"/>
      <c r="P102" s="52"/>
      <c r="Q102" s="52"/>
      <c r="R102" s="52"/>
      <c r="S102" s="52"/>
      <c r="T102" s="249">
        <f t="shared" si="24"/>
        <v>0</v>
      </c>
      <c r="U102" s="249">
        <f t="shared" si="24"/>
        <v>0</v>
      </c>
      <c r="V102" s="249">
        <f t="shared" si="24"/>
        <v>0</v>
      </c>
      <c r="W102" s="249">
        <f t="shared" si="24"/>
        <v>0</v>
      </c>
      <c r="X102" s="249">
        <f t="shared" si="24"/>
        <v>0</v>
      </c>
      <c r="Y102" s="249">
        <f t="shared" si="25"/>
        <v>0</v>
      </c>
      <c r="Z102" s="51"/>
      <c r="AA102" s="51"/>
    </row>
    <row r="103" spans="1:29" x14ac:dyDescent="0.25">
      <c r="A103" s="144"/>
      <c r="B103" s="50"/>
      <c r="C103" s="50"/>
      <c r="D103" s="50"/>
      <c r="E103" s="50"/>
      <c r="F103" s="50"/>
      <c r="G103" s="50"/>
      <c r="H103" s="50"/>
      <c r="I103" s="50"/>
      <c r="J103" s="50"/>
      <c r="K103" s="50"/>
      <c r="L103" s="50"/>
      <c r="M103" s="50"/>
      <c r="N103" s="276"/>
      <c r="O103" s="49"/>
      <c r="P103" s="52"/>
      <c r="Q103" s="52"/>
      <c r="R103" s="52"/>
      <c r="S103" s="52"/>
      <c r="T103" s="249">
        <f t="shared" si="24"/>
        <v>0</v>
      </c>
      <c r="U103" s="249">
        <f t="shared" si="24"/>
        <v>0</v>
      </c>
      <c r="V103" s="249">
        <f t="shared" si="24"/>
        <v>0</v>
      </c>
      <c r="W103" s="249">
        <f t="shared" si="24"/>
        <v>0</v>
      </c>
      <c r="X103" s="249">
        <f t="shared" si="24"/>
        <v>0</v>
      </c>
      <c r="Y103" s="249">
        <f t="shared" si="25"/>
        <v>0</v>
      </c>
      <c r="Z103" s="51"/>
      <c r="AA103" s="51"/>
    </row>
    <row r="104" spans="1:29" x14ac:dyDescent="0.25">
      <c r="A104" s="144"/>
      <c r="B104" s="50"/>
      <c r="C104" s="50"/>
      <c r="D104" s="50"/>
      <c r="E104" s="50"/>
      <c r="F104" s="50"/>
      <c r="G104" s="50"/>
      <c r="H104" s="50"/>
      <c r="I104" s="50"/>
      <c r="J104" s="50"/>
      <c r="K104" s="50"/>
      <c r="L104" s="50"/>
      <c r="M104" s="50"/>
      <c r="N104" s="276"/>
      <c r="O104" s="49"/>
      <c r="P104" s="52"/>
      <c r="Q104" s="52"/>
      <c r="R104" s="52"/>
      <c r="S104" s="52"/>
      <c r="T104" s="249">
        <f t="shared" si="24"/>
        <v>0</v>
      </c>
      <c r="U104" s="249">
        <f t="shared" si="24"/>
        <v>0</v>
      </c>
      <c r="V104" s="249">
        <f t="shared" si="24"/>
        <v>0</v>
      </c>
      <c r="W104" s="249">
        <f t="shared" si="24"/>
        <v>0</v>
      </c>
      <c r="X104" s="249">
        <f t="shared" si="24"/>
        <v>0</v>
      </c>
      <c r="Y104" s="249">
        <f t="shared" si="25"/>
        <v>0</v>
      </c>
      <c r="Z104" s="51"/>
      <c r="AA104" s="51"/>
    </row>
    <row r="105" spans="1:29" x14ac:dyDescent="0.25">
      <c r="A105" s="144"/>
      <c r="B105" s="50"/>
      <c r="C105" s="50"/>
      <c r="D105" s="50"/>
      <c r="E105" s="50"/>
      <c r="F105" s="50"/>
      <c r="G105" s="50"/>
      <c r="H105" s="50"/>
      <c r="I105" s="50"/>
      <c r="J105" s="50"/>
      <c r="K105" s="50"/>
      <c r="L105" s="50"/>
      <c r="M105" s="50"/>
      <c r="N105" s="276"/>
      <c r="O105" s="49"/>
      <c r="P105" s="52"/>
      <c r="Q105" s="52"/>
      <c r="R105" s="52"/>
      <c r="S105" s="52"/>
      <c r="T105" s="249">
        <f t="shared" si="24"/>
        <v>0</v>
      </c>
      <c r="U105" s="249">
        <f t="shared" si="24"/>
        <v>0</v>
      </c>
      <c r="V105" s="249">
        <f t="shared" si="24"/>
        <v>0</v>
      </c>
      <c r="W105" s="249">
        <f t="shared" si="24"/>
        <v>0</v>
      </c>
      <c r="X105" s="249">
        <f t="shared" si="24"/>
        <v>0</v>
      </c>
      <c r="Y105" s="249">
        <f t="shared" si="25"/>
        <v>0</v>
      </c>
      <c r="Z105" s="51"/>
      <c r="AA105" s="51"/>
    </row>
    <row r="106" spans="1:29" x14ac:dyDescent="0.25">
      <c r="A106" s="144"/>
      <c r="B106" s="50"/>
      <c r="C106" s="50"/>
      <c r="D106" s="50"/>
      <c r="E106" s="50"/>
      <c r="F106" s="50"/>
      <c r="G106" s="50"/>
      <c r="H106" s="50"/>
      <c r="I106" s="50"/>
      <c r="J106" s="50"/>
      <c r="K106" s="50"/>
      <c r="L106" s="50"/>
      <c r="M106" s="50"/>
      <c r="N106" s="276"/>
      <c r="O106" s="49"/>
      <c r="P106" s="52"/>
      <c r="Q106" s="52"/>
      <c r="R106" s="52"/>
      <c r="S106" s="52"/>
      <c r="T106" s="249">
        <f t="shared" si="24"/>
        <v>0</v>
      </c>
      <c r="U106" s="249">
        <f t="shared" si="24"/>
        <v>0</v>
      </c>
      <c r="V106" s="249">
        <f t="shared" si="24"/>
        <v>0</v>
      </c>
      <c r="W106" s="249">
        <f t="shared" si="24"/>
        <v>0</v>
      </c>
      <c r="X106" s="249">
        <f t="shared" si="24"/>
        <v>0</v>
      </c>
      <c r="Y106" s="249">
        <f t="shared" si="25"/>
        <v>0</v>
      </c>
      <c r="Z106" s="51"/>
      <c r="AA106" s="51"/>
    </row>
    <row r="107" spans="1:29" x14ac:dyDescent="0.25">
      <c r="A107" s="144"/>
      <c r="B107" s="50"/>
      <c r="C107" s="50"/>
      <c r="D107" s="50"/>
      <c r="E107" s="50"/>
      <c r="F107" s="50"/>
      <c r="G107" s="50"/>
      <c r="H107" s="50"/>
      <c r="I107" s="50"/>
      <c r="J107" s="50"/>
      <c r="K107" s="50"/>
      <c r="L107" s="50"/>
      <c r="M107" s="50"/>
      <c r="N107" s="276"/>
      <c r="O107" s="49"/>
      <c r="P107" s="52"/>
      <c r="Q107" s="52"/>
      <c r="R107" s="52"/>
      <c r="S107" s="52"/>
      <c r="T107" s="249">
        <f t="shared" si="24"/>
        <v>0</v>
      </c>
      <c r="U107" s="249">
        <f t="shared" si="24"/>
        <v>0</v>
      </c>
      <c r="V107" s="249">
        <f t="shared" si="24"/>
        <v>0</v>
      </c>
      <c r="W107" s="249">
        <f t="shared" si="24"/>
        <v>0</v>
      </c>
      <c r="X107" s="249">
        <f t="shared" si="24"/>
        <v>0</v>
      </c>
      <c r="Y107" s="249">
        <f t="shared" si="25"/>
        <v>0</v>
      </c>
      <c r="Z107" s="51"/>
      <c r="AA107" s="51"/>
    </row>
    <row r="108" spans="1:29" x14ac:dyDescent="0.25">
      <c r="A108" s="32"/>
      <c r="B108" s="32"/>
      <c r="C108" s="32"/>
      <c r="D108" s="32"/>
      <c r="E108" s="32"/>
      <c r="F108" s="32"/>
      <c r="G108" s="32"/>
      <c r="H108" s="32"/>
      <c r="I108" s="32"/>
      <c r="J108" s="32"/>
      <c r="K108" s="32"/>
      <c r="L108" s="32"/>
      <c r="M108" s="32"/>
      <c r="N108" s="252"/>
      <c r="O108" s="32"/>
      <c r="P108" s="32"/>
      <c r="Q108" s="32"/>
      <c r="R108" s="32"/>
      <c r="S108" s="32"/>
      <c r="T108" s="252"/>
      <c r="U108" s="252"/>
      <c r="V108" s="252"/>
      <c r="W108" s="252"/>
      <c r="X108" s="252"/>
      <c r="Y108" s="252"/>
      <c r="Z108" s="32"/>
      <c r="AA108" s="32"/>
      <c r="AB108" s="32"/>
      <c r="AC108" s="32"/>
    </row>
    <row r="109" spans="1:29" x14ac:dyDescent="0.25">
      <c r="A109" s="138"/>
      <c r="B109" s="138"/>
      <c r="C109" s="39"/>
      <c r="D109" s="39"/>
      <c r="E109" s="39"/>
      <c r="F109" s="39"/>
      <c r="G109" s="39"/>
      <c r="H109" s="39"/>
      <c r="I109" s="38"/>
      <c r="J109" s="38"/>
      <c r="K109" s="70"/>
      <c r="L109" s="38"/>
      <c r="M109" s="38"/>
      <c r="N109" s="251"/>
      <c r="O109" s="70"/>
      <c r="P109" s="32"/>
      <c r="Q109" s="32"/>
      <c r="R109" s="32"/>
      <c r="S109" s="71" t="s">
        <v>122</v>
      </c>
      <c r="T109" s="269">
        <f t="shared" ref="T109:Y109" si="26">SUM(T8:T107)</f>
        <v>0</v>
      </c>
      <c r="U109" s="269">
        <f t="shared" si="26"/>
        <v>0</v>
      </c>
      <c r="V109" s="269">
        <f t="shared" si="26"/>
        <v>0</v>
      </c>
      <c r="W109" s="269">
        <f t="shared" si="26"/>
        <v>0</v>
      </c>
      <c r="X109" s="269">
        <f t="shared" si="26"/>
        <v>0</v>
      </c>
      <c r="Y109" s="269">
        <f t="shared" si="26"/>
        <v>0</v>
      </c>
      <c r="Z109" s="38"/>
      <c r="AA109" s="38"/>
    </row>
    <row r="110" spans="1:29" x14ac:dyDescent="0.25">
      <c r="C110" s="39"/>
      <c r="M110" s="38"/>
    </row>
    <row r="111" spans="1:29" x14ac:dyDescent="0.25">
      <c r="T111" s="270" t="str">
        <f t="shared" ref="T111:Y111" si="27">T6</f>
        <v>Coût estimé 2021</v>
      </c>
      <c r="U111" s="270" t="str">
        <f t="shared" si="27"/>
        <v>Coût estimé 2022</v>
      </c>
      <c r="V111" s="270" t="str">
        <f t="shared" si="27"/>
        <v>Coût estimé 2023</v>
      </c>
      <c r="W111" s="270" t="str">
        <f t="shared" si="27"/>
        <v>Coût estimé 2024</v>
      </c>
      <c r="X111" s="270" t="str">
        <f t="shared" si="27"/>
        <v>Coût estimé 2025</v>
      </c>
      <c r="Y111" s="270" t="str">
        <f t="shared" si="27"/>
        <v>Total5Ans</v>
      </c>
      <c r="Z111" s="188">
        <f>SUM(Y112:Y129)</f>
        <v>0</v>
      </c>
      <c r="AA111"/>
    </row>
    <row r="112" spans="1:29" x14ac:dyDescent="0.25">
      <c r="S112" s="146" t="str">
        <f>'Informations de base'!$D65</f>
        <v>Réunion</v>
      </c>
      <c r="T112" s="271">
        <f t="shared" ref="T112:Y121" si="28">SUMIF($Z$8:$Z$107,$S112,T$8:T$107)</f>
        <v>0</v>
      </c>
      <c r="U112" s="271">
        <f t="shared" si="28"/>
        <v>0</v>
      </c>
      <c r="V112" s="271">
        <f t="shared" si="28"/>
        <v>0</v>
      </c>
      <c r="W112" s="271">
        <f t="shared" si="28"/>
        <v>0</v>
      </c>
      <c r="X112" s="271">
        <f t="shared" si="28"/>
        <v>0</v>
      </c>
      <c r="Y112" s="271">
        <f t="shared" si="28"/>
        <v>0</v>
      </c>
      <c r="Z112"/>
      <c r="AA112"/>
    </row>
    <row r="113" spans="1:28" x14ac:dyDescent="0.25">
      <c r="S113" s="146" t="str">
        <f>'Informations de base'!$D66</f>
        <v>Formation</v>
      </c>
      <c r="T113" s="271">
        <f t="shared" si="28"/>
        <v>0</v>
      </c>
      <c r="U113" s="271">
        <f t="shared" si="28"/>
        <v>0</v>
      </c>
      <c r="V113" s="271">
        <f t="shared" si="28"/>
        <v>0</v>
      </c>
      <c r="W113" s="271">
        <f t="shared" si="28"/>
        <v>0</v>
      </c>
      <c r="X113" s="271">
        <f t="shared" si="28"/>
        <v>0</v>
      </c>
      <c r="Y113" s="271">
        <f t="shared" si="28"/>
        <v>0</v>
      </c>
      <c r="Z113"/>
      <c r="AA113"/>
    </row>
    <row r="114" spans="1:28" x14ac:dyDescent="0.25">
      <c r="S114" s="146" t="str">
        <f>'Informations de base'!$D67</f>
        <v>Atelier</v>
      </c>
      <c r="T114" s="271">
        <f t="shared" si="28"/>
        <v>0</v>
      </c>
      <c r="U114" s="271">
        <f t="shared" si="28"/>
        <v>0</v>
      </c>
      <c r="V114" s="271">
        <f t="shared" si="28"/>
        <v>0</v>
      </c>
      <c r="W114" s="271">
        <f t="shared" si="28"/>
        <v>0</v>
      </c>
      <c r="X114" s="271">
        <f t="shared" si="28"/>
        <v>0</v>
      </c>
      <c r="Y114" s="271">
        <f t="shared" si="28"/>
        <v>0</v>
      </c>
      <c r="Z114"/>
      <c r="AA114"/>
    </row>
    <row r="115" spans="1:28" x14ac:dyDescent="0.25">
      <c r="S115" s="146" t="str">
        <f>'Informations de base'!$D68</f>
        <v>Développement de Manuel de procédures</v>
      </c>
      <c r="T115" s="271">
        <f t="shared" si="28"/>
        <v>0</v>
      </c>
      <c r="U115" s="271">
        <f t="shared" si="28"/>
        <v>0</v>
      </c>
      <c r="V115" s="271">
        <f t="shared" si="28"/>
        <v>0</v>
      </c>
      <c r="W115" s="271">
        <f t="shared" si="28"/>
        <v>0</v>
      </c>
      <c r="X115" s="271">
        <f t="shared" si="28"/>
        <v>0</v>
      </c>
      <c r="Y115" s="271">
        <f t="shared" si="28"/>
        <v>0</v>
      </c>
      <c r="Z115"/>
      <c r="AA115"/>
    </row>
    <row r="116" spans="1:28" s="37" customFormat="1" x14ac:dyDescent="0.25">
      <c r="A116" s="142"/>
      <c r="B116" s="142"/>
      <c r="C116" s="54"/>
      <c r="N116" s="262"/>
      <c r="S116" s="146" t="str">
        <f>'Informations de base'!$D69</f>
        <v>Communication</v>
      </c>
      <c r="T116" s="271">
        <f t="shared" si="28"/>
        <v>0</v>
      </c>
      <c r="U116" s="271">
        <f t="shared" si="28"/>
        <v>0</v>
      </c>
      <c r="V116" s="271">
        <f t="shared" si="28"/>
        <v>0</v>
      </c>
      <c r="W116" s="271">
        <f t="shared" si="28"/>
        <v>0</v>
      </c>
      <c r="X116" s="271">
        <f t="shared" si="28"/>
        <v>0</v>
      </c>
      <c r="Y116" s="271">
        <f t="shared" si="28"/>
        <v>0</v>
      </c>
      <c r="Z116"/>
      <c r="AA116"/>
      <c r="AB116"/>
    </row>
    <row r="117" spans="1:28" s="37" customFormat="1" x14ac:dyDescent="0.25">
      <c r="A117" s="142"/>
      <c r="B117" s="142"/>
      <c r="C117" s="54"/>
      <c r="N117" s="262"/>
      <c r="S117" s="146" t="str">
        <f>'Informations de base'!$D70</f>
        <v>Construction/insfrastructure</v>
      </c>
      <c r="T117" s="271">
        <f t="shared" si="28"/>
        <v>0</v>
      </c>
      <c r="U117" s="271">
        <f t="shared" si="28"/>
        <v>0</v>
      </c>
      <c r="V117" s="271">
        <f t="shared" si="28"/>
        <v>0</v>
      </c>
      <c r="W117" s="271">
        <f t="shared" si="28"/>
        <v>0</v>
      </c>
      <c r="X117" s="271">
        <f t="shared" si="28"/>
        <v>0</v>
      </c>
      <c r="Y117" s="271">
        <f t="shared" si="28"/>
        <v>0</v>
      </c>
      <c r="Z117"/>
      <c r="AA117"/>
      <c r="AB117"/>
    </row>
    <row r="118" spans="1:28" s="37" customFormat="1" x14ac:dyDescent="0.25">
      <c r="A118" s="142"/>
      <c r="B118" s="142"/>
      <c r="C118" s="54"/>
      <c r="N118" s="262"/>
      <c r="S118" s="146" t="str">
        <f>'Informations de base'!$D71</f>
        <v>Consultance</v>
      </c>
      <c r="T118" s="271">
        <f t="shared" si="28"/>
        <v>0</v>
      </c>
      <c r="U118" s="271">
        <f t="shared" si="28"/>
        <v>0</v>
      </c>
      <c r="V118" s="271">
        <f t="shared" si="28"/>
        <v>0</v>
      </c>
      <c r="W118" s="271">
        <f t="shared" si="28"/>
        <v>0</v>
      </c>
      <c r="X118" s="271">
        <f t="shared" si="28"/>
        <v>0</v>
      </c>
      <c r="Y118" s="271">
        <f t="shared" si="28"/>
        <v>0</v>
      </c>
      <c r="Z118"/>
      <c r="AA118"/>
      <c r="AB118"/>
    </row>
    <row r="119" spans="1:28" s="37" customFormat="1" x14ac:dyDescent="0.25">
      <c r="A119" s="142"/>
      <c r="B119" s="142"/>
      <c r="C119" s="54"/>
      <c r="N119" s="262"/>
      <c r="S119" s="146" t="str">
        <f>'Informations de base'!$D72</f>
        <v>Évaluation/Monitorage</v>
      </c>
      <c r="T119" s="271">
        <f t="shared" si="28"/>
        <v>0</v>
      </c>
      <c r="U119" s="271">
        <f t="shared" si="28"/>
        <v>0</v>
      </c>
      <c r="V119" s="271">
        <f t="shared" si="28"/>
        <v>0</v>
      </c>
      <c r="W119" s="271">
        <f t="shared" si="28"/>
        <v>0</v>
      </c>
      <c r="X119" s="271">
        <f t="shared" si="28"/>
        <v>0</v>
      </c>
      <c r="Y119" s="271">
        <f t="shared" si="28"/>
        <v>0</v>
      </c>
      <c r="Z119"/>
      <c r="AA119"/>
      <c r="AB119"/>
    </row>
    <row r="120" spans="1:28" s="37" customFormat="1" x14ac:dyDescent="0.25">
      <c r="A120" s="142"/>
      <c r="B120" s="142"/>
      <c r="C120" s="54"/>
      <c r="N120" s="262"/>
      <c r="S120" s="146" t="str">
        <f>'Informations de base'!$D73</f>
        <v>Supervision</v>
      </c>
      <c r="T120" s="271">
        <f t="shared" si="28"/>
        <v>0</v>
      </c>
      <c r="U120" s="271">
        <f t="shared" si="28"/>
        <v>0</v>
      </c>
      <c r="V120" s="271">
        <f t="shared" si="28"/>
        <v>0</v>
      </c>
      <c r="W120" s="271">
        <f t="shared" si="28"/>
        <v>0</v>
      </c>
      <c r="X120" s="271">
        <f t="shared" si="28"/>
        <v>0</v>
      </c>
      <c r="Y120" s="271">
        <f t="shared" si="28"/>
        <v>0</v>
      </c>
      <c r="Z120"/>
      <c r="AA120"/>
      <c r="AB120"/>
    </row>
    <row r="121" spans="1:28" x14ac:dyDescent="0.25">
      <c r="S121" s="146" t="str">
        <f>'Informations de base'!$D74</f>
        <v>Ressources humaines</v>
      </c>
      <c r="T121" s="271">
        <f t="shared" si="28"/>
        <v>0</v>
      </c>
      <c r="U121" s="271">
        <f t="shared" si="28"/>
        <v>0</v>
      </c>
      <c r="V121" s="271">
        <f t="shared" si="28"/>
        <v>0</v>
      </c>
      <c r="W121" s="271">
        <f t="shared" si="28"/>
        <v>0</v>
      </c>
      <c r="X121" s="271">
        <f t="shared" si="28"/>
        <v>0</v>
      </c>
      <c r="Y121" s="271">
        <f t="shared" si="28"/>
        <v>0</v>
      </c>
      <c r="Z121"/>
      <c r="AA121"/>
    </row>
    <row r="122" spans="1:28" x14ac:dyDescent="0.25">
      <c r="S122" s="146" t="str">
        <f>'Informations de base'!$D75</f>
        <v>Equipement</v>
      </c>
      <c r="T122" s="271">
        <f t="shared" ref="T122:Y129" si="29">SUMIF($Z$8:$Z$107,$S122,T$8:T$107)</f>
        <v>0</v>
      </c>
      <c r="U122" s="271">
        <f t="shared" si="29"/>
        <v>0</v>
      </c>
      <c r="V122" s="271">
        <f t="shared" si="29"/>
        <v>0</v>
      </c>
      <c r="W122" s="271">
        <f t="shared" si="29"/>
        <v>0</v>
      </c>
      <c r="X122" s="271">
        <f t="shared" si="29"/>
        <v>0</v>
      </c>
      <c r="Y122" s="271">
        <f t="shared" si="29"/>
        <v>0</v>
      </c>
      <c r="Z122"/>
      <c r="AA122"/>
    </row>
    <row r="123" spans="1:28" x14ac:dyDescent="0.25">
      <c r="S123" s="146" t="str">
        <f>'Informations de base'!$D76</f>
        <v>Impression des documents</v>
      </c>
      <c r="T123" s="271">
        <f t="shared" si="29"/>
        <v>0</v>
      </c>
      <c r="U123" s="271">
        <f t="shared" si="29"/>
        <v>0</v>
      </c>
      <c r="V123" s="271">
        <f t="shared" si="29"/>
        <v>0</v>
      </c>
      <c r="W123" s="271">
        <f t="shared" si="29"/>
        <v>0</v>
      </c>
      <c r="X123" s="271">
        <f t="shared" si="29"/>
        <v>0</v>
      </c>
      <c r="Y123" s="271">
        <f t="shared" si="29"/>
        <v>0</v>
      </c>
      <c r="Z123"/>
      <c r="AA123"/>
    </row>
    <row r="124" spans="1:28" x14ac:dyDescent="0.25">
      <c r="S124" s="146" t="str">
        <f>'Informations de base'!$D77</f>
        <v>Approvisionnement</v>
      </c>
      <c r="T124" s="271">
        <f t="shared" si="29"/>
        <v>0</v>
      </c>
      <c r="U124" s="271">
        <f t="shared" si="29"/>
        <v>0</v>
      </c>
      <c r="V124" s="271">
        <f t="shared" si="29"/>
        <v>0</v>
      </c>
      <c r="W124" s="271">
        <f t="shared" si="29"/>
        <v>0</v>
      </c>
      <c r="X124" s="271">
        <f t="shared" si="29"/>
        <v>0</v>
      </c>
      <c r="Y124" s="271">
        <f t="shared" si="29"/>
        <v>0</v>
      </c>
      <c r="Z124"/>
      <c r="AA124"/>
    </row>
    <row r="125" spans="1:28" x14ac:dyDescent="0.25">
      <c r="S125" s="146" t="str">
        <f>'Informations de base'!$D78</f>
        <v>Prestation de services</v>
      </c>
      <c r="T125" s="271">
        <f t="shared" si="29"/>
        <v>0</v>
      </c>
      <c r="U125" s="271">
        <f t="shared" si="29"/>
        <v>0</v>
      </c>
      <c r="V125" s="271">
        <f t="shared" si="29"/>
        <v>0</v>
      </c>
      <c r="W125" s="271">
        <f t="shared" si="29"/>
        <v>0</v>
      </c>
      <c r="X125" s="271">
        <f t="shared" si="29"/>
        <v>0</v>
      </c>
      <c r="Y125" s="271">
        <f t="shared" si="29"/>
        <v>0</v>
      </c>
      <c r="Z125"/>
      <c r="AA125"/>
    </row>
    <row r="126" spans="1:28" x14ac:dyDescent="0.25">
      <c r="S126" s="146" t="str">
        <f>'Informations de base'!$D79</f>
        <v>Exercise de simulation</v>
      </c>
      <c r="T126" s="271">
        <f t="shared" si="29"/>
        <v>0</v>
      </c>
      <c r="U126" s="271">
        <f t="shared" si="29"/>
        <v>0</v>
      </c>
      <c r="V126" s="271">
        <f t="shared" si="29"/>
        <v>0</v>
      </c>
      <c r="W126" s="271">
        <f t="shared" si="29"/>
        <v>0</v>
      </c>
      <c r="X126" s="271">
        <f t="shared" si="29"/>
        <v>0</v>
      </c>
      <c r="Y126" s="271">
        <f t="shared" si="29"/>
        <v>0</v>
      </c>
      <c r="Z126"/>
      <c r="AA126"/>
    </row>
    <row r="127" spans="1:28" x14ac:dyDescent="0.25">
      <c r="S127" s="146" t="str">
        <f>'Informations de base'!$D80</f>
        <v>Plaidoyer</v>
      </c>
      <c r="T127" s="271">
        <f t="shared" si="29"/>
        <v>0</v>
      </c>
      <c r="U127" s="271">
        <f t="shared" si="29"/>
        <v>0</v>
      </c>
      <c r="V127" s="271">
        <f t="shared" si="29"/>
        <v>0</v>
      </c>
      <c r="W127" s="271">
        <f t="shared" si="29"/>
        <v>0</v>
      </c>
      <c r="X127" s="271">
        <f t="shared" si="29"/>
        <v>0</v>
      </c>
      <c r="Y127" s="271">
        <f t="shared" si="29"/>
        <v>0</v>
      </c>
      <c r="Z127"/>
      <c r="AA127"/>
    </row>
    <row r="128" spans="1:28" x14ac:dyDescent="0.25">
      <c r="S128" s="146" t="str">
        <f>'Informations de base'!$D81</f>
        <v>Enquête</v>
      </c>
      <c r="T128" s="271">
        <f t="shared" si="29"/>
        <v>0</v>
      </c>
      <c r="U128" s="271">
        <f t="shared" si="29"/>
        <v>0</v>
      </c>
      <c r="V128" s="271">
        <f t="shared" si="29"/>
        <v>0</v>
      </c>
      <c r="W128" s="271">
        <f t="shared" si="29"/>
        <v>0</v>
      </c>
      <c r="X128" s="271">
        <f t="shared" si="29"/>
        <v>0</v>
      </c>
      <c r="Y128" s="271">
        <f t="shared" si="29"/>
        <v>0</v>
      </c>
      <c r="Z128"/>
      <c r="AA128"/>
    </row>
    <row r="129" spans="1:28" x14ac:dyDescent="0.25">
      <c r="S129" s="146" t="str">
        <f>'Informations de base'!$D82</f>
        <v>Campagne</v>
      </c>
      <c r="T129" s="271">
        <f t="shared" si="29"/>
        <v>0</v>
      </c>
      <c r="U129" s="271">
        <f t="shared" si="29"/>
        <v>0</v>
      </c>
      <c r="V129" s="271">
        <f t="shared" si="29"/>
        <v>0</v>
      </c>
      <c r="W129" s="271">
        <f t="shared" si="29"/>
        <v>0</v>
      </c>
      <c r="X129" s="271">
        <f t="shared" si="29"/>
        <v>0</v>
      </c>
      <c r="Y129" s="271">
        <f t="shared" si="29"/>
        <v>0</v>
      </c>
      <c r="Z129"/>
      <c r="AA129"/>
    </row>
    <row r="130" spans="1:28" x14ac:dyDescent="0.25">
      <c r="S130" s="145"/>
      <c r="Z130"/>
      <c r="AA130"/>
    </row>
    <row r="131" spans="1:28" x14ac:dyDescent="0.25">
      <c r="S131" s="145"/>
      <c r="Z131"/>
      <c r="AA131"/>
    </row>
    <row r="132" spans="1:28" s="37" customFormat="1" x14ac:dyDescent="0.25">
      <c r="A132" s="142"/>
      <c r="B132" s="142"/>
      <c r="C132" s="54"/>
      <c r="N132" s="262"/>
      <c r="T132" s="270" t="str">
        <f t="shared" ref="T132:Y132" si="30">T6</f>
        <v>Coût estimé 2021</v>
      </c>
      <c r="U132" s="270" t="str">
        <f t="shared" si="30"/>
        <v>Coût estimé 2022</v>
      </c>
      <c r="V132" s="270" t="str">
        <f t="shared" si="30"/>
        <v>Coût estimé 2023</v>
      </c>
      <c r="W132" s="270" t="str">
        <f t="shared" si="30"/>
        <v>Coût estimé 2024</v>
      </c>
      <c r="X132" s="270" t="str">
        <f t="shared" si="30"/>
        <v>Coût estimé 2025</v>
      </c>
      <c r="Y132" s="270" t="str">
        <f t="shared" si="30"/>
        <v>Total5Ans</v>
      </c>
      <c r="Z132" s="188">
        <f>SUM(Y133:Y142)</f>
        <v>0</v>
      </c>
      <c r="AA132"/>
      <c r="AB132"/>
    </row>
    <row r="133" spans="1:28" s="37" customFormat="1" x14ac:dyDescent="0.25">
      <c r="A133" s="142"/>
      <c r="B133" s="142"/>
      <c r="C133" s="54"/>
      <c r="N133" s="262"/>
      <c r="S133" s="146" t="str">
        <f>'Informations de base'!$C$65</f>
        <v>Capital</v>
      </c>
      <c r="T133" s="271">
        <f t="shared" ref="T133:Y142" si="31">SUMIF($AA$8:$AA$107,$S133,T$8:T$107)</f>
        <v>0</v>
      </c>
      <c r="U133" s="271">
        <f t="shared" si="31"/>
        <v>0</v>
      </c>
      <c r="V133" s="271">
        <f t="shared" si="31"/>
        <v>0</v>
      </c>
      <c r="W133" s="271">
        <f t="shared" si="31"/>
        <v>0</v>
      </c>
      <c r="X133" s="271">
        <f t="shared" si="31"/>
        <v>0</v>
      </c>
      <c r="Y133" s="271">
        <f t="shared" si="31"/>
        <v>0</v>
      </c>
      <c r="Z133"/>
      <c r="AA133"/>
      <c r="AB133"/>
    </row>
    <row r="134" spans="1:28" s="37" customFormat="1" x14ac:dyDescent="0.25">
      <c r="A134" s="142"/>
      <c r="B134" s="142"/>
      <c r="C134" s="54"/>
      <c r="N134" s="262"/>
      <c r="S134" s="146" t="str">
        <f>'Informations de base'!$C$66</f>
        <v>Recurrent</v>
      </c>
      <c r="T134" s="271">
        <f t="shared" si="31"/>
        <v>0</v>
      </c>
      <c r="U134" s="271">
        <f t="shared" si="31"/>
        <v>0</v>
      </c>
      <c r="V134" s="271">
        <f t="shared" si="31"/>
        <v>0</v>
      </c>
      <c r="W134" s="271">
        <f t="shared" si="31"/>
        <v>0</v>
      </c>
      <c r="X134" s="271">
        <f t="shared" si="31"/>
        <v>0</v>
      </c>
      <c r="Y134" s="271">
        <f t="shared" si="31"/>
        <v>0</v>
      </c>
      <c r="Z134"/>
      <c r="AA134"/>
      <c r="AB134"/>
    </row>
    <row r="135" spans="1:28" s="37" customFormat="1" x14ac:dyDescent="0.25">
      <c r="A135" s="142"/>
      <c r="B135" s="142"/>
      <c r="C135" s="54"/>
      <c r="N135" s="262"/>
      <c r="S135" s="146" t="str">
        <f>'Informations de base'!$C$67</f>
        <v>Autre 1</v>
      </c>
      <c r="T135" s="271">
        <f t="shared" si="31"/>
        <v>0</v>
      </c>
      <c r="U135" s="271">
        <f t="shared" si="31"/>
        <v>0</v>
      </c>
      <c r="V135" s="271">
        <f t="shared" si="31"/>
        <v>0</v>
      </c>
      <c r="W135" s="271">
        <f t="shared" si="31"/>
        <v>0</v>
      </c>
      <c r="X135" s="271">
        <f t="shared" si="31"/>
        <v>0</v>
      </c>
      <c r="Y135" s="271">
        <f t="shared" si="31"/>
        <v>0</v>
      </c>
      <c r="Z135"/>
      <c r="AA135"/>
      <c r="AB135"/>
    </row>
    <row r="136" spans="1:28" s="37" customFormat="1" x14ac:dyDescent="0.25">
      <c r="A136" s="142"/>
      <c r="B136" s="142"/>
      <c r="C136" s="54"/>
      <c r="N136" s="262"/>
      <c r="S136" s="146" t="str">
        <f>'Informations de base'!$C$68</f>
        <v>Autre 2</v>
      </c>
      <c r="T136" s="271">
        <f t="shared" si="31"/>
        <v>0</v>
      </c>
      <c r="U136" s="271">
        <f t="shared" si="31"/>
        <v>0</v>
      </c>
      <c r="V136" s="271">
        <f t="shared" si="31"/>
        <v>0</v>
      </c>
      <c r="W136" s="271">
        <f t="shared" si="31"/>
        <v>0</v>
      </c>
      <c r="X136" s="271">
        <f t="shared" si="31"/>
        <v>0</v>
      </c>
      <c r="Y136" s="271">
        <f t="shared" si="31"/>
        <v>0</v>
      </c>
      <c r="Z136"/>
      <c r="AA136"/>
      <c r="AB136"/>
    </row>
    <row r="137" spans="1:28" s="37" customFormat="1" x14ac:dyDescent="0.25">
      <c r="A137" s="142"/>
      <c r="B137" s="142"/>
      <c r="C137" s="54"/>
      <c r="N137" s="262"/>
      <c r="S137" s="146">
        <f>'Informations de base'!$C$69</f>
        <v>0</v>
      </c>
      <c r="T137" s="271">
        <f t="shared" si="31"/>
        <v>0</v>
      </c>
      <c r="U137" s="271">
        <f t="shared" si="31"/>
        <v>0</v>
      </c>
      <c r="V137" s="271">
        <f t="shared" si="31"/>
        <v>0</v>
      </c>
      <c r="W137" s="271">
        <f t="shared" si="31"/>
        <v>0</v>
      </c>
      <c r="X137" s="271">
        <f t="shared" si="31"/>
        <v>0</v>
      </c>
      <c r="Y137" s="271">
        <f t="shared" si="31"/>
        <v>0</v>
      </c>
      <c r="Z137"/>
      <c r="AA137"/>
      <c r="AB137"/>
    </row>
    <row r="138" spans="1:28" s="37" customFormat="1" x14ac:dyDescent="0.25">
      <c r="A138" s="142"/>
      <c r="B138" s="142"/>
      <c r="C138" s="54"/>
      <c r="N138" s="262"/>
      <c r="S138" s="146">
        <f>'Informations de base'!$C$70</f>
        <v>0</v>
      </c>
      <c r="T138" s="271">
        <f t="shared" si="31"/>
        <v>0</v>
      </c>
      <c r="U138" s="271">
        <f t="shared" si="31"/>
        <v>0</v>
      </c>
      <c r="V138" s="271">
        <f t="shared" si="31"/>
        <v>0</v>
      </c>
      <c r="W138" s="271">
        <f t="shared" si="31"/>
        <v>0</v>
      </c>
      <c r="X138" s="271">
        <f t="shared" si="31"/>
        <v>0</v>
      </c>
      <c r="Y138" s="271">
        <f t="shared" si="31"/>
        <v>0</v>
      </c>
      <c r="Z138"/>
      <c r="AA138"/>
      <c r="AB138"/>
    </row>
    <row r="139" spans="1:28" s="37" customFormat="1" x14ac:dyDescent="0.25">
      <c r="A139" s="142"/>
      <c r="B139" s="142"/>
      <c r="C139" s="54"/>
      <c r="N139" s="262"/>
      <c r="S139" s="146">
        <f>'Informations de base'!$C$71</f>
        <v>0</v>
      </c>
      <c r="T139" s="271">
        <f t="shared" si="31"/>
        <v>0</v>
      </c>
      <c r="U139" s="271">
        <f t="shared" si="31"/>
        <v>0</v>
      </c>
      <c r="V139" s="271">
        <f t="shared" si="31"/>
        <v>0</v>
      </c>
      <c r="W139" s="271">
        <f t="shared" si="31"/>
        <v>0</v>
      </c>
      <c r="X139" s="271">
        <f t="shared" si="31"/>
        <v>0</v>
      </c>
      <c r="Y139" s="271">
        <f t="shared" si="31"/>
        <v>0</v>
      </c>
      <c r="Z139"/>
      <c r="AA139"/>
      <c r="AB139"/>
    </row>
    <row r="140" spans="1:28" s="37" customFormat="1" x14ac:dyDescent="0.25">
      <c r="A140" s="142"/>
      <c r="B140" s="142"/>
      <c r="C140" s="54"/>
      <c r="N140" s="262"/>
      <c r="S140" s="146">
        <f>'Informations de base'!$C$72</f>
        <v>0</v>
      </c>
      <c r="T140" s="271">
        <f t="shared" si="31"/>
        <v>0</v>
      </c>
      <c r="U140" s="271">
        <f t="shared" si="31"/>
        <v>0</v>
      </c>
      <c r="V140" s="271">
        <f t="shared" si="31"/>
        <v>0</v>
      </c>
      <c r="W140" s="271">
        <f t="shared" si="31"/>
        <v>0</v>
      </c>
      <c r="X140" s="271">
        <f t="shared" si="31"/>
        <v>0</v>
      </c>
      <c r="Y140" s="271">
        <f t="shared" si="31"/>
        <v>0</v>
      </c>
      <c r="Z140"/>
      <c r="AA140"/>
      <c r="AB140"/>
    </row>
    <row r="141" spans="1:28" s="37" customFormat="1" x14ac:dyDescent="0.25">
      <c r="A141" s="142"/>
      <c r="B141" s="142"/>
      <c r="C141" s="54"/>
      <c r="N141" s="262"/>
      <c r="S141" s="146">
        <f>'Informations de base'!$C$73</f>
        <v>0</v>
      </c>
      <c r="T141" s="271">
        <f t="shared" si="31"/>
        <v>0</v>
      </c>
      <c r="U141" s="271">
        <f t="shared" si="31"/>
        <v>0</v>
      </c>
      <c r="V141" s="271">
        <f t="shared" si="31"/>
        <v>0</v>
      </c>
      <c r="W141" s="271">
        <f t="shared" si="31"/>
        <v>0</v>
      </c>
      <c r="X141" s="271">
        <f t="shared" si="31"/>
        <v>0</v>
      </c>
      <c r="Y141" s="271">
        <f t="shared" si="31"/>
        <v>0</v>
      </c>
      <c r="Z141"/>
      <c r="AA141"/>
      <c r="AB141"/>
    </row>
    <row r="142" spans="1:28" x14ac:dyDescent="0.25">
      <c r="S142" s="146">
        <f>'Informations de base'!$C$74</f>
        <v>0</v>
      </c>
      <c r="T142" s="271">
        <f t="shared" si="31"/>
        <v>0</v>
      </c>
      <c r="U142" s="271">
        <f t="shared" si="31"/>
        <v>0</v>
      </c>
      <c r="V142" s="271">
        <f t="shared" si="31"/>
        <v>0</v>
      </c>
      <c r="W142" s="271">
        <f t="shared" si="31"/>
        <v>0</v>
      </c>
      <c r="X142" s="271">
        <f t="shared" si="31"/>
        <v>0</v>
      </c>
      <c r="Y142" s="271">
        <f t="shared" si="31"/>
        <v>0</v>
      </c>
      <c r="Z142"/>
      <c r="AA142"/>
    </row>
    <row r="143" spans="1:28" x14ac:dyDescent="0.25">
      <c r="S143" s="145"/>
      <c r="Z143"/>
      <c r="AA143"/>
    </row>
    <row r="144" spans="1:28" x14ac:dyDescent="0.25">
      <c r="S144" s="145"/>
      <c r="Z144"/>
      <c r="AA144"/>
    </row>
    <row r="145" spans="1:28" s="37" customFormat="1" x14ac:dyDescent="0.25">
      <c r="A145" s="142"/>
      <c r="B145" s="142"/>
      <c r="C145" s="54"/>
      <c r="N145" s="262"/>
      <c r="T145" s="270" t="str">
        <f t="shared" ref="T145:Y145" si="32">T6</f>
        <v>Coût estimé 2021</v>
      </c>
      <c r="U145" s="270" t="str">
        <f t="shared" si="32"/>
        <v>Coût estimé 2022</v>
      </c>
      <c r="V145" s="270" t="str">
        <f t="shared" si="32"/>
        <v>Coût estimé 2023</v>
      </c>
      <c r="W145" s="270" t="str">
        <f t="shared" si="32"/>
        <v>Coût estimé 2024</v>
      </c>
      <c r="X145" s="270" t="str">
        <f t="shared" si="32"/>
        <v>Coût estimé 2025</v>
      </c>
      <c r="Y145" s="270" t="str">
        <f t="shared" si="32"/>
        <v>Total5Ans</v>
      </c>
      <c r="Z145" s="188">
        <f>SUM(Y146:Y149)</f>
        <v>0</v>
      </c>
      <c r="AA145"/>
      <c r="AB145"/>
    </row>
    <row r="146" spans="1:28" s="37" customFormat="1" x14ac:dyDescent="0.25">
      <c r="A146" s="142"/>
      <c r="B146" s="142"/>
      <c r="C146" s="54"/>
      <c r="N146" s="262"/>
      <c r="S146" s="146" t="str">
        <f>'Informations de base'!$B$65</f>
        <v>National</v>
      </c>
      <c r="T146" s="271">
        <f t="shared" ref="T146:Y149" si="33">SUMIF($H$8:$H$107,$S146,T$8:T$107)</f>
        <v>0</v>
      </c>
      <c r="U146" s="271">
        <f t="shared" si="33"/>
        <v>0</v>
      </c>
      <c r="V146" s="271">
        <f t="shared" si="33"/>
        <v>0</v>
      </c>
      <c r="W146" s="271">
        <f t="shared" si="33"/>
        <v>0</v>
      </c>
      <c r="X146" s="271">
        <f t="shared" si="33"/>
        <v>0</v>
      </c>
      <c r="Y146" s="271">
        <f t="shared" si="33"/>
        <v>0</v>
      </c>
      <c r="Z146"/>
      <c r="AA146"/>
      <c r="AB146"/>
    </row>
    <row r="147" spans="1:28" s="37" customFormat="1" x14ac:dyDescent="0.25">
      <c r="A147" s="142"/>
      <c r="B147" s="142"/>
      <c r="C147" s="54"/>
      <c r="N147" s="262"/>
      <c r="S147" s="146" t="str">
        <f>'Informations de base'!$B$66</f>
        <v>Central</v>
      </c>
      <c r="T147" s="271">
        <f t="shared" si="33"/>
        <v>0</v>
      </c>
      <c r="U147" s="271">
        <f t="shared" si="33"/>
        <v>0</v>
      </c>
      <c r="V147" s="271">
        <f t="shared" si="33"/>
        <v>0</v>
      </c>
      <c r="W147" s="271">
        <f t="shared" si="33"/>
        <v>0</v>
      </c>
      <c r="X147" s="271">
        <f t="shared" si="33"/>
        <v>0</v>
      </c>
      <c r="Y147" s="271">
        <f t="shared" si="33"/>
        <v>0</v>
      </c>
      <c r="Z147"/>
      <c r="AA147"/>
      <c r="AB147"/>
    </row>
    <row r="148" spans="1:28" s="37" customFormat="1" x14ac:dyDescent="0.25">
      <c r="A148" s="142"/>
      <c r="B148" s="142"/>
      <c r="C148" s="54"/>
      <c r="N148" s="262"/>
      <c r="S148" s="146" t="str">
        <f>'Informations de base'!$B$67</f>
        <v>Région</v>
      </c>
      <c r="T148" s="271">
        <f t="shared" si="33"/>
        <v>0</v>
      </c>
      <c r="U148" s="271">
        <f t="shared" si="33"/>
        <v>0</v>
      </c>
      <c r="V148" s="271">
        <f t="shared" si="33"/>
        <v>0</v>
      </c>
      <c r="W148" s="271">
        <f t="shared" si="33"/>
        <v>0</v>
      </c>
      <c r="X148" s="271">
        <f t="shared" si="33"/>
        <v>0</v>
      </c>
      <c r="Y148" s="271">
        <f t="shared" si="33"/>
        <v>0</v>
      </c>
      <c r="Z148"/>
      <c r="AA148"/>
      <c r="AB148"/>
    </row>
    <row r="149" spans="1:28" s="37" customFormat="1" x14ac:dyDescent="0.25">
      <c r="A149" s="142"/>
      <c r="B149" s="142"/>
      <c r="C149" s="54"/>
      <c r="N149" s="262"/>
      <c r="S149" s="146" t="str">
        <f>'Informations de base'!$B$68</f>
        <v>District sanitaire/Centre de santé</v>
      </c>
      <c r="T149" s="271">
        <f t="shared" si="33"/>
        <v>0</v>
      </c>
      <c r="U149" s="271">
        <f t="shared" si="33"/>
        <v>0</v>
      </c>
      <c r="V149" s="271">
        <f t="shared" si="33"/>
        <v>0</v>
      </c>
      <c r="W149" s="271">
        <f t="shared" si="33"/>
        <v>0</v>
      </c>
      <c r="X149" s="271">
        <f t="shared" si="33"/>
        <v>0</v>
      </c>
      <c r="Y149" s="271">
        <f t="shared" si="33"/>
        <v>0</v>
      </c>
      <c r="Z149"/>
      <c r="AA149"/>
      <c r="AB149"/>
    </row>
    <row r="150" spans="1:28" s="37" customFormat="1" x14ac:dyDescent="0.25">
      <c r="A150" s="142"/>
      <c r="B150" s="142"/>
      <c r="C150" s="54"/>
      <c r="N150" s="262"/>
      <c r="S150" s="146"/>
      <c r="T150" s="271"/>
      <c r="U150" s="271"/>
      <c r="V150" s="271"/>
      <c r="W150" s="271"/>
      <c r="X150" s="271"/>
      <c r="Y150" s="271"/>
      <c r="Z150"/>
      <c r="AA150"/>
      <c r="AB150"/>
    </row>
    <row r="151" spans="1:28" s="37" customFormat="1" x14ac:dyDescent="0.25">
      <c r="A151" s="142"/>
      <c r="B151" s="142"/>
      <c r="C151" s="54"/>
      <c r="N151" s="262"/>
      <c r="T151" s="271"/>
      <c r="U151" s="271"/>
      <c r="V151" s="271"/>
      <c r="W151" s="271"/>
      <c r="X151" s="271"/>
      <c r="Y151" s="271"/>
      <c r="Z151"/>
      <c r="AA151"/>
      <c r="AB151"/>
    </row>
    <row r="152" spans="1:28" s="37" customFormat="1" x14ac:dyDescent="0.25">
      <c r="A152" s="142"/>
      <c r="B152" s="142"/>
      <c r="C152" s="54"/>
      <c r="N152" s="262"/>
      <c r="T152" s="270" t="str">
        <f t="shared" ref="T152:Y152" si="34">T6</f>
        <v>Coût estimé 2021</v>
      </c>
      <c r="U152" s="270" t="str">
        <f t="shared" si="34"/>
        <v>Coût estimé 2022</v>
      </c>
      <c r="V152" s="270" t="str">
        <f t="shared" si="34"/>
        <v>Coût estimé 2023</v>
      </c>
      <c r="W152" s="270" t="str">
        <f t="shared" si="34"/>
        <v>Coût estimé 2024</v>
      </c>
      <c r="X152" s="270" t="str">
        <f t="shared" si="34"/>
        <v>Coût estimé 2025</v>
      </c>
      <c r="Y152" s="270" t="str">
        <f t="shared" si="34"/>
        <v>Total5Ans</v>
      </c>
      <c r="Z152" s="188">
        <f>SUM(Y153:Y170)</f>
        <v>0</v>
      </c>
      <c r="AA152"/>
      <c r="AB152"/>
    </row>
    <row r="153" spans="1:28" s="37" customFormat="1" x14ac:dyDescent="0.25">
      <c r="A153" s="142"/>
      <c r="B153" s="142"/>
      <c r="C153" s="54"/>
      <c r="N153" s="262"/>
      <c r="S153" s="146" t="str">
        <f>'Informations de base'!$E$65</f>
        <v>Ministère chargé de la santé</v>
      </c>
      <c r="T153" s="271">
        <f t="shared" ref="T153:Y162" si="35">SUMIF($G$8:$G$107,$S153,T$8:T$107)</f>
        <v>0</v>
      </c>
      <c r="U153" s="271">
        <f t="shared" si="35"/>
        <v>0</v>
      </c>
      <c r="V153" s="271">
        <f t="shared" si="35"/>
        <v>0</v>
      </c>
      <c r="W153" s="271">
        <f t="shared" si="35"/>
        <v>0</v>
      </c>
      <c r="X153" s="271">
        <f t="shared" si="35"/>
        <v>0</v>
      </c>
      <c r="Y153" s="271">
        <f t="shared" si="35"/>
        <v>0</v>
      </c>
      <c r="Z153"/>
      <c r="AA153"/>
      <c r="AB153"/>
    </row>
    <row r="154" spans="1:28" s="37" customFormat="1" x14ac:dyDescent="0.25">
      <c r="A154" s="142"/>
      <c r="B154" s="142"/>
      <c r="C154" s="54"/>
      <c r="N154" s="262"/>
      <c r="S154" s="146" t="str">
        <f>'Informations de base'!$E$66</f>
        <v xml:space="preserve">Ministère chargé de l'agriculture et de l'élevage </v>
      </c>
      <c r="T154" s="271">
        <f t="shared" si="35"/>
        <v>0</v>
      </c>
      <c r="U154" s="271">
        <f t="shared" si="35"/>
        <v>0</v>
      </c>
      <c r="V154" s="271">
        <f t="shared" si="35"/>
        <v>0</v>
      </c>
      <c r="W154" s="271">
        <f t="shared" si="35"/>
        <v>0</v>
      </c>
      <c r="X154" s="271">
        <f t="shared" si="35"/>
        <v>0</v>
      </c>
      <c r="Y154" s="271">
        <f t="shared" si="35"/>
        <v>0</v>
      </c>
      <c r="Z154"/>
      <c r="AA154"/>
      <c r="AB154"/>
    </row>
    <row r="155" spans="1:28" s="37" customFormat="1" x14ac:dyDescent="0.25">
      <c r="A155" s="142"/>
      <c r="B155" s="142"/>
      <c r="C155" s="54"/>
      <c r="N155" s="262"/>
      <c r="S155" s="146" t="str">
        <f>'Informations de base'!$E$67</f>
        <v>Ministère chargé de l'environnement et des ressources forestières</v>
      </c>
      <c r="T155" s="271">
        <f t="shared" si="35"/>
        <v>0</v>
      </c>
      <c r="U155" s="271">
        <f t="shared" si="35"/>
        <v>0</v>
      </c>
      <c r="V155" s="271">
        <f t="shared" si="35"/>
        <v>0</v>
      </c>
      <c r="W155" s="271">
        <f t="shared" si="35"/>
        <v>0</v>
      </c>
      <c r="X155" s="271">
        <f t="shared" si="35"/>
        <v>0</v>
      </c>
      <c r="Y155" s="271">
        <f t="shared" si="35"/>
        <v>0</v>
      </c>
      <c r="Z155"/>
      <c r="AA155"/>
      <c r="AB155"/>
    </row>
    <row r="156" spans="1:28" x14ac:dyDescent="0.25">
      <c r="S156" s="146" t="str">
        <f>'Informations de base'!$E$68</f>
        <v>Ministère chargé de l'administration du territoire</v>
      </c>
      <c r="T156" s="271">
        <f t="shared" si="35"/>
        <v>0</v>
      </c>
      <c r="U156" s="271">
        <f t="shared" si="35"/>
        <v>0</v>
      </c>
      <c r="V156" s="271">
        <f t="shared" si="35"/>
        <v>0</v>
      </c>
      <c r="W156" s="271">
        <f t="shared" si="35"/>
        <v>0</v>
      </c>
      <c r="X156" s="271">
        <f t="shared" si="35"/>
        <v>0</v>
      </c>
      <c r="Y156" s="271">
        <f t="shared" si="35"/>
        <v>0</v>
      </c>
      <c r="Z156"/>
      <c r="AA156"/>
    </row>
    <row r="157" spans="1:28" x14ac:dyDescent="0.25">
      <c r="S157" s="146" t="str">
        <f>'Informations de base'!$E$69</f>
        <v xml:space="preserve">Ministère chargé de la sécurité </v>
      </c>
      <c r="T157" s="271">
        <f t="shared" si="35"/>
        <v>0</v>
      </c>
      <c r="U157" s="271">
        <f t="shared" si="35"/>
        <v>0</v>
      </c>
      <c r="V157" s="271">
        <f t="shared" si="35"/>
        <v>0</v>
      </c>
      <c r="W157" s="271">
        <f t="shared" si="35"/>
        <v>0</v>
      </c>
      <c r="X157" s="271">
        <f t="shared" si="35"/>
        <v>0</v>
      </c>
      <c r="Y157" s="271">
        <f t="shared" si="35"/>
        <v>0</v>
      </c>
      <c r="Z157"/>
      <c r="AA157"/>
    </row>
    <row r="158" spans="1:28" x14ac:dyDescent="0.25">
      <c r="S158" s="146" t="str">
        <f>'Informations de base'!$E$70</f>
        <v>Ministère  chargé de l'économie et des finances</v>
      </c>
      <c r="T158" s="271">
        <f t="shared" si="35"/>
        <v>0</v>
      </c>
      <c r="U158" s="271">
        <f t="shared" si="35"/>
        <v>0</v>
      </c>
      <c r="V158" s="271">
        <f t="shared" si="35"/>
        <v>0</v>
      </c>
      <c r="W158" s="271">
        <f t="shared" si="35"/>
        <v>0</v>
      </c>
      <c r="X158" s="271">
        <f t="shared" si="35"/>
        <v>0</v>
      </c>
      <c r="Y158" s="271">
        <f t="shared" si="35"/>
        <v>0</v>
      </c>
      <c r="Z158"/>
      <c r="AA158"/>
    </row>
    <row r="159" spans="1:28" x14ac:dyDescent="0.25">
      <c r="S159" s="146" t="str">
        <f>'Informations de base'!$E$71</f>
        <v>Ministère chargé du plan</v>
      </c>
      <c r="T159" s="271">
        <f t="shared" si="35"/>
        <v>0</v>
      </c>
      <c r="U159" s="271">
        <f t="shared" si="35"/>
        <v>0</v>
      </c>
      <c r="V159" s="271">
        <f t="shared" si="35"/>
        <v>0</v>
      </c>
      <c r="W159" s="271">
        <f t="shared" si="35"/>
        <v>0</v>
      </c>
      <c r="X159" s="271">
        <f t="shared" si="35"/>
        <v>0</v>
      </c>
      <c r="Y159" s="271">
        <f t="shared" si="35"/>
        <v>0</v>
      </c>
      <c r="Z159"/>
      <c r="AA159"/>
    </row>
    <row r="160" spans="1:28" x14ac:dyDescent="0.25">
      <c r="S160" s="146" t="str">
        <f>'Informations de base'!$E$72</f>
        <v xml:space="preserve">Ministère chargé de l'énergie et des mines </v>
      </c>
      <c r="T160" s="271">
        <f t="shared" si="35"/>
        <v>0</v>
      </c>
      <c r="U160" s="271">
        <f t="shared" si="35"/>
        <v>0</v>
      </c>
      <c r="V160" s="271">
        <f t="shared" si="35"/>
        <v>0</v>
      </c>
      <c r="W160" s="271">
        <f t="shared" si="35"/>
        <v>0</v>
      </c>
      <c r="X160" s="271">
        <f t="shared" si="35"/>
        <v>0</v>
      </c>
      <c r="Y160" s="271">
        <f t="shared" si="35"/>
        <v>0</v>
      </c>
      <c r="Z160"/>
      <c r="AA160"/>
    </row>
    <row r="161" spans="1:27" x14ac:dyDescent="0.25">
      <c r="S161" s="146" t="str">
        <f>'Informations de base'!$E$73</f>
        <v xml:space="preserve">Ministère chargé de l'enseignement supérieur </v>
      </c>
      <c r="T161" s="271">
        <f t="shared" si="35"/>
        <v>0</v>
      </c>
      <c r="U161" s="271">
        <f t="shared" si="35"/>
        <v>0</v>
      </c>
      <c r="V161" s="271">
        <f t="shared" si="35"/>
        <v>0</v>
      </c>
      <c r="W161" s="271">
        <f t="shared" si="35"/>
        <v>0</v>
      </c>
      <c r="X161" s="271">
        <f t="shared" si="35"/>
        <v>0</v>
      </c>
      <c r="Y161" s="271">
        <f t="shared" si="35"/>
        <v>0</v>
      </c>
      <c r="Z161"/>
      <c r="AA161"/>
    </row>
    <row r="162" spans="1:27" x14ac:dyDescent="0.25">
      <c r="S162" s="146" t="str">
        <f>'Informations de base'!$E74</f>
        <v>Ministère  chargé des affaires étrangères et de la coopération</v>
      </c>
      <c r="T162" s="271">
        <f t="shared" si="35"/>
        <v>0</v>
      </c>
      <c r="U162" s="271">
        <f t="shared" si="35"/>
        <v>0</v>
      </c>
      <c r="V162" s="271">
        <f t="shared" si="35"/>
        <v>0</v>
      </c>
      <c r="W162" s="271">
        <f t="shared" si="35"/>
        <v>0</v>
      </c>
      <c r="X162" s="271">
        <f t="shared" si="35"/>
        <v>0</v>
      </c>
      <c r="Y162" s="271">
        <f t="shared" si="35"/>
        <v>0</v>
      </c>
      <c r="Z162"/>
      <c r="AA162"/>
    </row>
    <row r="163" spans="1:27" x14ac:dyDescent="0.25">
      <c r="S163" s="146" t="str">
        <f>'Informations de base'!$E75</f>
        <v>Ministère chargé de la communication</v>
      </c>
      <c r="T163" s="271">
        <f t="shared" ref="T163:Y170" si="36">SUMIF($G$8:$G$107,$S163,T$8:T$107)</f>
        <v>0</v>
      </c>
      <c r="U163" s="271">
        <f t="shared" si="36"/>
        <v>0</v>
      </c>
      <c r="V163" s="271">
        <f t="shared" si="36"/>
        <v>0</v>
      </c>
      <c r="W163" s="271">
        <f t="shared" si="36"/>
        <v>0</v>
      </c>
      <c r="X163" s="271">
        <f t="shared" si="36"/>
        <v>0</v>
      </c>
      <c r="Y163" s="271">
        <f t="shared" si="36"/>
        <v>0</v>
      </c>
      <c r="Z163"/>
      <c r="AA163"/>
    </row>
    <row r="164" spans="1:27" x14ac:dyDescent="0.25">
      <c r="S164" s="146" t="str">
        <f>'Informations de base'!$E76</f>
        <v xml:space="preserve">Ministère chargé de l'économie maritime </v>
      </c>
      <c r="T164" s="271">
        <f t="shared" si="36"/>
        <v>0</v>
      </c>
      <c r="U164" s="271">
        <f t="shared" si="36"/>
        <v>0</v>
      </c>
      <c r="V164" s="271">
        <f t="shared" si="36"/>
        <v>0</v>
      </c>
      <c r="W164" s="271">
        <f t="shared" si="36"/>
        <v>0</v>
      </c>
      <c r="X164" s="271">
        <f t="shared" si="36"/>
        <v>0</v>
      </c>
      <c r="Y164" s="271">
        <f t="shared" si="36"/>
        <v>0</v>
      </c>
      <c r="Z164"/>
      <c r="AA164"/>
    </row>
    <row r="165" spans="1:27" x14ac:dyDescent="0.25">
      <c r="S165" s="146" t="str">
        <f>'Informations de base'!$E77</f>
        <v xml:space="preserve">Ministère chargé des transports </v>
      </c>
      <c r="T165" s="271">
        <f t="shared" si="36"/>
        <v>0</v>
      </c>
      <c r="U165" s="271">
        <f t="shared" si="36"/>
        <v>0</v>
      </c>
      <c r="V165" s="271">
        <f t="shared" si="36"/>
        <v>0</v>
      </c>
      <c r="W165" s="271">
        <f t="shared" si="36"/>
        <v>0</v>
      </c>
      <c r="X165" s="271">
        <f t="shared" si="36"/>
        <v>0</v>
      </c>
      <c r="Y165" s="271">
        <f t="shared" si="36"/>
        <v>0</v>
      </c>
      <c r="Z165"/>
      <c r="AA165"/>
    </row>
    <row r="166" spans="1:27" x14ac:dyDescent="0.25">
      <c r="S166" s="146" t="str">
        <f>'Informations de base'!$E78</f>
        <v>Ministère chargé du commerce</v>
      </c>
      <c r="T166" s="271">
        <f t="shared" si="36"/>
        <v>0</v>
      </c>
      <c r="U166" s="271">
        <f t="shared" si="36"/>
        <v>0</v>
      </c>
      <c r="V166" s="271">
        <f t="shared" si="36"/>
        <v>0</v>
      </c>
      <c r="W166" s="271">
        <f t="shared" si="36"/>
        <v>0</v>
      </c>
      <c r="X166" s="271">
        <f t="shared" si="36"/>
        <v>0</v>
      </c>
      <c r="Y166" s="271">
        <f t="shared" si="36"/>
        <v>0</v>
      </c>
      <c r="Z166"/>
      <c r="AA166"/>
    </row>
    <row r="167" spans="1:27" x14ac:dyDescent="0.25">
      <c r="S167" s="146" t="str">
        <f>'Informations de base'!$E79</f>
        <v>Autre 14</v>
      </c>
      <c r="T167" s="271">
        <f t="shared" si="36"/>
        <v>0</v>
      </c>
      <c r="U167" s="271">
        <f t="shared" si="36"/>
        <v>0</v>
      </c>
      <c r="V167" s="271">
        <f t="shared" si="36"/>
        <v>0</v>
      </c>
      <c r="W167" s="271">
        <f t="shared" si="36"/>
        <v>0</v>
      </c>
      <c r="X167" s="271">
        <f t="shared" si="36"/>
        <v>0</v>
      </c>
      <c r="Y167" s="271">
        <f t="shared" si="36"/>
        <v>0</v>
      </c>
      <c r="Z167"/>
      <c r="AA167"/>
    </row>
    <row r="168" spans="1:27" x14ac:dyDescent="0.25">
      <c r="S168" s="146" t="str">
        <f>'Informations de base'!$E80</f>
        <v>Autre 15</v>
      </c>
      <c r="T168" s="271">
        <f t="shared" si="36"/>
        <v>0</v>
      </c>
      <c r="U168" s="271">
        <f t="shared" si="36"/>
        <v>0</v>
      </c>
      <c r="V168" s="271">
        <f t="shared" si="36"/>
        <v>0</v>
      </c>
      <c r="W168" s="271">
        <f t="shared" si="36"/>
        <v>0</v>
      </c>
      <c r="X168" s="271">
        <f t="shared" si="36"/>
        <v>0</v>
      </c>
      <c r="Y168" s="271">
        <f t="shared" si="36"/>
        <v>0</v>
      </c>
      <c r="Z168"/>
      <c r="AA168"/>
    </row>
    <row r="169" spans="1:27" x14ac:dyDescent="0.25">
      <c r="S169" s="146" t="str">
        <f>'Informations de base'!$E81</f>
        <v>Autre 16</v>
      </c>
      <c r="T169" s="271">
        <f t="shared" si="36"/>
        <v>0</v>
      </c>
      <c r="U169" s="271">
        <f t="shared" si="36"/>
        <v>0</v>
      </c>
      <c r="V169" s="271">
        <f t="shared" si="36"/>
        <v>0</v>
      </c>
      <c r="W169" s="271">
        <f t="shared" si="36"/>
        <v>0</v>
      </c>
      <c r="X169" s="271">
        <f t="shared" si="36"/>
        <v>0</v>
      </c>
      <c r="Y169" s="271">
        <f t="shared" si="36"/>
        <v>0</v>
      </c>
      <c r="Z169"/>
      <c r="AA169"/>
    </row>
    <row r="170" spans="1:27" x14ac:dyDescent="0.25">
      <c r="S170" s="146" t="str">
        <f>'Informations de base'!$E82</f>
        <v>Autre 17</v>
      </c>
      <c r="T170" s="271">
        <f t="shared" si="36"/>
        <v>0</v>
      </c>
      <c r="U170" s="271">
        <f t="shared" si="36"/>
        <v>0</v>
      </c>
      <c r="V170" s="271">
        <f t="shared" si="36"/>
        <v>0</v>
      </c>
      <c r="W170" s="271">
        <f t="shared" si="36"/>
        <v>0</v>
      </c>
      <c r="X170" s="271">
        <f t="shared" si="36"/>
        <v>0</v>
      </c>
      <c r="Y170" s="271">
        <f t="shared" si="36"/>
        <v>0</v>
      </c>
      <c r="Z170"/>
      <c r="AA170"/>
    </row>
    <row r="171" spans="1:27" x14ac:dyDescent="0.25">
      <c r="S171"/>
      <c r="T171" s="272"/>
      <c r="U171" s="272"/>
      <c r="V171" s="272"/>
      <c r="W171" s="272"/>
      <c r="X171" s="272"/>
      <c r="Y171" s="272"/>
      <c r="Z171"/>
      <c r="AA171"/>
    </row>
    <row r="172" spans="1:27" x14ac:dyDescent="0.25">
      <c r="S172"/>
      <c r="T172" s="272"/>
      <c r="U172" s="272"/>
      <c r="V172" s="272"/>
      <c r="W172" s="272"/>
      <c r="X172" s="272"/>
      <c r="Y172" s="272"/>
      <c r="Z172"/>
      <c r="AA172"/>
    </row>
    <row r="173" spans="1:27" x14ac:dyDescent="0.25">
      <c r="S173"/>
      <c r="T173" s="272"/>
      <c r="U173" s="272"/>
      <c r="V173" s="272"/>
      <c r="W173" s="272"/>
      <c r="X173" s="272"/>
      <c r="Y173" s="272"/>
      <c r="Z173"/>
      <c r="AA173"/>
    </row>
    <row r="174" spans="1:27" x14ac:dyDescent="0.25">
      <c r="S174"/>
      <c r="T174" s="272"/>
      <c r="U174" s="272"/>
      <c r="V174" s="272"/>
      <c r="W174" s="272"/>
      <c r="X174" s="272"/>
      <c r="Y174" s="272"/>
      <c r="Z174"/>
      <c r="AA174"/>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7">U6</f>
        <v>Coût estimé 2022</v>
      </c>
      <c r="V182" s="545" t="str">
        <f t="shared" si="37"/>
        <v>Coût estimé 2023</v>
      </c>
      <c r="W182" s="545" t="str">
        <f t="shared" si="37"/>
        <v>Coût estimé 2024</v>
      </c>
      <c r="X182" s="545" t="str">
        <f t="shared" si="37"/>
        <v>Coût estimé 2025</v>
      </c>
      <c r="Y182" s="545" t="str">
        <f t="shared" si="37"/>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B00-000000000000}"/>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dimension ref="A1:XFC202"/>
  <sheetViews>
    <sheetView topLeftCell="K142" zoomScale="80" zoomScaleNormal="8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33" style="54" customWidth="1"/>
    <col min="4" max="4" width="36.42578125" style="37" customWidth="1"/>
    <col min="5" max="5" width="51.57031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6" style="207" bestFit="1" customWidth="1"/>
    <col min="15" max="19" width="6.42578125" style="37" bestFit="1" customWidth="1"/>
    <col min="20" max="24" width="19" style="262" bestFit="1" customWidth="1"/>
    <col min="25" max="25" width="16.5703125" style="262" customWidth="1"/>
    <col min="26" max="26" width="14.5703125" style="37" customWidth="1"/>
    <col min="27" max="27" width="14.5703125" style="37" bestFit="1" customWidth="1"/>
    <col min="30" max="30" width="29.140625" customWidth="1"/>
    <col min="31" max="31" width="25" customWidth="1"/>
    <col min="32" max="32" width="25.85546875" customWidth="1"/>
    <col min="33" max="33" width="26.42578125" customWidth="1"/>
    <col min="40" max="55" width="9.42578125" bestFit="1" customWidth="1"/>
    <col min="60" max="64" width="9.42578125" bestFit="1" customWidth="1"/>
    <col min="66" max="72" width="9.42578125" bestFit="1" customWidth="1"/>
    <col min="80" max="84" width="9.42578125" bestFit="1" customWidth="1"/>
    <col min="85" max="85" width="9.85546875" bestFit="1" customWidth="1"/>
    <col min="138" max="140" width="9.42578125" bestFit="1" customWidth="1"/>
    <col min="142" max="144" width="9.42578125" bestFit="1" customWidth="1"/>
    <col min="146" max="148" width="9.42578125" bestFit="1" customWidth="1"/>
    <col min="150" max="152" width="9.42578125" bestFit="1" customWidth="1"/>
    <col min="154" max="156" width="9.42578125" bestFit="1" customWidth="1"/>
    <col min="158" max="160" width="9.42578125" bestFit="1" customWidth="1"/>
    <col min="162" max="164" width="9.42578125" bestFit="1" customWidth="1"/>
    <col min="166" max="168" width="9.42578125" bestFit="1" customWidth="1"/>
    <col min="170" max="172" width="9.42578125" bestFit="1" customWidth="1"/>
    <col min="174" max="177" width="9.42578125" bestFit="1" customWidth="1"/>
    <col min="188" max="188" width="10.85546875" bestFit="1" customWidth="1"/>
  </cols>
  <sheetData>
    <row r="1" spans="1:193 16371:16383" x14ac:dyDescent="0.25">
      <c r="A1" s="137" t="str">
        <f>IF(ISNA(VLOOKUP(CountryName,CountriesCodes,2,FALSE))=TRUE,"",VLOOKUP(CountryName,CountriesCodes,2,FALSE)&amp; "BIO")</f>
        <v>TGO BIO</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200"/>
      <c r="O1" s="33"/>
      <c r="P1" s="33"/>
      <c r="Q1" s="33"/>
      <c r="R1" s="33"/>
      <c r="S1" s="3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73.5" customHeight="1" x14ac:dyDescent="0.25">
      <c r="A2" s="137">
        <v>108</v>
      </c>
      <c r="B2" s="34" t="s">
        <v>611</v>
      </c>
      <c r="C2" s="34"/>
      <c r="D2" s="34"/>
      <c r="E2" s="34"/>
      <c r="F2" s="34"/>
      <c r="G2" s="34"/>
      <c r="H2" s="34"/>
      <c r="I2" s="34"/>
      <c r="J2" s="34"/>
      <c r="K2" s="34"/>
      <c r="L2" s="34"/>
      <c r="M2" s="34"/>
      <c r="N2" s="201"/>
      <c r="O2" s="34"/>
      <c r="P2" s="34"/>
      <c r="Q2" s="34"/>
      <c r="R2" s="34"/>
      <c r="S2" s="3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51" outlineLevel="1" x14ac:dyDescent="0.25">
      <c r="A3" s="139"/>
      <c r="B3" s="35" t="s">
        <v>612</v>
      </c>
      <c r="C3" s="35"/>
      <c r="D3" s="35"/>
      <c r="E3" s="35"/>
      <c r="F3" s="35"/>
      <c r="G3" s="35"/>
      <c r="H3" s="35"/>
      <c r="I3" s="35"/>
      <c r="J3" s="35"/>
      <c r="K3" s="35"/>
      <c r="L3" s="35"/>
      <c r="M3" s="35"/>
      <c r="N3" s="202"/>
      <c r="O3" s="35"/>
      <c r="P3" s="35"/>
      <c r="Q3" s="35"/>
      <c r="R3" s="35"/>
      <c r="S3" s="3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23.25" customHeight="1" outlineLevel="1" x14ac:dyDescent="0.25">
      <c r="A4" s="137"/>
      <c r="B4" s="36" t="s">
        <v>610</v>
      </c>
      <c r="C4" s="557"/>
      <c r="D4" s="558"/>
      <c r="E4" s="558"/>
      <c r="F4" s="558"/>
      <c r="G4" s="558"/>
      <c r="H4" s="36"/>
      <c r="N4" s="203"/>
    </row>
    <row r="5" spans="1:193 16371:16383" ht="32.25" customHeight="1" x14ac:dyDescent="0.25">
      <c r="A5" s="140"/>
      <c r="B5" s="40" t="s">
        <v>609</v>
      </c>
      <c r="C5" s="41" t="s">
        <v>827</v>
      </c>
      <c r="D5" s="41"/>
      <c r="E5" s="41"/>
      <c r="F5" s="41"/>
      <c r="G5" s="41"/>
      <c r="H5" s="41"/>
      <c r="I5" s="41"/>
      <c r="J5" s="41"/>
      <c r="K5" s="41"/>
      <c r="L5" s="41"/>
      <c r="M5" s="41"/>
      <c r="N5" s="204"/>
      <c r="O5" s="42" t="s">
        <v>574</v>
      </c>
      <c r="P5" s="43"/>
      <c r="Q5" s="43"/>
      <c r="R5" s="43"/>
      <c r="S5" s="43"/>
      <c r="T5" s="263" t="s">
        <v>573</v>
      </c>
      <c r="U5" s="264"/>
      <c r="V5" s="264"/>
      <c r="W5" s="264"/>
      <c r="X5" s="264"/>
      <c r="Y5" s="265"/>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205"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f>COUNTA(AA7:AA101)</f>
        <v>0</v>
      </c>
      <c r="AC6">
        <f>COUNTA(N7:N101)</f>
        <v>0</v>
      </c>
      <c r="AD6" s="231" t="s">
        <v>779</v>
      </c>
      <c r="AE6" s="231" t="s">
        <v>780</v>
      </c>
      <c r="AF6" s="231" t="s">
        <v>781</v>
      </c>
      <c r="AG6" s="231" t="s">
        <v>782</v>
      </c>
    </row>
    <row r="7" spans="1:193 16371:16383" x14ac:dyDescent="0.25">
      <c r="A7" s="144"/>
      <c r="B7" s="221"/>
      <c r="C7" s="221"/>
      <c r="D7" s="50"/>
      <c r="E7" s="50"/>
      <c r="F7" s="50"/>
      <c r="G7" s="50"/>
      <c r="H7" s="50"/>
      <c r="I7" s="50"/>
      <c r="J7" s="50"/>
      <c r="K7" s="50"/>
      <c r="L7" s="50"/>
      <c r="M7" s="50"/>
      <c r="N7" s="196"/>
      <c r="O7" s="49"/>
      <c r="P7" s="52"/>
      <c r="Q7" s="52"/>
      <c r="R7" s="52"/>
      <c r="S7" s="52"/>
      <c r="T7" s="53">
        <f t="shared" ref="T7:X7" si="0">IF($N7="Pending",0,$N7*O7)</f>
        <v>0</v>
      </c>
      <c r="U7" s="53">
        <f t="shared" si="0"/>
        <v>0</v>
      </c>
      <c r="V7" s="53">
        <f t="shared" si="0"/>
        <v>0</v>
      </c>
      <c r="W7" s="53">
        <f t="shared" si="0"/>
        <v>0</v>
      </c>
      <c r="X7" s="53">
        <f t="shared" si="0"/>
        <v>0</v>
      </c>
      <c r="Y7" s="53">
        <f t="shared" ref="Y7" si="1">SUM(T7:X7)</f>
        <v>0</v>
      </c>
      <c r="Z7" s="51"/>
      <c r="AA7" s="51"/>
      <c r="AD7" s="218"/>
      <c r="AE7" s="218"/>
      <c r="AF7" s="15"/>
      <c r="AG7" s="218"/>
    </row>
    <row r="8" spans="1:193 16371:16383" x14ac:dyDescent="0.25">
      <c r="A8" s="144"/>
      <c r="B8" s="50"/>
      <c r="C8" s="50"/>
      <c r="D8" s="50"/>
      <c r="E8" s="50"/>
      <c r="F8" s="51"/>
      <c r="G8" s="50"/>
      <c r="H8" s="50"/>
      <c r="I8" s="50"/>
      <c r="J8" s="50"/>
      <c r="K8" s="50"/>
      <c r="L8" s="50"/>
      <c r="M8" s="50"/>
      <c r="N8" s="196"/>
      <c r="O8" s="49"/>
      <c r="P8" s="52"/>
      <c r="Q8" s="52"/>
      <c r="R8" s="52"/>
      <c r="S8" s="52"/>
      <c r="T8" s="53">
        <f t="shared" ref="T8:T70" si="2">IF($N8="Pending",0,$N8*O8)</f>
        <v>0</v>
      </c>
      <c r="U8" s="53">
        <f t="shared" ref="U8:U70" si="3">IF($N8="Pending",0,$N8*P8)</f>
        <v>0</v>
      </c>
      <c r="V8" s="53">
        <f t="shared" ref="V8:V70" si="4">IF($N8="Pending",0,$N8*Q8)</f>
        <v>0</v>
      </c>
      <c r="W8" s="53">
        <f t="shared" ref="W8:W70" si="5">IF($N8="Pending",0,$N8*R8)</f>
        <v>0</v>
      </c>
      <c r="X8" s="53">
        <f t="shared" ref="X8:X70" si="6">IF($N8="Pending",0,$N8*S8)</f>
        <v>0</v>
      </c>
      <c r="Y8" s="53">
        <f t="shared" ref="Y8:Y70" si="7">SUM(T8:X8)</f>
        <v>0</v>
      </c>
      <c r="Z8" s="51"/>
      <c r="AA8" s="51"/>
      <c r="AD8" s="218"/>
      <c r="AE8" s="218"/>
      <c r="AF8" s="15"/>
      <c r="AG8" s="218"/>
    </row>
    <row r="9" spans="1:193 16371:16383" x14ac:dyDescent="0.25">
      <c r="A9" s="144"/>
      <c r="B9" s="50"/>
      <c r="C9" s="50"/>
      <c r="D9" s="50"/>
      <c r="E9" s="50"/>
      <c r="F9" s="51"/>
      <c r="G9" s="50"/>
      <c r="H9" s="50"/>
      <c r="I9" s="50"/>
      <c r="J9" s="50"/>
      <c r="K9" s="50"/>
      <c r="L9" s="50"/>
      <c r="M9" s="50"/>
      <c r="N9" s="196"/>
      <c r="O9" s="49"/>
      <c r="P9" s="52"/>
      <c r="Q9" s="52"/>
      <c r="R9" s="52"/>
      <c r="S9" s="52"/>
      <c r="T9" s="53">
        <f t="shared" si="2"/>
        <v>0</v>
      </c>
      <c r="U9" s="53">
        <f t="shared" si="3"/>
        <v>0</v>
      </c>
      <c r="V9" s="53">
        <f t="shared" si="4"/>
        <v>0</v>
      </c>
      <c r="W9" s="53">
        <f t="shared" si="5"/>
        <v>0</v>
      </c>
      <c r="X9" s="53">
        <f t="shared" si="6"/>
        <v>0</v>
      </c>
      <c r="Y9" s="53">
        <f t="shared" si="7"/>
        <v>0</v>
      </c>
      <c r="Z9" s="51"/>
      <c r="AA9" s="51"/>
      <c r="AD9" s="234"/>
      <c r="AE9" s="218"/>
      <c r="AF9" s="15"/>
      <c r="AG9" s="218"/>
    </row>
    <row r="10" spans="1:193 16371:16383" x14ac:dyDescent="0.25">
      <c r="A10" s="144"/>
      <c r="B10" s="50"/>
      <c r="C10" s="50"/>
      <c r="D10" s="50"/>
      <c r="E10" s="50"/>
      <c r="F10" s="51"/>
      <c r="G10" s="50"/>
      <c r="H10" s="50"/>
      <c r="I10" s="50"/>
      <c r="J10" s="50"/>
      <c r="K10" s="50"/>
      <c r="L10" s="50"/>
      <c r="M10" s="50"/>
      <c r="N10" s="196"/>
      <c r="O10" s="49"/>
      <c r="P10" s="52"/>
      <c r="Q10" s="52"/>
      <c r="R10" s="52"/>
      <c r="S10" s="52"/>
      <c r="T10" s="53">
        <f t="shared" si="2"/>
        <v>0</v>
      </c>
      <c r="U10" s="53">
        <f t="shared" si="3"/>
        <v>0</v>
      </c>
      <c r="V10" s="53">
        <f t="shared" si="4"/>
        <v>0</v>
      </c>
      <c r="W10" s="53">
        <f t="shared" si="5"/>
        <v>0</v>
      </c>
      <c r="X10" s="53">
        <f t="shared" si="6"/>
        <v>0</v>
      </c>
      <c r="Y10" s="53">
        <f t="shared" si="7"/>
        <v>0</v>
      </c>
      <c r="Z10" s="51"/>
      <c r="AA10" s="51"/>
      <c r="AD10" s="234"/>
      <c r="AE10" s="218"/>
      <c r="AF10" s="15"/>
      <c r="AG10" s="218"/>
    </row>
    <row r="11" spans="1:193 16371:16383" x14ac:dyDescent="0.25">
      <c r="A11" s="144"/>
      <c r="B11" s="50"/>
      <c r="C11" s="50"/>
      <c r="D11" s="50"/>
      <c r="E11" s="50"/>
      <c r="F11" s="51"/>
      <c r="G11" s="50"/>
      <c r="H11" s="50"/>
      <c r="I11" s="50"/>
      <c r="J11" s="50"/>
      <c r="K11" s="50"/>
      <c r="L11" s="50"/>
      <c r="M11" s="50"/>
      <c r="N11" s="196"/>
      <c r="O11" s="49"/>
      <c r="P11" s="52"/>
      <c r="Q11" s="52"/>
      <c r="R11" s="52"/>
      <c r="S11" s="52"/>
      <c r="T11" s="53">
        <f t="shared" si="2"/>
        <v>0</v>
      </c>
      <c r="U11" s="53">
        <f t="shared" si="3"/>
        <v>0</v>
      </c>
      <c r="V11" s="53">
        <f t="shared" si="4"/>
        <v>0</v>
      </c>
      <c r="W11" s="53">
        <f t="shared" si="5"/>
        <v>0</v>
      </c>
      <c r="X11" s="53">
        <f t="shared" si="6"/>
        <v>0</v>
      </c>
      <c r="Y11" s="53">
        <f t="shared" si="7"/>
        <v>0</v>
      </c>
      <c r="Z11" s="51"/>
      <c r="AA11" s="51"/>
      <c r="AD11" s="234"/>
      <c r="AE11" s="218"/>
      <c r="AF11" s="15"/>
      <c r="AG11" s="218"/>
    </row>
    <row r="12" spans="1:193 16371:16383" x14ac:dyDescent="0.25">
      <c r="A12" s="144"/>
      <c r="B12" s="50"/>
      <c r="C12" s="50"/>
      <c r="D12" s="50"/>
      <c r="E12" s="50"/>
      <c r="F12" s="50"/>
      <c r="G12" s="50"/>
      <c r="H12" s="50"/>
      <c r="I12" s="50"/>
      <c r="J12" s="50"/>
      <c r="K12" s="50"/>
      <c r="L12" s="50"/>
      <c r="M12" s="50"/>
      <c r="N12" s="196"/>
      <c r="O12" s="49"/>
      <c r="P12" s="52"/>
      <c r="Q12" s="52"/>
      <c r="R12" s="52"/>
      <c r="S12" s="52"/>
      <c r="T12" s="53">
        <f t="shared" si="2"/>
        <v>0</v>
      </c>
      <c r="U12" s="53">
        <f t="shared" si="3"/>
        <v>0</v>
      </c>
      <c r="V12" s="53">
        <f t="shared" si="4"/>
        <v>0</v>
      </c>
      <c r="W12" s="53">
        <f t="shared" si="5"/>
        <v>0</v>
      </c>
      <c r="X12" s="53">
        <f t="shared" si="6"/>
        <v>0</v>
      </c>
      <c r="Y12" s="53">
        <f t="shared" si="7"/>
        <v>0</v>
      </c>
      <c r="Z12" s="51"/>
      <c r="AA12" s="51"/>
      <c r="AD12" s="218"/>
      <c r="AE12" s="218"/>
      <c r="AF12" s="15"/>
      <c r="AG12" s="218"/>
    </row>
    <row r="13" spans="1:193 16371:16383" x14ac:dyDescent="0.25">
      <c r="A13" s="144"/>
      <c r="B13" s="50"/>
      <c r="C13" s="50"/>
      <c r="D13" s="51"/>
      <c r="E13" s="50"/>
      <c r="F13" s="50"/>
      <c r="G13" s="50"/>
      <c r="H13" s="50"/>
      <c r="I13" s="50"/>
      <c r="J13" s="50"/>
      <c r="K13" s="50"/>
      <c r="L13" s="50"/>
      <c r="M13" s="50"/>
      <c r="N13" s="196"/>
      <c r="O13" s="49"/>
      <c r="P13" s="52"/>
      <c r="Q13" s="52"/>
      <c r="R13" s="52"/>
      <c r="S13" s="52"/>
      <c r="T13" s="53">
        <f t="shared" si="2"/>
        <v>0</v>
      </c>
      <c r="U13" s="53">
        <f t="shared" si="3"/>
        <v>0</v>
      </c>
      <c r="V13" s="53">
        <f t="shared" si="4"/>
        <v>0</v>
      </c>
      <c r="W13" s="53">
        <f t="shared" si="5"/>
        <v>0</v>
      </c>
      <c r="X13" s="53">
        <f t="shared" si="6"/>
        <v>0</v>
      </c>
      <c r="Y13" s="53">
        <f t="shared" si="7"/>
        <v>0</v>
      </c>
      <c r="Z13" s="51"/>
      <c r="AA13" s="51"/>
      <c r="AD13" s="218"/>
      <c r="AE13" s="218"/>
      <c r="AF13" s="15"/>
      <c r="AG13" s="218"/>
    </row>
    <row r="14" spans="1:193 16371:16383" x14ac:dyDescent="0.25">
      <c r="A14" s="144"/>
      <c r="B14" s="50"/>
      <c r="C14" s="50"/>
      <c r="D14" s="221"/>
      <c r="E14" s="50"/>
      <c r="F14" s="50"/>
      <c r="G14" s="50"/>
      <c r="H14" s="50"/>
      <c r="I14" s="50"/>
      <c r="J14" s="50"/>
      <c r="K14" s="50"/>
      <c r="L14" s="50"/>
      <c r="M14" s="50"/>
      <c r="N14" s="196"/>
      <c r="O14" s="49"/>
      <c r="P14" s="52"/>
      <c r="Q14" s="52"/>
      <c r="R14" s="52"/>
      <c r="S14" s="52"/>
      <c r="T14" s="53">
        <f t="shared" si="2"/>
        <v>0</v>
      </c>
      <c r="U14" s="53">
        <f t="shared" si="3"/>
        <v>0</v>
      </c>
      <c r="V14" s="53">
        <f t="shared" si="4"/>
        <v>0</v>
      </c>
      <c r="W14" s="53">
        <f t="shared" si="5"/>
        <v>0</v>
      </c>
      <c r="X14" s="53">
        <f t="shared" si="6"/>
        <v>0</v>
      </c>
      <c r="Y14" s="53">
        <f t="shared" si="7"/>
        <v>0</v>
      </c>
      <c r="Z14" s="51"/>
      <c r="AA14" s="51"/>
      <c r="AD14" s="218"/>
      <c r="AE14" s="218"/>
      <c r="AF14" s="15"/>
      <c r="AG14" s="218"/>
    </row>
    <row r="15" spans="1:193 16371:16383" x14ac:dyDescent="0.25">
      <c r="A15" s="144"/>
      <c r="D15" s="221"/>
      <c r="E15" s="221"/>
      <c r="F15" s="50"/>
      <c r="G15" s="50"/>
      <c r="H15" s="50"/>
      <c r="I15" s="50"/>
      <c r="J15" s="50"/>
      <c r="K15" s="50"/>
      <c r="L15" s="50"/>
      <c r="M15" s="50"/>
      <c r="N15" s="196"/>
      <c r="O15" s="49"/>
      <c r="P15" s="52"/>
      <c r="Q15" s="52"/>
      <c r="R15" s="52"/>
      <c r="S15" s="52"/>
      <c r="T15" s="53">
        <f t="shared" si="2"/>
        <v>0</v>
      </c>
      <c r="U15" s="53">
        <f t="shared" si="3"/>
        <v>0</v>
      </c>
      <c r="V15" s="53">
        <f t="shared" si="4"/>
        <v>0</v>
      </c>
      <c r="W15" s="53">
        <f t="shared" si="5"/>
        <v>0</v>
      </c>
      <c r="X15" s="53">
        <f t="shared" si="6"/>
        <v>0</v>
      </c>
      <c r="Y15" s="53">
        <f t="shared" si="7"/>
        <v>0</v>
      </c>
      <c r="Z15" s="51"/>
      <c r="AA15" s="51"/>
      <c r="AD15" s="218"/>
      <c r="AE15" s="218"/>
      <c r="AF15" s="15"/>
      <c r="AG15" s="218"/>
    </row>
    <row r="16" spans="1:193 16371:16383" x14ac:dyDescent="0.25">
      <c r="A16" s="144"/>
      <c r="B16" s="221"/>
      <c r="C16" s="221"/>
      <c r="D16" s="221"/>
      <c r="E16" s="221"/>
      <c r="F16" s="50"/>
      <c r="G16" s="50"/>
      <c r="H16" s="50"/>
      <c r="I16" s="50"/>
      <c r="J16" s="50"/>
      <c r="K16" s="50"/>
      <c r="L16" s="50"/>
      <c r="M16" s="50"/>
      <c r="N16" s="196"/>
      <c r="O16" s="49"/>
      <c r="P16" s="52"/>
      <c r="Q16" s="52"/>
      <c r="R16" s="52"/>
      <c r="S16" s="52"/>
      <c r="T16" s="53">
        <f t="shared" si="2"/>
        <v>0</v>
      </c>
      <c r="U16" s="53">
        <f t="shared" si="3"/>
        <v>0</v>
      </c>
      <c r="V16" s="53">
        <f t="shared" si="4"/>
        <v>0</v>
      </c>
      <c r="W16" s="53">
        <f t="shared" si="5"/>
        <v>0</v>
      </c>
      <c r="X16" s="53">
        <f t="shared" si="6"/>
        <v>0</v>
      </c>
      <c r="Y16" s="53">
        <f t="shared" si="7"/>
        <v>0</v>
      </c>
      <c r="Z16" s="51"/>
      <c r="AA16" s="51"/>
      <c r="AD16" s="218"/>
      <c r="AE16" s="218"/>
      <c r="AF16" s="15"/>
      <c r="AG16" s="218"/>
    </row>
    <row r="17" spans="1:33" x14ac:dyDescent="0.25">
      <c r="A17" s="144"/>
      <c r="B17" s="50"/>
      <c r="C17" s="50"/>
      <c r="D17" s="51"/>
      <c r="E17" s="50"/>
      <c r="F17" s="50"/>
      <c r="G17" s="50"/>
      <c r="H17" s="50"/>
      <c r="I17" s="50"/>
      <c r="J17" s="50"/>
      <c r="K17" s="50"/>
      <c r="L17" s="50"/>
      <c r="M17" s="50"/>
      <c r="N17" s="196"/>
      <c r="O17" s="49"/>
      <c r="P17" s="52"/>
      <c r="Q17" s="52"/>
      <c r="R17" s="52"/>
      <c r="S17" s="52"/>
      <c r="T17" s="53">
        <f t="shared" si="2"/>
        <v>0</v>
      </c>
      <c r="U17" s="53">
        <f t="shared" si="3"/>
        <v>0</v>
      </c>
      <c r="V17" s="53">
        <f t="shared" si="4"/>
        <v>0</v>
      </c>
      <c r="W17" s="53">
        <f t="shared" si="5"/>
        <v>0</v>
      </c>
      <c r="X17" s="53">
        <f t="shared" si="6"/>
        <v>0</v>
      </c>
      <c r="Y17" s="53">
        <f t="shared" si="7"/>
        <v>0</v>
      </c>
      <c r="Z17" s="51"/>
      <c r="AA17" s="51"/>
      <c r="AD17" s="15"/>
      <c r="AE17" s="15"/>
      <c r="AF17" s="15"/>
      <c r="AG17" s="15"/>
    </row>
    <row r="18" spans="1:33" x14ac:dyDescent="0.25">
      <c r="A18" s="144"/>
      <c r="B18" s="50"/>
      <c r="C18" s="50"/>
      <c r="D18" s="50"/>
      <c r="E18" s="50"/>
      <c r="F18" s="50"/>
      <c r="G18" s="50"/>
      <c r="H18" s="50"/>
      <c r="I18" s="50"/>
      <c r="J18" s="50"/>
      <c r="K18" s="50"/>
      <c r="L18" s="50"/>
      <c r="M18" s="50"/>
      <c r="N18" s="196"/>
      <c r="O18" s="49"/>
      <c r="P18" s="52"/>
      <c r="Q18" s="52"/>
      <c r="R18" s="52"/>
      <c r="S18" s="52"/>
      <c r="T18" s="53">
        <f t="shared" si="2"/>
        <v>0</v>
      </c>
      <c r="U18" s="53">
        <f t="shared" si="3"/>
        <v>0</v>
      </c>
      <c r="V18" s="53">
        <f t="shared" si="4"/>
        <v>0</v>
      </c>
      <c r="W18" s="53">
        <f t="shared" si="5"/>
        <v>0</v>
      </c>
      <c r="X18" s="53">
        <f t="shared" si="6"/>
        <v>0</v>
      </c>
      <c r="Y18" s="53">
        <f t="shared" si="7"/>
        <v>0</v>
      </c>
      <c r="Z18" s="51"/>
      <c r="AA18" s="51"/>
      <c r="AD18" s="218"/>
      <c r="AE18" s="218"/>
      <c r="AF18" s="15"/>
      <c r="AG18" s="218"/>
    </row>
    <row r="19" spans="1:33" x14ac:dyDescent="0.25">
      <c r="A19" s="144"/>
      <c r="B19" s="50"/>
      <c r="C19" s="50"/>
      <c r="D19" s="50"/>
      <c r="E19" s="50"/>
      <c r="F19" s="50"/>
      <c r="G19" s="50"/>
      <c r="H19" s="50"/>
      <c r="I19" s="50"/>
      <c r="J19" s="50"/>
      <c r="K19" s="50"/>
      <c r="L19" s="50"/>
      <c r="M19" s="50"/>
      <c r="N19" s="196"/>
      <c r="O19" s="49"/>
      <c r="P19" s="52"/>
      <c r="Q19" s="52"/>
      <c r="R19" s="52"/>
      <c r="S19" s="52"/>
      <c r="T19" s="53">
        <f t="shared" si="2"/>
        <v>0</v>
      </c>
      <c r="U19" s="53">
        <f t="shared" si="3"/>
        <v>0</v>
      </c>
      <c r="V19" s="53">
        <f t="shared" si="4"/>
        <v>0</v>
      </c>
      <c r="W19" s="53">
        <f t="shared" si="5"/>
        <v>0</v>
      </c>
      <c r="X19" s="53">
        <f t="shared" si="6"/>
        <v>0</v>
      </c>
      <c r="Y19" s="53">
        <f t="shared" si="7"/>
        <v>0</v>
      </c>
      <c r="Z19" s="51"/>
      <c r="AA19" s="51"/>
      <c r="AD19" s="218"/>
      <c r="AE19" s="218"/>
      <c r="AF19" s="15"/>
      <c r="AG19" s="218"/>
    </row>
    <row r="20" spans="1:33" x14ac:dyDescent="0.25">
      <c r="A20" s="144"/>
      <c r="B20" s="50"/>
      <c r="C20" s="50"/>
      <c r="D20" s="50"/>
      <c r="E20" s="50"/>
      <c r="F20" s="50"/>
      <c r="G20" s="50"/>
      <c r="H20" s="50"/>
      <c r="I20" s="50"/>
      <c r="J20" s="50"/>
      <c r="K20" s="50"/>
      <c r="L20" s="50"/>
      <c r="M20" s="50"/>
      <c r="N20" s="196"/>
      <c r="O20" s="49"/>
      <c r="P20" s="52"/>
      <c r="Q20" s="52"/>
      <c r="R20" s="52"/>
      <c r="S20" s="52"/>
      <c r="T20" s="53">
        <f t="shared" si="2"/>
        <v>0</v>
      </c>
      <c r="U20" s="53">
        <f t="shared" si="3"/>
        <v>0</v>
      </c>
      <c r="V20" s="53">
        <f t="shared" si="4"/>
        <v>0</v>
      </c>
      <c r="W20" s="53">
        <f t="shared" si="5"/>
        <v>0</v>
      </c>
      <c r="X20" s="53">
        <f t="shared" si="6"/>
        <v>0</v>
      </c>
      <c r="Y20" s="53">
        <f t="shared" si="7"/>
        <v>0</v>
      </c>
      <c r="Z20" s="51"/>
      <c r="AA20" s="51"/>
      <c r="AD20" s="15"/>
      <c r="AE20" s="218"/>
      <c r="AF20" s="15"/>
      <c r="AG20" s="218"/>
    </row>
    <row r="21" spans="1:33" s="363" customFormat="1" x14ac:dyDescent="0.25">
      <c r="A21" s="339"/>
      <c r="B21" s="223"/>
      <c r="C21" s="223"/>
      <c r="D21" s="223"/>
      <c r="E21" s="223"/>
      <c r="F21" s="223"/>
      <c r="G21" s="223"/>
      <c r="H21" s="223"/>
      <c r="I21" s="223"/>
      <c r="J21" s="223"/>
      <c r="K21" s="223"/>
      <c r="L21" s="223"/>
      <c r="M21" s="223"/>
      <c r="N21" s="365"/>
      <c r="O21" s="361"/>
      <c r="P21" s="362"/>
      <c r="Q21" s="362"/>
      <c r="R21" s="362"/>
      <c r="S21" s="362"/>
      <c r="T21" s="53">
        <f t="shared" si="2"/>
        <v>0</v>
      </c>
      <c r="U21" s="53">
        <f t="shared" si="3"/>
        <v>0</v>
      </c>
      <c r="V21" s="53">
        <f t="shared" si="4"/>
        <v>0</v>
      </c>
      <c r="W21" s="53">
        <f t="shared" si="5"/>
        <v>0</v>
      </c>
      <c r="X21" s="53">
        <f t="shared" si="6"/>
        <v>0</v>
      </c>
      <c r="Y21" s="53">
        <f t="shared" si="7"/>
        <v>0</v>
      </c>
      <c r="Z21" s="223"/>
      <c r="AA21" s="223"/>
      <c r="AF21" s="364"/>
      <c r="AG21" s="364"/>
    </row>
    <row r="22" spans="1:33" s="363" customFormat="1" x14ac:dyDescent="0.25">
      <c r="A22" s="339"/>
      <c r="B22" s="223"/>
      <c r="C22" s="223"/>
      <c r="D22" s="223"/>
      <c r="E22" s="223"/>
      <c r="F22" s="223"/>
      <c r="G22" s="223"/>
      <c r="H22" s="223"/>
      <c r="I22" s="223"/>
      <c r="J22" s="223"/>
      <c r="K22" s="223"/>
      <c r="L22" s="223"/>
      <c r="M22" s="223"/>
      <c r="N22" s="365"/>
      <c r="O22" s="361"/>
      <c r="P22" s="362"/>
      <c r="Q22" s="362"/>
      <c r="R22" s="362"/>
      <c r="S22" s="362"/>
      <c r="T22" s="53">
        <f t="shared" si="2"/>
        <v>0</v>
      </c>
      <c r="U22" s="53">
        <f t="shared" si="3"/>
        <v>0</v>
      </c>
      <c r="V22" s="53">
        <f t="shared" si="4"/>
        <v>0</v>
      </c>
      <c r="W22" s="53">
        <f t="shared" si="5"/>
        <v>0</v>
      </c>
      <c r="X22" s="53">
        <f t="shared" si="6"/>
        <v>0</v>
      </c>
      <c r="Y22" s="53">
        <f t="shared" si="7"/>
        <v>0</v>
      </c>
      <c r="Z22" s="223"/>
      <c r="AA22" s="223"/>
      <c r="AF22" s="364"/>
      <c r="AG22" s="364"/>
    </row>
    <row r="23" spans="1:33" s="363" customFormat="1" x14ac:dyDescent="0.25">
      <c r="A23" s="339"/>
      <c r="B23" s="223"/>
      <c r="C23" s="223"/>
      <c r="D23" s="223"/>
      <c r="E23" s="223"/>
      <c r="F23" s="367"/>
      <c r="G23" s="223"/>
      <c r="H23" s="223"/>
      <c r="I23" s="223"/>
      <c r="J23" s="223"/>
      <c r="K23" s="223"/>
      <c r="L23" s="223"/>
      <c r="M23" s="223"/>
      <c r="N23" s="360"/>
      <c r="O23" s="361"/>
      <c r="P23" s="362"/>
      <c r="Q23" s="362"/>
      <c r="R23" s="362"/>
      <c r="S23" s="362"/>
      <c r="T23" s="53">
        <f t="shared" si="2"/>
        <v>0</v>
      </c>
      <c r="U23" s="53">
        <f t="shared" si="3"/>
        <v>0</v>
      </c>
      <c r="V23" s="53">
        <f t="shared" si="4"/>
        <v>0</v>
      </c>
      <c r="W23" s="53">
        <f t="shared" si="5"/>
        <v>0</v>
      </c>
      <c r="X23" s="53">
        <f t="shared" si="6"/>
        <v>0</v>
      </c>
      <c r="Y23" s="53">
        <f t="shared" si="7"/>
        <v>0</v>
      </c>
      <c r="Z23" s="223"/>
      <c r="AA23" s="223"/>
      <c r="AF23" s="364"/>
      <c r="AG23" s="364"/>
    </row>
    <row r="24" spans="1:33" s="363" customFormat="1" x14ac:dyDescent="0.25">
      <c r="A24" s="339"/>
      <c r="B24" s="223"/>
      <c r="C24" s="223"/>
      <c r="D24" s="223"/>
      <c r="E24" s="223"/>
      <c r="F24" s="223"/>
      <c r="G24" s="223"/>
      <c r="H24" s="223"/>
      <c r="I24" s="223"/>
      <c r="J24" s="223"/>
      <c r="K24" s="223"/>
      <c r="L24" s="223"/>
      <c r="M24" s="223"/>
      <c r="N24" s="365"/>
      <c r="O24" s="361"/>
      <c r="P24" s="362"/>
      <c r="Q24" s="362"/>
      <c r="R24" s="362"/>
      <c r="S24" s="362"/>
      <c r="T24" s="53">
        <f t="shared" si="2"/>
        <v>0</v>
      </c>
      <c r="U24" s="53">
        <f t="shared" si="3"/>
        <v>0</v>
      </c>
      <c r="V24" s="53">
        <f t="shared" si="4"/>
        <v>0</v>
      </c>
      <c r="W24" s="53">
        <f t="shared" si="5"/>
        <v>0</v>
      </c>
      <c r="X24" s="53">
        <f t="shared" si="6"/>
        <v>0</v>
      </c>
      <c r="Y24" s="53">
        <f t="shared" si="7"/>
        <v>0</v>
      </c>
      <c r="Z24" s="223"/>
      <c r="AA24" s="223"/>
      <c r="AF24" s="364"/>
      <c r="AG24" s="364"/>
    </row>
    <row r="25" spans="1:33" s="363" customFormat="1" x14ac:dyDescent="0.25">
      <c r="A25" s="339"/>
      <c r="B25" s="223"/>
      <c r="C25" s="223"/>
      <c r="D25" s="223"/>
      <c r="E25" s="223"/>
      <c r="F25" s="223"/>
      <c r="G25" s="223"/>
      <c r="H25" s="223"/>
      <c r="I25" s="223"/>
      <c r="J25" s="223"/>
      <c r="K25" s="223"/>
      <c r="L25" s="223"/>
      <c r="M25" s="223"/>
      <c r="N25" s="365"/>
      <c r="O25" s="361"/>
      <c r="P25" s="362"/>
      <c r="Q25" s="362"/>
      <c r="R25" s="362"/>
      <c r="S25" s="362"/>
      <c r="T25" s="53">
        <f t="shared" si="2"/>
        <v>0</v>
      </c>
      <c r="U25" s="53">
        <f t="shared" si="3"/>
        <v>0</v>
      </c>
      <c r="V25" s="53">
        <f t="shared" si="4"/>
        <v>0</v>
      </c>
      <c r="W25" s="53">
        <f t="shared" si="5"/>
        <v>0</v>
      </c>
      <c r="X25" s="53">
        <f t="shared" si="6"/>
        <v>0</v>
      </c>
      <c r="Y25" s="53">
        <f t="shared" si="7"/>
        <v>0</v>
      </c>
      <c r="Z25" s="223"/>
      <c r="AA25" s="223"/>
      <c r="AF25" s="364"/>
      <c r="AG25" s="364"/>
    </row>
    <row r="26" spans="1:33" s="363" customFormat="1" x14ac:dyDescent="0.25">
      <c r="A26" s="339"/>
      <c r="B26" s="223"/>
      <c r="C26" s="223"/>
      <c r="D26" s="223"/>
      <c r="E26" s="223"/>
      <c r="F26" s="367"/>
      <c r="G26" s="223"/>
      <c r="H26" s="223"/>
      <c r="I26" s="223"/>
      <c r="J26" s="223"/>
      <c r="K26" s="223"/>
      <c r="L26" s="223"/>
      <c r="M26" s="223"/>
      <c r="N26" s="360"/>
      <c r="O26" s="361"/>
      <c r="P26" s="362"/>
      <c r="Q26" s="362"/>
      <c r="R26" s="362"/>
      <c r="S26" s="362"/>
      <c r="T26" s="53">
        <f t="shared" si="2"/>
        <v>0</v>
      </c>
      <c r="U26" s="53">
        <f t="shared" si="3"/>
        <v>0</v>
      </c>
      <c r="V26" s="53">
        <f t="shared" si="4"/>
        <v>0</v>
      </c>
      <c r="W26" s="53">
        <f t="shared" si="5"/>
        <v>0</v>
      </c>
      <c r="X26" s="53">
        <f t="shared" si="6"/>
        <v>0</v>
      </c>
      <c r="Y26" s="53">
        <f t="shared" si="7"/>
        <v>0</v>
      </c>
      <c r="Z26" s="223"/>
      <c r="AA26" s="223"/>
      <c r="AF26" s="364"/>
      <c r="AG26" s="364"/>
    </row>
    <row r="27" spans="1:33" s="363" customFormat="1" x14ac:dyDescent="0.25">
      <c r="A27" s="339"/>
      <c r="B27" s="223"/>
      <c r="C27" s="223"/>
      <c r="D27" s="223"/>
      <c r="E27" s="223"/>
      <c r="F27" s="367"/>
      <c r="G27" s="223"/>
      <c r="H27" s="223"/>
      <c r="I27" s="223"/>
      <c r="J27" s="223"/>
      <c r="K27" s="223"/>
      <c r="L27" s="223"/>
      <c r="M27" s="223"/>
      <c r="N27" s="360"/>
      <c r="O27" s="361"/>
      <c r="P27" s="362"/>
      <c r="Q27" s="362"/>
      <c r="R27" s="362"/>
      <c r="S27" s="362"/>
      <c r="T27" s="53">
        <f t="shared" si="2"/>
        <v>0</v>
      </c>
      <c r="U27" s="53">
        <f t="shared" si="3"/>
        <v>0</v>
      </c>
      <c r="V27" s="53">
        <f t="shared" si="4"/>
        <v>0</v>
      </c>
      <c r="W27" s="53">
        <f t="shared" si="5"/>
        <v>0</v>
      </c>
      <c r="X27" s="53">
        <f t="shared" si="6"/>
        <v>0</v>
      </c>
      <c r="Y27" s="53">
        <f t="shared" si="7"/>
        <v>0</v>
      </c>
      <c r="Z27" s="223"/>
      <c r="AA27" s="223"/>
      <c r="AF27" s="364"/>
      <c r="AG27" s="364"/>
    </row>
    <row r="28" spans="1:33" s="363" customFormat="1" x14ac:dyDescent="0.25">
      <c r="A28" s="339"/>
      <c r="B28" s="223"/>
      <c r="C28" s="223"/>
      <c r="D28" s="223"/>
      <c r="E28" s="223"/>
      <c r="F28" s="223"/>
      <c r="G28" s="223"/>
      <c r="H28" s="223"/>
      <c r="I28" s="223"/>
      <c r="J28" s="223"/>
      <c r="K28" s="223"/>
      <c r="L28" s="223"/>
      <c r="M28" s="223"/>
      <c r="N28" s="365"/>
      <c r="O28" s="361"/>
      <c r="P28" s="362"/>
      <c r="Q28" s="362"/>
      <c r="R28" s="362"/>
      <c r="S28" s="362"/>
      <c r="T28" s="53">
        <f t="shared" si="2"/>
        <v>0</v>
      </c>
      <c r="U28" s="53">
        <f t="shared" si="3"/>
        <v>0</v>
      </c>
      <c r="V28" s="53">
        <f t="shared" si="4"/>
        <v>0</v>
      </c>
      <c r="W28" s="53">
        <f t="shared" si="5"/>
        <v>0</v>
      </c>
      <c r="X28" s="53">
        <f t="shared" si="6"/>
        <v>0</v>
      </c>
      <c r="Y28" s="53">
        <f t="shared" si="7"/>
        <v>0</v>
      </c>
      <c r="Z28" s="223"/>
      <c r="AA28" s="223"/>
      <c r="AF28" s="364"/>
      <c r="AG28" s="364"/>
    </row>
    <row r="29" spans="1:33" s="363" customFormat="1" x14ac:dyDescent="0.25">
      <c r="A29" s="339"/>
      <c r="B29" s="223"/>
      <c r="C29" s="223"/>
      <c r="D29" s="223"/>
      <c r="E29" s="223"/>
      <c r="F29" s="223"/>
      <c r="G29" s="223"/>
      <c r="H29" s="223"/>
      <c r="I29" s="223"/>
      <c r="J29" s="223"/>
      <c r="K29" s="223"/>
      <c r="L29" s="223"/>
      <c r="M29" s="223"/>
      <c r="N29" s="365"/>
      <c r="O29" s="361"/>
      <c r="P29" s="362"/>
      <c r="Q29" s="362"/>
      <c r="R29" s="362"/>
      <c r="S29" s="362"/>
      <c r="T29" s="53">
        <f t="shared" si="2"/>
        <v>0</v>
      </c>
      <c r="U29" s="53">
        <f t="shared" si="3"/>
        <v>0</v>
      </c>
      <c r="V29" s="53">
        <f t="shared" si="4"/>
        <v>0</v>
      </c>
      <c r="W29" s="53">
        <f t="shared" si="5"/>
        <v>0</v>
      </c>
      <c r="X29" s="53">
        <f t="shared" si="6"/>
        <v>0</v>
      </c>
      <c r="Y29" s="53">
        <f t="shared" si="7"/>
        <v>0</v>
      </c>
      <c r="Z29" s="223"/>
      <c r="AA29" s="223"/>
      <c r="AF29" s="364"/>
      <c r="AG29" s="364"/>
    </row>
    <row r="30" spans="1:33" s="363" customFormat="1" x14ac:dyDescent="0.25">
      <c r="A30" s="339"/>
      <c r="B30" s="223"/>
      <c r="C30" s="223"/>
      <c r="D30" s="223"/>
      <c r="E30" s="223"/>
      <c r="F30" s="223"/>
      <c r="G30" s="223"/>
      <c r="H30" s="223"/>
      <c r="I30" s="223"/>
      <c r="J30" s="223"/>
      <c r="K30" s="223"/>
      <c r="L30" s="223"/>
      <c r="M30" s="223"/>
      <c r="N30" s="365"/>
      <c r="O30" s="361"/>
      <c r="P30" s="362"/>
      <c r="Q30" s="362"/>
      <c r="R30" s="362"/>
      <c r="S30" s="362"/>
      <c r="T30" s="53">
        <f t="shared" si="2"/>
        <v>0</v>
      </c>
      <c r="U30" s="53">
        <f t="shared" si="3"/>
        <v>0</v>
      </c>
      <c r="V30" s="53">
        <f t="shared" si="4"/>
        <v>0</v>
      </c>
      <c r="W30" s="53">
        <f t="shared" si="5"/>
        <v>0</v>
      </c>
      <c r="X30" s="53">
        <f t="shared" si="6"/>
        <v>0</v>
      </c>
      <c r="Y30" s="53">
        <f t="shared" si="7"/>
        <v>0</v>
      </c>
      <c r="Z30" s="223"/>
      <c r="AA30" s="223"/>
      <c r="AF30" s="364"/>
      <c r="AG30" s="364"/>
    </row>
    <row r="31" spans="1:33" s="363" customFormat="1" x14ac:dyDescent="0.25">
      <c r="A31" s="339"/>
      <c r="B31" s="223"/>
      <c r="C31" s="223"/>
      <c r="D31" s="223"/>
      <c r="E31" s="223"/>
      <c r="F31" s="223"/>
      <c r="G31" s="223"/>
      <c r="H31" s="223"/>
      <c r="I31" s="223"/>
      <c r="J31" s="223"/>
      <c r="K31" s="223"/>
      <c r="L31" s="223"/>
      <c r="M31" s="223"/>
      <c r="N31" s="365"/>
      <c r="O31" s="361"/>
      <c r="P31" s="362"/>
      <c r="Q31" s="362"/>
      <c r="R31" s="362"/>
      <c r="S31" s="362"/>
      <c r="T31" s="53">
        <f t="shared" si="2"/>
        <v>0</v>
      </c>
      <c r="U31" s="53">
        <f t="shared" si="3"/>
        <v>0</v>
      </c>
      <c r="V31" s="53">
        <f t="shared" si="4"/>
        <v>0</v>
      </c>
      <c r="W31" s="53">
        <f t="shared" si="5"/>
        <v>0</v>
      </c>
      <c r="X31" s="53">
        <f t="shared" si="6"/>
        <v>0</v>
      </c>
      <c r="Y31" s="53">
        <f t="shared" si="7"/>
        <v>0</v>
      </c>
      <c r="Z31" s="223"/>
      <c r="AA31" s="223"/>
      <c r="AF31" s="364"/>
      <c r="AG31" s="364"/>
    </row>
    <row r="32" spans="1:33" s="363" customFormat="1" x14ac:dyDescent="0.25">
      <c r="A32" s="339"/>
      <c r="B32" s="223"/>
      <c r="C32" s="223"/>
      <c r="D32" s="223"/>
      <c r="E32" s="223"/>
      <c r="F32" s="223"/>
      <c r="G32" s="223"/>
      <c r="H32" s="223"/>
      <c r="I32" s="223"/>
      <c r="J32" s="223"/>
      <c r="K32" s="223"/>
      <c r="L32" s="223"/>
      <c r="M32" s="223"/>
      <c r="N32" s="360"/>
      <c r="O32" s="361"/>
      <c r="P32" s="362"/>
      <c r="Q32" s="362"/>
      <c r="R32" s="362"/>
      <c r="S32" s="362"/>
      <c r="T32" s="53">
        <f t="shared" si="2"/>
        <v>0</v>
      </c>
      <c r="U32" s="53">
        <f t="shared" si="3"/>
        <v>0</v>
      </c>
      <c r="V32" s="53">
        <f t="shared" si="4"/>
        <v>0</v>
      </c>
      <c r="W32" s="53">
        <f t="shared" si="5"/>
        <v>0</v>
      </c>
      <c r="X32" s="53">
        <f t="shared" si="6"/>
        <v>0</v>
      </c>
      <c r="Y32" s="53">
        <f t="shared" si="7"/>
        <v>0</v>
      </c>
      <c r="Z32" s="223"/>
      <c r="AA32" s="223"/>
      <c r="AF32" s="364"/>
      <c r="AG32" s="364"/>
    </row>
    <row r="33" spans="1:33" s="363" customFormat="1" x14ac:dyDescent="0.25">
      <c r="A33" s="339"/>
      <c r="B33" s="223"/>
      <c r="C33" s="223"/>
      <c r="D33" s="223"/>
      <c r="E33" s="223"/>
      <c r="F33" s="223"/>
      <c r="G33" s="223"/>
      <c r="H33" s="223"/>
      <c r="I33" s="223"/>
      <c r="J33" s="223"/>
      <c r="K33" s="223"/>
      <c r="L33" s="223"/>
      <c r="M33" s="223"/>
      <c r="N33" s="365"/>
      <c r="O33" s="361"/>
      <c r="P33" s="362"/>
      <c r="Q33" s="362"/>
      <c r="R33" s="362"/>
      <c r="S33" s="362"/>
      <c r="T33" s="53">
        <f t="shared" si="2"/>
        <v>0</v>
      </c>
      <c r="U33" s="53">
        <f t="shared" si="3"/>
        <v>0</v>
      </c>
      <c r="V33" s="53">
        <f t="shared" si="4"/>
        <v>0</v>
      </c>
      <c r="W33" s="53">
        <f t="shared" si="5"/>
        <v>0</v>
      </c>
      <c r="X33" s="53">
        <f t="shared" si="6"/>
        <v>0</v>
      </c>
      <c r="Y33" s="53">
        <f t="shared" si="7"/>
        <v>0</v>
      </c>
      <c r="Z33" s="223"/>
      <c r="AA33" s="223"/>
      <c r="AF33" s="364"/>
      <c r="AG33" s="364"/>
    </row>
    <row r="34" spans="1:33" s="363" customFormat="1" x14ac:dyDescent="0.25">
      <c r="A34" s="339"/>
      <c r="B34" s="223"/>
      <c r="C34" s="223"/>
      <c r="D34" s="223"/>
      <c r="E34" s="223"/>
      <c r="F34" s="223"/>
      <c r="G34" s="223"/>
      <c r="H34" s="223"/>
      <c r="I34" s="223"/>
      <c r="J34" s="223"/>
      <c r="K34" s="223"/>
      <c r="L34" s="223"/>
      <c r="M34" s="223"/>
      <c r="N34" s="365"/>
      <c r="O34" s="361"/>
      <c r="P34" s="362"/>
      <c r="Q34" s="362"/>
      <c r="R34" s="362"/>
      <c r="S34" s="362"/>
      <c r="T34" s="53">
        <f t="shared" si="2"/>
        <v>0</v>
      </c>
      <c r="U34" s="53">
        <f t="shared" si="3"/>
        <v>0</v>
      </c>
      <c r="V34" s="53">
        <f t="shared" si="4"/>
        <v>0</v>
      </c>
      <c r="W34" s="53">
        <f t="shared" si="5"/>
        <v>0</v>
      </c>
      <c r="X34" s="53">
        <f t="shared" si="6"/>
        <v>0</v>
      </c>
      <c r="Y34" s="53">
        <f t="shared" si="7"/>
        <v>0</v>
      </c>
      <c r="Z34" s="223"/>
      <c r="AA34" s="223"/>
      <c r="AF34" s="364"/>
      <c r="AG34" s="364"/>
    </row>
    <row r="35" spans="1:33" s="363" customFormat="1" x14ac:dyDescent="0.25">
      <c r="A35" s="339"/>
      <c r="B35" s="223"/>
      <c r="C35" s="223"/>
      <c r="D35" s="223"/>
      <c r="E35" s="223"/>
      <c r="F35" s="223"/>
      <c r="G35" s="223"/>
      <c r="H35" s="223"/>
      <c r="I35" s="223"/>
      <c r="J35" s="223"/>
      <c r="K35" s="223"/>
      <c r="L35" s="223"/>
      <c r="M35" s="223"/>
      <c r="N35" s="365"/>
      <c r="O35" s="361"/>
      <c r="P35" s="362"/>
      <c r="Q35" s="362"/>
      <c r="R35" s="362"/>
      <c r="S35" s="362"/>
      <c r="T35" s="53">
        <f t="shared" si="2"/>
        <v>0</v>
      </c>
      <c r="U35" s="53">
        <f t="shared" si="3"/>
        <v>0</v>
      </c>
      <c r="V35" s="53">
        <f t="shared" si="4"/>
        <v>0</v>
      </c>
      <c r="W35" s="53">
        <f t="shared" si="5"/>
        <v>0</v>
      </c>
      <c r="X35" s="53">
        <f t="shared" si="6"/>
        <v>0</v>
      </c>
      <c r="Y35" s="53">
        <f t="shared" si="7"/>
        <v>0</v>
      </c>
      <c r="Z35" s="223"/>
      <c r="AA35" s="223"/>
      <c r="AF35" s="364"/>
      <c r="AG35" s="364"/>
    </row>
    <row r="36" spans="1:33" s="363" customFormat="1" x14ac:dyDescent="0.25">
      <c r="A36" s="339"/>
      <c r="B36" s="223"/>
      <c r="C36" s="223"/>
      <c r="D36" s="223"/>
      <c r="E36" s="223"/>
      <c r="F36" s="223"/>
      <c r="G36" s="223"/>
      <c r="H36" s="223"/>
      <c r="I36" s="223"/>
      <c r="J36" s="223"/>
      <c r="K36" s="223"/>
      <c r="L36" s="223"/>
      <c r="M36" s="223"/>
      <c r="N36" s="365"/>
      <c r="O36" s="361"/>
      <c r="P36" s="362"/>
      <c r="Q36" s="362"/>
      <c r="R36" s="362"/>
      <c r="S36" s="362"/>
      <c r="T36" s="53">
        <f t="shared" si="2"/>
        <v>0</v>
      </c>
      <c r="U36" s="53">
        <f t="shared" si="3"/>
        <v>0</v>
      </c>
      <c r="V36" s="53">
        <f t="shared" si="4"/>
        <v>0</v>
      </c>
      <c r="W36" s="53">
        <f t="shared" si="5"/>
        <v>0</v>
      </c>
      <c r="X36" s="53">
        <f t="shared" si="6"/>
        <v>0</v>
      </c>
      <c r="Y36" s="53">
        <f t="shared" si="7"/>
        <v>0</v>
      </c>
      <c r="Z36" s="223"/>
      <c r="AA36" s="223"/>
      <c r="AF36" s="364"/>
      <c r="AG36" s="364"/>
    </row>
    <row r="37" spans="1:33" s="363" customFormat="1" x14ac:dyDescent="0.25">
      <c r="A37" s="339"/>
      <c r="B37" s="223"/>
      <c r="C37" s="223"/>
      <c r="D37" s="223"/>
      <c r="E37" s="223"/>
      <c r="F37" s="367"/>
      <c r="G37" s="223"/>
      <c r="H37" s="223"/>
      <c r="I37" s="223"/>
      <c r="J37" s="223"/>
      <c r="K37" s="223"/>
      <c r="L37" s="223"/>
      <c r="M37" s="223"/>
      <c r="N37" s="360"/>
      <c r="O37" s="361"/>
      <c r="P37" s="362"/>
      <c r="Q37" s="362"/>
      <c r="R37" s="362"/>
      <c r="S37" s="362"/>
      <c r="T37" s="53">
        <f t="shared" si="2"/>
        <v>0</v>
      </c>
      <c r="U37" s="53">
        <f t="shared" si="3"/>
        <v>0</v>
      </c>
      <c r="V37" s="53">
        <f t="shared" si="4"/>
        <v>0</v>
      </c>
      <c r="W37" s="53">
        <f t="shared" si="5"/>
        <v>0</v>
      </c>
      <c r="X37" s="53">
        <f t="shared" si="6"/>
        <v>0</v>
      </c>
      <c r="Y37" s="53">
        <f t="shared" si="7"/>
        <v>0</v>
      </c>
      <c r="Z37" s="223"/>
      <c r="AA37" s="223"/>
      <c r="AF37" s="364"/>
      <c r="AG37" s="364"/>
    </row>
    <row r="38" spans="1:33" s="363" customFormat="1" x14ac:dyDescent="0.25">
      <c r="A38" s="339"/>
      <c r="B38" s="223"/>
      <c r="C38" s="223"/>
      <c r="D38" s="223"/>
      <c r="E38" s="223"/>
      <c r="F38" s="223"/>
      <c r="G38" s="223"/>
      <c r="H38" s="223"/>
      <c r="I38" s="223"/>
      <c r="J38" s="223"/>
      <c r="K38" s="223"/>
      <c r="L38" s="223"/>
      <c r="M38" s="223"/>
      <c r="N38" s="365"/>
      <c r="O38" s="361"/>
      <c r="P38" s="362"/>
      <c r="Q38" s="362"/>
      <c r="R38" s="362"/>
      <c r="S38" s="362"/>
      <c r="T38" s="53">
        <f t="shared" si="2"/>
        <v>0</v>
      </c>
      <c r="U38" s="53">
        <f t="shared" si="3"/>
        <v>0</v>
      </c>
      <c r="V38" s="53">
        <f t="shared" si="4"/>
        <v>0</v>
      </c>
      <c r="W38" s="53">
        <f t="shared" si="5"/>
        <v>0</v>
      </c>
      <c r="X38" s="53">
        <f t="shared" si="6"/>
        <v>0</v>
      </c>
      <c r="Y38" s="53">
        <f t="shared" si="7"/>
        <v>0</v>
      </c>
      <c r="Z38" s="223"/>
      <c r="AA38" s="223"/>
      <c r="AF38" s="364"/>
      <c r="AG38" s="364"/>
    </row>
    <row r="39" spans="1:33" s="363" customFormat="1" x14ac:dyDescent="0.25">
      <c r="A39" s="339"/>
      <c r="B39" s="223"/>
      <c r="C39" s="223"/>
      <c r="D39" s="223"/>
      <c r="E39" s="223"/>
      <c r="F39" s="223"/>
      <c r="G39" s="223"/>
      <c r="H39" s="223"/>
      <c r="I39" s="223"/>
      <c r="J39" s="223"/>
      <c r="K39" s="223"/>
      <c r="L39" s="223"/>
      <c r="M39" s="223"/>
      <c r="N39" s="365"/>
      <c r="O39" s="361"/>
      <c r="P39" s="362"/>
      <c r="Q39" s="362"/>
      <c r="R39" s="362"/>
      <c r="S39" s="362"/>
      <c r="T39" s="53">
        <f t="shared" si="2"/>
        <v>0</v>
      </c>
      <c r="U39" s="53">
        <f t="shared" si="3"/>
        <v>0</v>
      </c>
      <c r="V39" s="53">
        <f t="shared" si="4"/>
        <v>0</v>
      </c>
      <c r="W39" s="53">
        <f t="shared" si="5"/>
        <v>0</v>
      </c>
      <c r="X39" s="53">
        <f t="shared" si="6"/>
        <v>0</v>
      </c>
      <c r="Y39" s="53">
        <f t="shared" si="7"/>
        <v>0</v>
      </c>
      <c r="Z39" s="223"/>
      <c r="AA39" s="223"/>
      <c r="AF39" s="364"/>
      <c r="AG39" s="364"/>
    </row>
    <row r="40" spans="1:33" s="363" customFormat="1" x14ac:dyDescent="0.25">
      <c r="A40" s="338"/>
      <c r="B40" s="198"/>
      <c r="C40" s="198"/>
      <c r="D40" s="198"/>
      <c r="E40" s="198"/>
      <c r="F40" s="198"/>
      <c r="G40" s="198"/>
      <c r="H40" s="198"/>
      <c r="I40" s="198"/>
      <c r="J40" s="198"/>
      <c r="K40" s="198"/>
      <c r="L40" s="198"/>
      <c r="M40" s="198"/>
      <c r="N40" s="366"/>
      <c r="O40" s="361"/>
      <c r="P40" s="362"/>
      <c r="Q40" s="362"/>
      <c r="R40" s="362"/>
      <c r="S40" s="362"/>
      <c r="T40" s="53">
        <f t="shared" si="2"/>
        <v>0</v>
      </c>
      <c r="U40" s="53">
        <f t="shared" si="3"/>
        <v>0</v>
      </c>
      <c r="V40" s="53">
        <f t="shared" si="4"/>
        <v>0</v>
      </c>
      <c r="W40" s="53">
        <f t="shared" si="5"/>
        <v>0</v>
      </c>
      <c r="X40" s="53">
        <f t="shared" si="6"/>
        <v>0</v>
      </c>
      <c r="Y40" s="53">
        <f t="shared" si="7"/>
        <v>0</v>
      </c>
      <c r="Z40" s="223"/>
      <c r="AA40" s="223"/>
      <c r="AF40" s="364"/>
      <c r="AG40" s="364"/>
    </row>
    <row r="41" spans="1:33" s="363" customFormat="1" x14ac:dyDescent="0.25">
      <c r="A41" s="339"/>
      <c r="B41" s="223"/>
      <c r="C41" s="223"/>
      <c r="D41" s="223"/>
      <c r="E41" s="223"/>
      <c r="F41" s="223"/>
      <c r="G41" s="223"/>
      <c r="H41" s="223"/>
      <c r="I41" s="223"/>
      <c r="J41" s="223"/>
      <c r="K41" s="223"/>
      <c r="L41" s="223"/>
      <c r="M41" s="223"/>
      <c r="N41" s="365"/>
      <c r="O41" s="361"/>
      <c r="P41" s="362"/>
      <c r="Q41" s="362"/>
      <c r="R41" s="362"/>
      <c r="S41" s="362"/>
      <c r="T41" s="53">
        <f t="shared" si="2"/>
        <v>0</v>
      </c>
      <c r="U41" s="53">
        <f t="shared" si="3"/>
        <v>0</v>
      </c>
      <c r="V41" s="53">
        <f t="shared" si="4"/>
        <v>0</v>
      </c>
      <c r="W41" s="53">
        <f t="shared" si="5"/>
        <v>0</v>
      </c>
      <c r="X41" s="53">
        <f t="shared" si="6"/>
        <v>0</v>
      </c>
      <c r="Y41" s="53">
        <f t="shared" si="7"/>
        <v>0</v>
      </c>
      <c r="Z41" s="223"/>
      <c r="AA41" s="223"/>
      <c r="AF41" s="364"/>
      <c r="AG41" s="364"/>
    </row>
    <row r="42" spans="1:33" s="363" customFormat="1" x14ac:dyDescent="0.25">
      <c r="A42" s="339"/>
      <c r="B42" s="223"/>
      <c r="C42" s="223"/>
      <c r="D42" s="223"/>
      <c r="E42" s="223"/>
      <c r="F42" s="223"/>
      <c r="G42" s="223"/>
      <c r="H42" s="223"/>
      <c r="I42" s="223"/>
      <c r="J42" s="223"/>
      <c r="K42" s="223"/>
      <c r="L42" s="223"/>
      <c r="M42" s="223"/>
      <c r="N42" s="365"/>
      <c r="O42" s="361"/>
      <c r="P42" s="362"/>
      <c r="Q42" s="362"/>
      <c r="R42" s="362"/>
      <c r="S42" s="362"/>
      <c r="T42" s="53">
        <f t="shared" si="2"/>
        <v>0</v>
      </c>
      <c r="U42" s="53">
        <f t="shared" si="3"/>
        <v>0</v>
      </c>
      <c r="V42" s="53">
        <f t="shared" si="4"/>
        <v>0</v>
      </c>
      <c r="W42" s="53">
        <f t="shared" si="5"/>
        <v>0</v>
      </c>
      <c r="X42" s="53">
        <f t="shared" si="6"/>
        <v>0</v>
      </c>
      <c r="Y42" s="53">
        <f t="shared" si="7"/>
        <v>0</v>
      </c>
      <c r="Z42" s="223"/>
      <c r="AA42" s="223"/>
      <c r="AF42" s="364"/>
      <c r="AG42" s="364"/>
    </row>
    <row r="43" spans="1:33" s="363" customFormat="1" x14ac:dyDescent="0.25">
      <c r="A43" s="339"/>
      <c r="B43" s="223"/>
      <c r="C43" s="223"/>
      <c r="D43" s="223"/>
      <c r="E43" s="223"/>
      <c r="F43" s="223"/>
      <c r="G43" s="223"/>
      <c r="H43" s="223"/>
      <c r="I43" s="223"/>
      <c r="J43" s="223"/>
      <c r="K43" s="223"/>
      <c r="L43" s="223"/>
      <c r="M43" s="223"/>
      <c r="N43" s="365"/>
      <c r="O43" s="361"/>
      <c r="P43" s="361"/>
      <c r="Q43" s="361"/>
      <c r="R43" s="361"/>
      <c r="S43" s="361"/>
      <c r="T43" s="53">
        <f t="shared" si="2"/>
        <v>0</v>
      </c>
      <c r="U43" s="53">
        <f t="shared" si="3"/>
        <v>0</v>
      </c>
      <c r="V43" s="53">
        <f t="shared" si="4"/>
        <v>0</v>
      </c>
      <c r="W43" s="53">
        <f t="shared" si="5"/>
        <v>0</v>
      </c>
      <c r="X43" s="53">
        <f t="shared" si="6"/>
        <v>0</v>
      </c>
      <c r="Y43" s="53">
        <f t="shared" si="7"/>
        <v>0</v>
      </c>
      <c r="Z43" s="223"/>
      <c r="AA43" s="223"/>
      <c r="AF43" s="364"/>
      <c r="AG43" s="364"/>
    </row>
    <row r="44" spans="1:33" s="363" customFormat="1" x14ac:dyDescent="0.25">
      <c r="A44" s="339"/>
      <c r="B44" s="223"/>
      <c r="C44" s="223"/>
      <c r="D44" s="223"/>
      <c r="E44" s="223"/>
      <c r="F44" s="223"/>
      <c r="G44" s="223"/>
      <c r="H44" s="223"/>
      <c r="I44" s="223"/>
      <c r="J44" s="223"/>
      <c r="K44" s="223"/>
      <c r="L44" s="223"/>
      <c r="M44" s="223"/>
      <c r="N44" s="360"/>
      <c r="O44" s="361"/>
      <c r="P44" s="362"/>
      <c r="Q44" s="362"/>
      <c r="R44" s="362"/>
      <c r="S44" s="362"/>
      <c r="T44" s="53">
        <f t="shared" si="2"/>
        <v>0</v>
      </c>
      <c r="U44" s="53">
        <f t="shared" si="3"/>
        <v>0</v>
      </c>
      <c r="V44" s="53">
        <f t="shared" si="4"/>
        <v>0</v>
      </c>
      <c r="W44" s="53">
        <f t="shared" si="5"/>
        <v>0</v>
      </c>
      <c r="X44" s="53">
        <f t="shared" si="6"/>
        <v>0</v>
      </c>
      <c r="Y44" s="53">
        <f t="shared" si="7"/>
        <v>0</v>
      </c>
      <c r="Z44" s="223"/>
      <c r="AA44" s="223"/>
      <c r="AF44" s="364"/>
      <c r="AG44" s="364"/>
    </row>
    <row r="45" spans="1:33" s="363" customFormat="1" x14ac:dyDescent="0.25">
      <c r="A45" s="339"/>
      <c r="B45" s="223"/>
      <c r="C45" s="223"/>
      <c r="D45" s="223"/>
      <c r="E45" s="223"/>
      <c r="F45" s="223"/>
      <c r="G45" s="223"/>
      <c r="H45" s="223"/>
      <c r="I45" s="223"/>
      <c r="J45" s="223"/>
      <c r="K45" s="223"/>
      <c r="L45" s="223"/>
      <c r="M45" s="223"/>
      <c r="N45" s="365"/>
      <c r="O45" s="361"/>
      <c r="P45" s="362"/>
      <c r="Q45" s="362"/>
      <c r="R45" s="362"/>
      <c r="S45" s="362"/>
      <c r="T45" s="53">
        <f t="shared" si="2"/>
        <v>0</v>
      </c>
      <c r="U45" s="53">
        <f t="shared" si="3"/>
        <v>0</v>
      </c>
      <c r="V45" s="53">
        <f t="shared" si="4"/>
        <v>0</v>
      </c>
      <c r="W45" s="53">
        <f t="shared" si="5"/>
        <v>0</v>
      </c>
      <c r="X45" s="53">
        <f t="shared" si="6"/>
        <v>0</v>
      </c>
      <c r="Y45" s="53">
        <f t="shared" si="7"/>
        <v>0</v>
      </c>
      <c r="Z45" s="223"/>
      <c r="AA45" s="223"/>
      <c r="AF45" s="364"/>
      <c r="AG45" s="364"/>
    </row>
    <row r="46" spans="1:33" s="363" customFormat="1" x14ac:dyDescent="0.25">
      <c r="A46" s="339"/>
      <c r="B46" s="223"/>
      <c r="C46" s="223"/>
      <c r="D46" s="223"/>
      <c r="E46" s="223"/>
      <c r="F46" s="223"/>
      <c r="G46" s="223"/>
      <c r="H46" s="223"/>
      <c r="I46" s="223"/>
      <c r="J46" s="223"/>
      <c r="K46" s="223"/>
      <c r="L46" s="223"/>
      <c r="M46" s="223"/>
      <c r="N46" s="365"/>
      <c r="O46" s="361"/>
      <c r="P46" s="362"/>
      <c r="Q46" s="362"/>
      <c r="R46" s="362"/>
      <c r="S46" s="362"/>
      <c r="T46" s="53">
        <f t="shared" si="2"/>
        <v>0</v>
      </c>
      <c r="U46" s="53">
        <f t="shared" si="3"/>
        <v>0</v>
      </c>
      <c r="V46" s="53">
        <f t="shared" si="4"/>
        <v>0</v>
      </c>
      <c r="W46" s="53">
        <f t="shared" si="5"/>
        <v>0</v>
      </c>
      <c r="X46" s="53">
        <f t="shared" si="6"/>
        <v>0</v>
      </c>
      <c r="Y46" s="53">
        <f t="shared" si="7"/>
        <v>0</v>
      </c>
      <c r="Z46" s="223"/>
      <c r="AA46" s="223"/>
      <c r="AF46" s="364"/>
      <c r="AG46" s="364"/>
    </row>
    <row r="47" spans="1:33" s="315" customFormat="1" x14ac:dyDescent="0.25">
      <c r="A47" s="368"/>
      <c r="B47" s="223"/>
      <c r="C47" s="223"/>
      <c r="D47" s="223"/>
      <c r="E47" s="223"/>
      <c r="F47" s="223"/>
      <c r="G47" s="223"/>
      <c r="H47" s="368"/>
      <c r="I47" s="223"/>
      <c r="J47" s="368"/>
      <c r="K47" s="223"/>
      <c r="L47" s="223"/>
      <c r="M47" s="368"/>
      <c r="N47" s="369"/>
      <c r="O47" s="370"/>
      <c r="P47" s="371"/>
      <c r="Q47" s="371"/>
      <c r="R47" s="371"/>
      <c r="S47" s="371"/>
      <c r="T47" s="53">
        <f t="shared" si="2"/>
        <v>0</v>
      </c>
      <c r="U47" s="53">
        <f t="shared" si="3"/>
        <v>0</v>
      </c>
      <c r="V47" s="53">
        <f t="shared" si="4"/>
        <v>0</v>
      </c>
      <c r="W47" s="53">
        <f t="shared" si="5"/>
        <v>0</v>
      </c>
      <c r="X47" s="53">
        <f t="shared" si="6"/>
        <v>0</v>
      </c>
      <c r="Y47" s="53">
        <f t="shared" si="7"/>
        <v>0</v>
      </c>
      <c r="Z47" s="372"/>
      <c r="AA47" s="372"/>
      <c r="AF47" s="364"/>
      <c r="AG47" s="364"/>
    </row>
    <row r="48" spans="1:33" s="315" customFormat="1" x14ac:dyDescent="0.25">
      <c r="A48" s="235"/>
      <c r="B48" s="235"/>
      <c r="C48" s="235"/>
      <c r="D48" s="235"/>
      <c r="E48" s="235"/>
      <c r="F48" s="235"/>
      <c r="G48" s="235"/>
      <c r="H48" s="235"/>
      <c r="I48" s="235"/>
      <c r="J48" s="235"/>
      <c r="K48" s="235"/>
      <c r="L48" s="235"/>
      <c r="M48" s="235"/>
      <c r="N48" s="373"/>
      <c r="O48" s="334"/>
      <c r="P48" s="374"/>
      <c r="Q48" s="374"/>
      <c r="R48" s="374"/>
      <c r="S48" s="374"/>
      <c r="T48" s="53">
        <f t="shared" si="2"/>
        <v>0</v>
      </c>
      <c r="U48" s="53">
        <f t="shared" si="3"/>
        <v>0</v>
      </c>
      <c r="V48" s="53">
        <f t="shared" si="4"/>
        <v>0</v>
      </c>
      <c r="W48" s="53">
        <f t="shared" si="5"/>
        <v>0</v>
      </c>
      <c r="X48" s="53">
        <f t="shared" si="6"/>
        <v>0</v>
      </c>
      <c r="Y48" s="53">
        <f t="shared" si="7"/>
        <v>0</v>
      </c>
      <c r="Z48" s="186"/>
      <c r="AA48" s="186"/>
      <c r="AF48" s="235"/>
      <c r="AG48" s="235"/>
    </row>
    <row r="49" spans="1:33" s="315" customFormat="1" x14ac:dyDescent="0.25">
      <c r="A49" s="235"/>
      <c r="B49" s="235"/>
      <c r="C49" s="235"/>
      <c r="D49" s="235"/>
      <c r="E49" s="235"/>
      <c r="F49" s="235"/>
      <c r="G49" s="235"/>
      <c r="H49" s="235"/>
      <c r="I49" s="235"/>
      <c r="J49" s="235"/>
      <c r="K49" s="235"/>
      <c r="L49" s="235"/>
      <c r="M49" s="235"/>
      <c r="N49" s="373"/>
      <c r="O49" s="334"/>
      <c r="P49" s="374"/>
      <c r="Q49" s="374"/>
      <c r="R49" s="374"/>
      <c r="S49" s="374"/>
      <c r="T49" s="53">
        <f t="shared" si="2"/>
        <v>0</v>
      </c>
      <c r="U49" s="53">
        <f t="shared" si="3"/>
        <v>0</v>
      </c>
      <c r="V49" s="53">
        <f t="shared" si="4"/>
        <v>0</v>
      </c>
      <c r="W49" s="53">
        <f t="shared" si="5"/>
        <v>0</v>
      </c>
      <c r="X49" s="53">
        <f t="shared" si="6"/>
        <v>0</v>
      </c>
      <c r="Y49" s="53">
        <f t="shared" si="7"/>
        <v>0</v>
      </c>
      <c r="Z49" s="186"/>
      <c r="AA49" s="186"/>
      <c r="AF49" s="235"/>
      <c r="AG49" s="235"/>
    </row>
    <row r="50" spans="1:33" s="315" customFormat="1" x14ac:dyDescent="0.25">
      <c r="A50" s="235"/>
      <c r="B50" s="235"/>
      <c r="C50" s="235"/>
      <c r="D50" s="235"/>
      <c r="E50" s="235"/>
      <c r="F50" s="235"/>
      <c r="G50" s="235"/>
      <c r="H50" s="235"/>
      <c r="I50" s="235"/>
      <c r="J50" s="235"/>
      <c r="K50" s="235"/>
      <c r="L50" s="235"/>
      <c r="M50" s="235"/>
      <c r="N50" s="373"/>
      <c r="O50" s="334"/>
      <c r="P50" s="374"/>
      <c r="Q50" s="374"/>
      <c r="R50" s="374"/>
      <c r="S50" s="374"/>
      <c r="T50" s="53">
        <f t="shared" si="2"/>
        <v>0</v>
      </c>
      <c r="U50" s="53">
        <f t="shared" si="3"/>
        <v>0</v>
      </c>
      <c r="V50" s="53">
        <f t="shared" si="4"/>
        <v>0</v>
      </c>
      <c r="W50" s="53">
        <f t="shared" si="5"/>
        <v>0</v>
      </c>
      <c r="X50" s="53">
        <f t="shared" si="6"/>
        <v>0</v>
      </c>
      <c r="Y50" s="53">
        <f t="shared" si="7"/>
        <v>0</v>
      </c>
      <c r="Z50" s="186"/>
      <c r="AA50" s="186"/>
      <c r="AF50" s="375"/>
      <c r="AG50" s="375"/>
    </row>
    <row r="51" spans="1:33" s="315" customFormat="1" x14ac:dyDescent="0.25">
      <c r="A51" s="208"/>
      <c r="B51" s="198"/>
      <c r="C51" s="198"/>
      <c r="D51" s="198"/>
      <c r="E51" s="198"/>
      <c r="F51" s="198"/>
      <c r="G51" s="198"/>
      <c r="H51" s="198"/>
      <c r="I51" s="198"/>
      <c r="J51" s="198"/>
      <c r="K51" s="198"/>
      <c r="L51" s="198"/>
      <c r="M51" s="198"/>
      <c r="N51" s="277"/>
      <c r="O51" s="279"/>
      <c r="P51" s="342"/>
      <c r="Q51" s="342"/>
      <c r="R51" s="342"/>
      <c r="S51" s="342"/>
      <c r="T51" s="53">
        <f t="shared" si="2"/>
        <v>0</v>
      </c>
      <c r="U51" s="53">
        <f t="shared" si="3"/>
        <v>0</v>
      </c>
      <c r="V51" s="53">
        <f t="shared" si="4"/>
        <v>0</v>
      </c>
      <c r="W51" s="53">
        <f t="shared" si="5"/>
        <v>0</v>
      </c>
      <c r="X51" s="53">
        <f t="shared" si="6"/>
        <v>0</v>
      </c>
      <c r="Y51" s="53">
        <f t="shared" si="7"/>
        <v>0</v>
      </c>
      <c r="Z51" s="186"/>
      <c r="AA51" s="186"/>
      <c r="AF51" s="375"/>
      <c r="AG51" s="375"/>
    </row>
    <row r="52" spans="1:33" s="315" customFormat="1" x14ac:dyDescent="0.25">
      <c r="A52" s="208"/>
      <c r="B52" s="198"/>
      <c r="C52" s="198"/>
      <c r="D52" s="198"/>
      <c r="E52" s="198"/>
      <c r="F52" s="198"/>
      <c r="G52" s="198"/>
      <c r="H52" s="198"/>
      <c r="I52" s="198"/>
      <c r="J52" s="198"/>
      <c r="K52" s="198"/>
      <c r="L52" s="198"/>
      <c r="M52" s="198"/>
      <c r="N52" s="277"/>
      <c r="O52" s="189"/>
      <c r="P52" s="190"/>
      <c r="Q52" s="190"/>
      <c r="R52" s="190"/>
      <c r="S52" s="190"/>
      <c r="T52" s="53">
        <f t="shared" si="2"/>
        <v>0</v>
      </c>
      <c r="U52" s="53">
        <f t="shared" si="3"/>
        <v>0</v>
      </c>
      <c r="V52" s="53">
        <f t="shared" si="4"/>
        <v>0</v>
      </c>
      <c r="W52" s="53">
        <f t="shared" si="5"/>
        <v>0</v>
      </c>
      <c r="X52" s="53">
        <f t="shared" si="6"/>
        <v>0</v>
      </c>
      <c r="Y52" s="53">
        <f t="shared" si="7"/>
        <v>0</v>
      </c>
      <c r="Z52" s="186"/>
      <c r="AA52" s="186"/>
      <c r="AF52" s="375"/>
      <c r="AG52" s="375"/>
    </row>
    <row r="53" spans="1:33" s="315" customFormat="1" x14ac:dyDescent="0.25">
      <c r="A53" s="208"/>
      <c r="B53" s="198"/>
      <c r="C53" s="198"/>
      <c r="D53" s="198"/>
      <c r="E53" s="198"/>
      <c r="F53" s="198"/>
      <c r="G53" s="198"/>
      <c r="H53" s="198"/>
      <c r="I53" s="198"/>
      <c r="J53" s="198"/>
      <c r="K53" s="198"/>
      <c r="L53" s="198"/>
      <c r="M53" s="198"/>
      <c r="N53" s="277"/>
      <c r="O53" s="189"/>
      <c r="P53" s="190"/>
      <c r="Q53" s="190"/>
      <c r="R53" s="190"/>
      <c r="S53" s="190"/>
      <c r="T53" s="53">
        <f t="shared" si="2"/>
        <v>0</v>
      </c>
      <c r="U53" s="53">
        <f t="shared" si="3"/>
        <v>0</v>
      </c>
      <c r="V53" s="53">
        <f t="shared" si="4"/>
        <v>0</v>
      </c>
      <c r="W53" s="53">
        <f t="shared" si="5"/>
        <v>0</v>
      </c>
      <c r="X53" s="53">
        <f t="shared" si="6"/>
        <v>0</v>
      </c>
      <c r="Y53" s="53">
        <f t="shared" si="7"/>
        <v>0</v>
      </c>
      <c r="Z53" s="186"/>
      <c r="AA53" s="186"/>
      <c r="AF53" s="375"/>
      <c r="AG53" s="375"/>
    </row>
    <row r="54" spans="1:33" s="315" customFormat="1" x14ac:dyDescent="0.25">
      <c r="A54" s="208"/>
      <c r="B54" s="198"/>
      <c r="C54" s="198"/>
      <c r="D54" s="198"/>
      <c r="E54" s="198"/>
      <c r="F54" s="198"/>
      <c r="G54" s="198"/>
      <c r="H54" s="198"/>
      <c r="I54" s="198"/>
      <c r="J54" s="198"/>
      <c r="K54" s="198"/>
      <c r="L54" s="198"/>
      <c r="M54" s="198"/>
      <c r="N54" s="277"/>
      <c r="O54" s="189"/>
      <c r="P54" s="190"/>
      <c r="Q54" s="190"/>
      <c r="R54" s="190"/>
      <c r="S54" s="190"/>
      <c r="T54" s="53">
        <f t="shared" si="2"/>
        <v>0</v>
      </c>
      <c r="U54" s="53">
        <f t="shared" si="3"/>
        <v>0</v>
      </c>
      <c r="V54" s="53">
        <f t="shared" si="4"/>
        <v>0</v>
      </c>
      <c r="W54" s="53">
        <f t="shared" si="5"/>
        <v>0</v>
      </c>
      <c r="X54" s="53">
        <f t="shared" si="6"/>
        <v>0</v>
      </c>
      <c r="Y54" s="53">
        <f t="shared" si="7"/>
        <v>0</v>
      </c>
      <c r="Z54" s="186"/>
      <c r="AA54" s="186"/>
      <c r="AF54" s="375"/>
      <c r="AG54" s="375"/>
    </row>
    <row r="55" spans="1:33" s="315" customFormat="1" x14ac:dyDescent="0.25">
      <c r="A55" s="208"/>
      <c r="B55" s="198"/>
      <c r="C55" s="198"/>
      <c r="D55" s="198"/>
      <c r="E55" s="198"/>
      <c r="F55" s="198"/>
      <c r="G55" s="198"/>
      <c r="H55" s="198"/>
      <c r="I55" s="198"/>
      <c r="J55" s="198"/>
      <c r="K55" s="198"/>
      <c r="L55" s="198"/>
      <c r="M55" s="198"/>
      <c r="N55" s="277"/>
      <c r="O55" s="189"/>
      <c r="P55" s="190"/>
      <c r="Q55" s="190"/>
      <c r="R55" s="190"/>
      <c r="S55" s="190"/>
      <c r="T55" s="53">
        <f t="shared" si="2"/>
        <v>0</v>
      </c>
      <c r="U55" s="53">
        <f t="shared" si="3"/>
        <v>0</v>
      </c>
      <c r="V55" s="53">
        <f t="shared" si="4"/>
        <v>0</v>
      </c>
      <c r="W55" s="53">
        <f t="shared" si="5"/>
        <v>0</v>
      </c>
      <c r="X55" s="53">
        <f t="shared" si="6"/>
        <v>0</v>
      </c>
      <c r="Y55" s="53">
        <f t="shared" si="7"/>
        <v>0</v>
      </c>
      <c r="Z55" s="186"/>
      <c r="AA55" s="186"/>
      <c r="AF55" s="375"/>
      <c r="AG55" s="375"/>
    </row>
    <row r="56" spans="1:33" s="315" customFormat="1" x14ac:dyDescent="0.25">
      <c r="A56" s="208"/>
      <c r="B56" s="198"/>
      <c r="C56" s="198"/>
      <c r="D56" s="198"/>
      <c r="E56" s="198"/>
      <c r="F56" s="198"/>
      <c r="G56" s="198"/>
      <c r="H56" s="198"/>
      <c r="I56" s="198"/>
      <c r="J56" s="198"/>
      <c r="K56" s="198"/>
      <c r="L56" s="198"/>
      <c r="M56" s="198"/>
      <c r="N56" s="277"/>
      <c r="O56" s="189"/>
      <c r="P56" s="190"/>
      <c r="Q56" s="190"/>
      <c r="R56" s="190"/>
      <c r="S56" s="190"/>
      <c r="T56" s="53">
        <f t="shared" si="2"/>
        <v>0</v>
      </c>
      <c r="U56" s="53">
        <f t="shared" si="3"/>
        <v>0</v>
      </c>
      <c r="V56" s="53">
        <f t="shared" si="4"/>
        <v>0</v>
      </c>
      <c r="W56" s="53">
        <f t="shared" si="5"/>
        <v>0</v>
      </c>
      <c r="X56" s="53">
        <f t="shared" si="6"/>
        <v>0</v>
      </c>
      <c r="Y56" s="53">
        <f t="shared" si="7"/>
        <v>0</v>
      </c>
      <c r="Z56" s="186"/>
      <c r="AA56" s="186"/>
      <c r="AF56" s="375"/>
      <c r="AG56" s="375"/>
    </row>
    <row r="57" spans="1:33" s="192" customFormat="1" x14ac:dyDescent="0.25">
      <c r="A57" s="208"/>
      <c r="B57" s="198"/>
      <c r="C57" s="198"/>
      <c r="D57" s="198"/>
      <c r="E57" s="198"/>
      <c r="F57" s="198"/>
      <c r="G57" s="198"/>
      <c r="H57" s="198"/>
      <c r="I57" s="198"/>
      <c r="J57" s="198"/>
      <c r="K57" s="198"/>
      <c r="L57" s="198"/>
      <c r="M57" s="198"/>
      <c r="N57" s="277"/>
      <c r="O57" s="189"/>
      <c r="P57" s="190"/>
      <c r="Q57" s="190"/>
      <c r="R57" s="190"/>
      <c r="S57" s="190"/>
      <c r="T57" s="53">
        <f t="shared" si="2"/>
        <v>0</v>
      </c>
      <c r="U57" s="53">
        <f t="shared" si="3"/>
        <v>0</v>
      </c>
      <c r="V57" s="53">
        <f t="shared" si="4"/>
        <v>0</v>
      </c>
      <c r="W57" s="53">
        <f t="shared" si="5"/>
        <v>0</v>
      </c>
      <c r="X57" s="53">
        <f t="shared" si="6"/>
        <v>0</v>
      </c>
      <c r="Y57" s="53">
        <f t="shared" si="7"/>
        <v>0</v>
      </c>
      <c r="Z57" s="186"/>
      <c r="AA57" s="186"/>
      <c r="AF57" s="376"/>
      <c r="AG57" s="376"/>
    </row>
    <row r="58" spans="1:33" s="192" customFormat="1" x14ac:dyDescent="0.25">
      <c r="A58" s="208"/>
      <c r="B58" s="198"/>
      <c r="C58" s="198"/>
      <c r="D58" s="198"/>
      <c r="E58" s="198"/>
      <c r="F58" s="198"/>
      <c r="G58" s="198"/>
      <c r="H58" s="198"/>
      <c r="I58" s="198"/>
      <c r="J58" s="198"/>
      <c r="K58" s="198"/>
      <c r="L58" s="198"/>
      <c r="M58" s="198"/>
      <c r="N58" s="277"/>
      <c r="O58" s="189"/>
      <c r="P58" s="190"/>
      <c r="Q58" s="190"/>
      <c r="R58" s="190"/>
      <c r="S58" s="190"/>
      <c r="T58" s="53">
        <f t="shared" si="2"/>
        <v>0</v>
      </c>
      <c r="U58" s="53">
        <f t="shared" si="3"/>
        <v>0</v>
      </c>
      <c r="V58" s="53">
        <f t="shared" si="4"/>
        <v>0</v>
      </c>
      <c r="W58" s="53">
        <f t="shared" si="5"/>
        <v>0</v>
      </c>
      <c r="X58" s="53">
        <f t="shared" si="6"/>
        <v>0</v>
      </c>
      <c r="Y58" s="53">
        <f t="shared" si="7"/>
        <v>0</v>
      </c>
      <c r="Z58" s="186"/>
      <c r="AA58" s="186"/>
      <c r="AF58" s="376"/>
      <c r="AG58" s="376"/>
    </row>
    <row r="59" spans="1:33" s="192" customFormat="1" x14ac:dyDescent="0.25">
      <c r="A59" s="208"/>
      <c r="B59" s="198"/>
      <c r="C59" s="198"/>
      <c r="D59" s="198"/>
      <c r="E59" s="198"/>
      <c r="F59" s="198"/>
      <c r="G59" s="198"/>
      <c r="H59" s="198"/>
      <c r="I59" s="198"/>
      <c r="J59" s="198"/>
      <c r="K59" s="198"/>
      <c r="L59" s="198"/>
      <c r="M59" s="198"/>
      <c r="N59" s="277"/>
      <c r="O59" s="189"/>
      <c r="P59" s="190"/>
      <c r="Q59" s="190"/>
      <c r="R59" s="190"/>
      <c r="S59" s="190"/>
      <c r="T59" s="53">
        <f t="shared" si="2"/>
        <v>0</v>
      </c>
      <c r="U59" s="53">
        <f t="shared" si="3"/>
        <v>0</v>
      </c>
      <c r="V59" s="53">
        <f t="shared" si="4"/>
        <v>0</v>
      </c>
      <c r="W59" s="53">
        <f t="shared" si="5"/>
        <v>0</v>
      </c>
      <c r="X59" s="53">
        <f t="shared" si="6"/>
        <v>0</v>
      </c>
      <c r="Y59" s="53">
        <f t="shared" si="7"/>
        <v>0</v>
      </c>
      <c r="Z59" s="186"/>
      <c r="AA59" s="186"/>
      <c r="AF59" s="376"/>
      <c r="AG59" s="376"/>
    </row>
    <row r="60" spans="1:33" s="192" customFormat="1" x14ac:dyDescent="0.25">
      <c r="A60" s="208"/>
      <c r="B60" s="198"/>
      <c r="C60" s="198"/>
      <c r="D60" s="198"/>
      <c r="E60" s="198"/>
      <c r="F60" s="198"/>
      <c r="G60" s="198"/>
      <c r="H60" s="198"/>
      <c r="I60" s="198"/>
      <c r="J60" s="198"/>
      <c r="K60" s="198"/>
      <c r="L60" s="198"/>
      <c r="M60" s="198"/>
      <c r="N60" s="277"/>
      <c r="O60" s="189"/>
      <c r="P60" s="190"/>
      <c r="Q60" s="190"/>
      <c r="R60" s="190"/>
      <c r="S60" s="190"/>
      <c r="T60" s="53">
        <f t="shared" si="2"/>
        <v>0</v>
      </c>
      <c r="U60" s="53">
        <f t="shared" si="3"/>
        <v>0</v>
      </c>
      <c r="V60" s="53">
        <f t="shared" si="4"/>
        <v>0</v>
      </c>
      <c r="W60" s="53">
        <f t="shared" si="5"/>
        <v>0</v>
      </c>
      <c r="X60" s="53">
        <f t="shared" si="6"/>
        <v>0</v>
      </c>
      <c r="Y60" s="53">
        <f t="shared" si="7"/>
        <v>0</v>
      </c>
      <c r="Z60" s="186"/>
      <c r="AA60" s="186"/>
    </row>
    <row r="61" spans="1:33" s="192" customFormat="1" x14ac:dyDescent="0.25">
      <c r="A61" s="208"/>
      <c r="B61" s="198"/>
      <c r="C61" s="198"/>
      <c r="D61" s="198"/>
      <c r="E61" s="198"/>
      <c r="F61" s="198"/>
      <c r="G61" s="198"/>
      <c r="H61" s="198"/>
      <c r="I61" s="198"/>
      <c r="J61" s="198"/>
      <c r="K61" s="198"/>
      <c r="L61" s="198"/>
      <c r="M61" s="198"/>
      <c r="N61" s="277"/>
      <c r="O61" s="189"/>
      <c r="P61" s="190"/>
      <c r="Q61" s="190"/>
      <c r="R61" s="190"/>
      <c r="S61" s="190"/>
      <c r="T61" s="53">
        <f t="shared" si="2"/>
        <v>0</v>
      </c>
      <c r="U61" s="53">
        <f t="shared" si="3"/>
        <v>0</v>
      </c>
      <c r="V61" s="53">
        <f t="shared" si="4"/>
        <v>0</v>
      </c>
      <c r="W61" s="53">
        <f t="shared" si="5"/>
        <v>0</v>
      </c>
      <c r="X61" s="53">
        <f t="shared" si="6"/>
        <v>0</v>
      </c>
      <c r="Y61" s="53">
        <f t="shared" si="7"/>
        <v>0</v>
      </c>
      <c r="Z61" s="186"/>
      <c r="AA61" s="186"/>
    </row>
    <row r="62" spans="1:33" s="192" customFormat="1" x14ac:dyDescent="0.25">
      <c r="A62" s="208"/>
      <c r="B62" s="198"/>
      <c r="C62" s="198"/>
      <c r="D62" s="198"/>
      <c r="E62" s="198"/>
      <c r="F62" s="198"/>
      <c r="G62" s="198"/>
      <c r="H62" s="198"/>
      <c r="I62" s="198"/>
      <c r="J62" s="198"/>
      <c r="K62" s="198"/>
      <c r="L62" s="198"/>
      <c r="M62" s="198"/>
      <c r="N62" s="277"/>
      <c r="O62" s="189"/>
      <c r="P62" s="190"/>
      <c r="Q62" s="190"/>
      <c r="R62" s="190"/>
      <c r="S62" s="190"/>
      <c r="T62" s="53">
        <f t="shared" si="2"/>
        <v>0</v>
      </c>
      <c r="U62" s="53">
        <f t="shared" si="3"/>
        <v>0</v>
      </c>
      <c r="V62" s="53">
        <f t="shared" si="4"/>
        <v>0</v>
      </c>
      <c r="W62" s="53">
        <f t="shared" si="5"/>
        <v>0</v>
      </c>
      <c r="X62" s="53">
        <f t="shared" si="6"/>
        <v>0</v>
      </c>
      <c r="Y62" s="53">
        <f t="shared" si="7"/>
        <v>0</v>
      </c>
      <c r="Z62" s="186"/>
      <c r="AA62" s="186"/>
    </row>
    <row r="63" spans="1:33" x14ac:dyDescent="0.25">
      <c r="A63" s="144"/>
      <c r="B63" s="50"/>
      <c r="C63" s="50"/>
      <c r="D63" s="50"/>
      <c r="E63" s="50"/>
      <c r="F63" s="50"/>
      <c r="G63" s="50"/>
      <c r="H63" s="50"/>
      <c r="I63" s="50"/>
      <c r="J63" s="50"/>
      <c r="K63" s="50"/>
      <c r="L63" s="50"/>
      <c r="M63" s="50"/>
      <c r="N63" s="206"/>
      <c r="O63" s="49"/>
      <c r="P63" s="52"/>
      <c r="Q63" s="52"/>
      <c r="R63" s="52"/>
      <c r="S63" s="52"/>
      <c r="T63" s="53">
        <f t="shared" si="2"/>
        <v>0</v>
      </c>
      <c r="U63" s="53">
        <f t="shared" si="3"/>
        <v>0</v>
      </c>
      <c r="V63" s="53">
        <f t="shared" si="4"/>
        <v>0</v>
      </c>
      <c r="W63" s="53">
        <f t="shared" si="5"/>
        <v>0</v>
      </c>
      <c r="X63" s="53">
        <f t="shared" si="6"/>
        <v>0</v>
      </c>
      <c r="Y63" s="53">
        <f t="shared" si="7"/>
        <v>0</v>
      </c>
      <c r="Z63" s="51"/>
      <c r="AA63" s="51"/>
    </row>
    <row r="64" spans="1:33" x14ac:dyDescent="0.25">
      <c r="A64" s="144"/>
      <c r="B64" s="50"/>
      <c r="C64" s="50"/>
      <c r="D64" s="50"/>
      <c r="E64" s="50"/>
      <c r="F64" s="50"/>
      <c r="G64" s="50"/>
      <c r="H64" s="50"/>
      <c r="I64" s="50"/>
      <c r="J64" s="50"/>
      <c r="K64" s="50"/>
      <c r="L64" s="50"/>
      <c r="M64" s="50"/>
      <c r="N64" s="206"/>
      <c r="O64" s="49"/>
      <c r="P64" s="52"/>
      <c r="Q64" s="52"/>
      <c r="R64" s="52"/>
      <c r="S64" s="52"/>
      <c r="T64" s="53">
        <f t="shared" si="2"/>
        <v>0</v>
      </c>
      <c r="U64" s="53">
        <f t="shared" si="3"/>
        <v>0</v>
      </c>
      <c r="V64" s="53">
        <f t="shared" si="4"/>
        <v>0</v>
      </c>
      <c r="W64" s="53">
        <f t="shared" si="5"/>
        <v>0</v>
      </c>
      <c r="X64" s="53">
        <f t="shared" si="6"/>
        <v>0</v>
      </c>
      <c r="Y64" s="53">
        <f t="shared" si="7"/>
        <v>0</v>
      </c>
      <c r="Z64" s="51"/>
      <c r="AA64" s="51"/>
    </row>
    <row r="65" spans="1:27" x14ac:dyDescent="0.25">
      <c r="A65" s="144"/>
      <c r="B65" s="50"/>
      <c r="C65" s="50"/>
      <c r="D65" s="50"/>
      <c r="E65" s="50"/>
      <c r="F65" s="50"/>
      <c r="G65" s="50"/>
      <c r="H65" s="50"/>
      <c r="I65" s="50"/>
      <c r="J65" s="50"/>
      <c r="K65" s="50"/>
      <c r="L65" s="50"/>
      <c r="M65" s="50"/>
      <c r="N65" s="206"/>
      <c r="O65" s="49"/>
      <c r="P65" s="52"/>
      <c r="Q65" s="52"/>
      <c r="R65" s="52"/>
      <c r="S65" s="52"/>
      <c r="T65" s="53">
        <f t="shared" si="2"/>
        <v>0</v>
      </c>
      <c r="U65" s="53">
        <f t="shared" si="3"/>
        <v>0</v>
      </c>
      <c r="V65" s="53">
        <f t="shared" si="4"/>
        <v>0</v>
      </c>
      <c r="W65" s="53">
        <f t="shared" si="5"/>
        <v>0</v>
      </c>
      <c r="X65" s="53">
        <f t="shared" si="6"/>
        <v>0</v>
      </c>
      <c r="Y65" s="53">
        <f t="shared" si="7"/>
        <v>0</v>
      </c>
      <c r="Z65" s="51"/>
      <c r="AA65" s="51"/>
    </row>
    <row r="66" spans="1:27" x14ac:dyDescent="0.25">
      <c r="A66" s="144"/>
      <c r="B66" s="50"/>
      <c r="C66" s="50"/>
      <c r="D66" s="50"/>
      <c r="E66" s="50"/>
      <c r="F66" s="50"/>
      <c r="G66" s="50"/>
      <c r="H66" s="50"/>
      <c r="I66" s="50"/>
      <c r="J66" s="50"/>
      <c r="K66" s="50"/>
      <c r="L66" s="50"/>
      <c r="M66" s="50"/>
      <c r="N66" s="206"/>
      <c r="O66" s="49"/>
      <c r="P66" s="52"/>
      <c r="Q66" s="52"/>
      <c r="R66" s="52"/>
      <c r="S66" s="52"/>
      <c r="T66" s="53">
        <f t="shared" si="2"/>
        <v>0</v>
      </c>
      <c r="U66" s="53">
        <f t="shared" si="3"/>
        <v>0</v>
      </c>
      <c r="V66" s="53">
        <f t="shared" si="4"/>
        <v>0</v>
      </c>
      <c r="W66" s="53">
        <f t="shared" si="5"/>
        <v>0</v>
      </c>
      <c r="X66" s="53">
        <f t="shared" si="6"/>
        <v>0</v>
      </c>
      <c r="Y66" s="53">
        <f t="shared" si="7"/>
        <v>0</v>
      </c>
      <c r="Z66" s="51"/>
      <c r="AA66" s="51"/>
    </row>
    <row r="67" spans="1:27" x14ac:dyDescent="0.25">
      <c r="A67" s="144"/>
      <c r="B67" s="50"/>
      <c r="C67" s="50"/>
      <c r="D67" s="50"/>
      <c r="E67" s="50"/>
      <c r="F67" s="50"/>
      <c r="G67" s="50"/>
      <c r="H67" s="50"/>
      <c r="I67" s="50"/>
      <c r="J67" s="50"/>
      <c r="K67" s="50"/>
      <c r="L67" s="50"/>
      <c r="M67" s="50"/>
      <c r="N67" s="206"/>
      <c r="O67" s="49"/>
      <c r="P67" s="52"/>
      <c r="Q67" s="52"/>
      <c r="R67" s="52"/>
      <c r="S67" s="52"/>
      <c r="T67" s="53">
        <f t="shared" si="2"/>
        <v>0</v>
      </c>
      <c r="U67" s="53">
        <f t="shared" si="3"/>
        <v>0</v>
      </c>
      <c r="V67" s="53">
        <f t="shared" si="4"/>
        <v>0</v>
      </c>
      <c r="W67" s="53">
        <f t="shared" si="5"/>
        <v>0</v>
      </c>
      <c r="X67" s="53">
        <f t="shared" si="6"/>
        <v>0</v>
      </c>
      <c r="Y67" s="53">
        <f t="shared" si="7"/>
        <v>0</v>
      </c>
      <c r="Z67" s="51"/>
      <c r="AA67" s="51"/>
    </row>
    <row r="68" spans="1:27" x14ac:dyDescent="0.25">
      <c r="A68" s="144"/>
      <c r="B68" s="50"/>
      <c r="C68" s="50"/>
      <c r="D68" s="50"/>
      <c r="E68" s="50"/>
      <c r="F68" s="50"/>
      <c r="G68" s="50"/>
      <c r="H68" s="50"/>
      <c r="I68" s="50"/>
      <c r="J68" s="50"/>
      <c r="K68" s="50"/>
      <c r="L68" s="50"/>
      <c r="M68" s="50"/>
      <c r="N68" s="206"/>
      <c r="O68" s="49"/>
      <c r="P68" s="52"/>
      <c r="Q68" s="52"/>
      <c r="R68" s="52"/>
      <c r="S68" s="52"/>
      <c r="T68" s="53">
        <f t="shared" si="2"/>
        <v>0</v>
      </c>
      <c r="U68" s="53">
        <f t="shared" si="3"/>
        <v>0</v>
      </c>
      <c r="V68" s="53">
        <f t="shared" si="4"/>
        <v>0</v>
      </c>
      <c r="W68" s="53">
        <f t="shared" si="5"/>
        <v>0</v>
      </c>
      <c r="X68" s="53">
        <f t="shared" si="6"/>
        <v>0</v>
      </c>
      <c r="Y68" s="53">
        <f t="shared" si="7"/>
        <v>0</v>
      </c>
      <c r="Z68" s="51"/>
      <c r="AA68" s="51"/>
    </row>
    <row r="69" spans="1:27" x14ac:dyDescent="0.25">
      <c r="A69" s="144"/>
      <c r="B69" s="50"/>
      <c r="C69" s="50"/>
      <c r="D69" s="50"/>
      <c r="E69" s="50"/>
      <c r="F69" s="50"/>
      <c r="G69" s="50"/>
      <c r="H69" s="50"/>
      <c r="I69" s="50"/>
      <c r="J69" s="50"/>
      <c r="K69" s="50"/>
      <c r="L69" s="50"/>
      <c r="M69" s="50"/>
      <c r="N69" s="206"/>
      <c r="O69" s="49"/>
      <c r="P69" s="52"/>
      <c r="Q69" s="52"/>
      <c r="R69" s="52"/>
      <c r="S69" s="52"/>
      <c r="T69" s="53">
        <f t="shared" si="2"/>
        <v>0</v>
      </c>
      <c r="U69" s="53">
        <f t="shared" si="3"/>
        <v>0</v>
      </c>
      <c r="V69" s="53">
        <f t="shared" si="4"/>
        <v>0</v>
      </c>
      <c r="W69" s="53">
        <f t="shared" si="5"/>
        <v>0</v>
      </c>
      <c r="X69" s="53">
        <f t="shared" si="6"/>
        <v>0</v>
      </c>
      <c r="Y69" s="53">
        <f t="shared" si="7"/>
        <v>0</v>
      </c>
      <c r="Z69" s="51"/>
      <c r="AA69" s="51"/>
    </row>
    <row r="70" spans="1:27" x14ac:dyDescent="0.25">
      <c r="A70" s="144"/>
      <c r="B70" s="50"/>
      <c r="C70" s="50"/>
      <c r="D70" s="50"/>
      <c r="E70" s="50"/>
      <c r="F70" s="50"/>
      <c r="G70" s="50"/>
      <c r="H70" s="50"/>
      <c r="I70" s="50"/>
      <c r="J70" s="50"/>
      <c r="K70" s="50"/>
      <c r="L70" s="50"/>
      <c r="M70" s="50"/>
      <c r="N70" s="206"/>
      <c r="O70" s="49"/>
      <c r="P70" s="52"/>
      <c r="Q70" s="52"/>
      <c r="R70" s="52"/>
      <c r="S70" s="52"/>
      <c r="T70" s="53">
        <f t="shared" si="2"/>
        <v>0</v>
      </c>
      <c r="U70" s="53">
        <f t="shared" si="3"/>
        <v>0</v>
      </c>
      <c r="V70" s="53">
        <f t="shared" si="4"/>
        <v>0</v>
      </c>
      <c r="W70" s="53">
        <f t="shared" si="5"/>
        <v>0</v>
      </c>
      <c r="X70" s="53">
        <f t="shared" si="6"/>
        <v>0</v>
      </c>
      <c r="Y70" s="53">
        <f t="shared" si="7"/>
        <v>0</v>
      </c>
      <c r="Z70" s="51"/>
      <c r="AA70" s="51"/>
    </row>
    <row r="71" spans="1:27" x14ac:dyDescent="0.25">
      <c r="A71" s="144"/>
      <c r="B71" s="50"/>
      <c r="C71" s="50"/>
      <c r="D71" s="50"/>
      <c r="E71" s="50"/>
      <c r="F71" s="50"/>
      <c r="G71" s="50"/>
      <c r="H71" s="50"/>
      <c r="I71" s="50"/>
      <c r="J71" s="50"/>
      <c r="K71" s="50"/>
      <c r="L71" s="50"/>
      <c r="M71" s="50"/>
      <c r="N71" s="206"/>
      <c r="O71" s="49"/>
      <c r="P71" s="52"/>
      <c r="Q71" s="52"/>
      <c r="R71" s="52"/>
      <c r="S71" s="52"/>
      <c r="T71" s="53">
        <f t="shared" ref="T71:T105" si="8">IF($N71="Pending",0,$N71*O71)</f>
        <v>0</v>
      </c>
      <c r="U71" s="53">
        <f t="shared" ref="U71:U105" si="9">IF($N71="Pending",0,$N71*P71)</f>
        <v>0</v>
      </c>
      <c r="V71" s="53">
        <f t="shared" ref="V71:V105" si="10">IF($N71="Pending",0,$N71*Q71)</f>
        <v>0</v>
      </c>
      <c r="W71" s="53">
        <f t="shared" ref="W71:W105" si="11">IF($N71="Pending",0,$N71*R71)</f>
        <v>0</v>
      </c>
      <c r="X71" s="53">
        <f t="shared" ref="X71:X105" si="12">IF($N71="Pending",0,$N71*S71)</f>
        <v>0</v>
      </c>
      <c r="Y71" s="53">
        <f t="shared" ref="Y71:Y105" si="13">SUM(T71:X71)</f>
        <v>0</v>
      </c>
      <c r="Z71" s="51"/>
      <c r="AA71" s="51"/>
    </row>
    <row r="72" spans="1:27" x14ac:dyDescent="0.25">
      <c r="A72" s="144"/>
      <c r="B72" s="50"/>
      <c r="C72" s="50"/>
      <c r="D72" s="50"/>
      <c r="E72" s="50"/>
      <c r="F72" s="50"/>
      <c r="G72" s="50"/>
      <c r="H72" s="50"/>
      <c r="I72" s="50"/>
      <c r="J72" s="50"/>
      <c r="K72" s="50"/>
      <c r="L72" s="50"/>
      <c r="M72" s="50"/>
      <c r="N72" s="206"/>
      <c r="O72" s="49"/>
      <c r="P72" s="52"/>
      <c r="Q72" s="52"/>
      <c r="R72" s="52"/>
      <c r="S72" s="52"/>
      <c r="T72" s="53">
        <f t="shared" si="8"/>
        <v>0</v>
      </c>
      <c r="U72" s="53">
        <f t="shared" si="9"/>
        <v>0</v>
      </c>
      <c r="V72" s="53">
        <f t="shared" si="10"/>
        <v>0</v>
      </c>
      <c r="W72" s="53">
        <f t="shared" si="11"/>
        <v>0</v>
      </c>
      <c r="X72" s="53">
        <f t="shared" si="12"/>
        <v>0</v>
      </c>
      <c r="Y72" s="53">
        <f t="shared" si="13"/>
        <v>0</v>
      </c>
      <c r="Z72" s="51"/>
      <c r="AA72" s="51"/>
    </row>
    <row r="73" spans="1:27" x14ac:dyDescent="0.25">
      <c r="A73" s="144"/>
      <c r="B73" s="50"/>
      <c r="C73" s="50"/>
      <c r="D73" s="50"/>
      <c r="E73" s="50"/>
      <c r="F73" s="50"/>
      <c r="G73" s="50"/>
      <c r="H73" s="50"/>
      <c r="I73" s="50"/>
      <c r="J73" s="50"/>
      <c r="K73" s="50"/>
      <c r="L73" s="50"/>
      <c r="M73" s="50"/>
      <c r="N73" s="206"/>
      <c r="O73" s="49"/>
      <c r="P73" s="52"/>
      <c r="Q73" s="52"/>
      <c r="R73" s="52"/>
      <c r="S73" s="52"/>
      <c r="T73" s="53">
        <f t="shared" si="8"/>
        <v>0</v>
      </c>
      <c r="U73" s="53">
        <f t="shared" si="9"/>
        <v>0</v>
      </c>
      <c r="V73" s="53">
        <f t="shared" si="10"/>
        <v>0</v>
      </c>
      <c r="W73" s="53">
        <f t="shared" si="11"/>
        <v>0</v>
      </c>
      <c r="X73" s="53">
        <f t="shared" si="12"/>
        <v>0</v>
      </c>
      <c r="Y73" s="53">
        <f t="shared" si="13"/>
        <v>0</v>
      </c>
      <c r="Z73" s="51"/>
      <c r="AA73" s="51"/>
    </row>
    <row r="74" spans="1:27" x14ac:dyDescent="0.25">
      <c r="A74" s="144"/>
      <c r="B74" s="50"/>
      <c r="C74" s="50"/>
      <c r="D74" s="50"/>
      <c r="E74" s="50"/>
      <c r="F74" s="50"/>
      <c r="G74" s="50"/>
      <c r="H74" s="50"/>
      <c r="I74" s="50"/>
      <c r="J74" s="50"/>
      <c r="K74" s="50"/>
      <c r="L74" s="50"/>
      <c r="M74" s="50"/>
      <c r="N74" s="206"/>
      <c r="O74" s="49"/>
      <c r="P74" s="52"/>
      <c r="Q74" s="52"/>
      <c r="R74" s="52"/>
      <c r="S74" s="52"/>
      <c r="T74" s="53">
        <f t="shared" si="8"/>
        <v>0</v>
      </c>
      <c r="U74" s="53">
        <f t="shared" si="9"/>
        <v>0</v>
      </c>
      <c r="V74" s="53">
        <f t="shared" si="10"/>
        <v>0</v>
      </c>
      <c r="W74" s="53">
        <f t="shared" si="11"/>
        <v>0</v>
      </c>
      <c r="X74" s="53">
        <f t="shared" si="12"/>
        <v>0</v>
      </c>
      <c r="Y74" s="53">
        <f t="shared" si="13"/>
        <v>0</v>
      </c>
      <c r="Z74" s="51"/>
      <c r="AA74" s="51"/>
    </row>
    <row r="75" spans="1:27" x14ac:dyDescent="0.25">
      <c r="A75" s="144"/>
      <c r="B75" s="50"/>
      <c r="C75" s="50"/>
      <c r="D75" s="50"/>
      <c r="E75" s="50"/>
      <c r="F75" s="50"/>
      <c r="G75" s="50"/>
      <c r="H75" s="50"/>
      <c r="I75" s="50"/>
      <c r="J75" s="50"/>
      <c r="K75" s="50"/>
      <c r="L75" s="50"/>
      <c r="M75" s="50"/>
      <c r="N75" s="206"/>
      <c r="O75" s="49"/>
      <c r="P75" s="52"/>
      <c r="Q75" s="52"/>
      <c r="R75" s="52"/>
      <c r="S75" s="52"/>
      <c r="T75" s="53">
        <f t="shared" si="8"/>
        <v>0</v>
      </c>
      <c r="U75" s="53">
        <f t="shared" si="9"/>
        <v>0</v>
      </c>
      <c r="V75" s="53">
        <f t="shared" si="10"/>
        <v>0</v>
      </c>
      <c r="W75" s="53">
        <f t="shared" si="11"/>
        <v>0</v>
      </c>
      <c r="X75" s="53">
        <f t="shared" si="12"/>
        <v>0</v>
      </c>
      <c r="Y75" s="53">
        <f t="shared" si="13"/>
        <v>0</v>
      </c>
      <c r="Z75" s="51"/>
      <c r="AA75" s="51"/>
    </row>
    <row r="76" spans="1:27" x14ac:dyDescent="0.25">
      <c r="A76" s="144"/>
      <c r="B76" s="50"/>
      <c r="C76" s="50"/>
      <c r="D76" s="50"/>
      <c r="E76" s="50"/>
      <c r="F76" s="50"/>
      <c r="G76" s="50"/>
      <c r="H76" s="50"/>
      <c r="I76" s="50"/>
      <c r="J76" s="50"/>
      <c r="K76" s="50"/>
      <c r="L76" s="50"/>
      <c r="M76" s="50"/>
      <c r="N76" s="206"/>
      <c r="O76" s="49"/>
      <c r="P76" s="52"/>
      <c r="Q76" s="52"/>
      <c r="R76" s="52"/>
      <c r="S76" s="52"/>
      <c r="T76" s="53">
        <f t="shared" si="8"/>
        <v>0</v>
      </c>
      <c r="U76" s="53">
        <f t="shared" si="9"/>
        <v>0</v>
      </c>
      <c r="V76" s="53">
        <f t="shared" si="10"/>
        <v>0</v>
      </c>
      <c r="W76" s="53">
        <f t="shared" si="11"/>
        <v>0</v>
      </c>
      <c r="X76" s="53">
        <f t="shared" si="12"/>
        <v>0</v>
      </c>
      <c r="Y76" s="53">
        <f t="shared" si="13"/>
        <v>0</v>
      </c>
      <c r="Z76" s="51"/>
      <c r="AA76" s="51"/>
    </row>
    <row r="77" spans="1:27" x14ac:dyDescent="0.25">
      <c r="A77" s="144"/>
      <c r="B77" s="50"/>
      <c r="C77" s="50"/>
      <c r="D77" s="50"/>
      <c r="E77" s="50"/>
      <c r="F77" s="50"/>
      <c r="G77" s="50"/>
      <c r="H77" s="50"/>
      <c r="I77" s="50"/>
      <c r="J77" s="50"/>
      <c r="K77" s="50"/>
      <c r="L77" s="50"/>
      <c r="M77" s="50"/>
      <c r="N77" s="206"/>
      <c r="O77" s="49"/>
      <c r="P77" s="52"/>
      <c r="Q77" s="52"/>
      <c r="R77" s="52"/>
      <c r="S77" s="52"/>
      <c r="T77" s="53">
        <f t="shared" si="8"/>
        <v>0</v>
      </c>
      <c r="U77" s="53">
        <f t="shared" si="9"/>
        <v>0</v>
      </c>
      <c r="V77" s="53">
        <f t="shared" si="10"/>
        <v>0</v>
      </c>
      <c r="W77" s="53">
        <f t="shared" si="11"/>
        <v>0</v>
      </c>
      <c r="X77" s="53">
        <f t="shared" si="12"/>
        <v>0</v>
      </c>
      <c r="Y77" s="53">
        <f t="shared" si="13"/>
        <v>0</v>
      </c>
      <c r="Z77" s="51"/>
      <c r="AA77" s="51"/>
    </row>
    <row r="78" spans="1:27" x14ac:dyDescent="0.25">
      <c r="A78" s="144"/>
      <c r="B78" s="50"/>
      <c r="C78" s="50"/>
      <c r="D78" s="50"/>
      <c r="E78" s="50"/>
      <c r="F78" s="50"/>
      <c r="G78" s="50"/>
      <c r="H78" s="50"/>
      <c r="I78" s="50"/>
      <c r="J78" s="50"/>
      <c r="K78" s="50"/>
      <c r="L78" s="50"/>
      <c r="M78" s="50"/>
      <c r="N78" s="206"/>
      <c r="O78" s="49"/>
      <c r="P78" s="52"/>
      <c r="Q78" s="52"/>
      <c r="R78" s="52"/>
      <c r="S78" s="52"/>
      <c r="T78" s="53">
        <f t="shared" si="8"/>
        <v>0</v>
      </c>
      <c r="U78" s="53">
        <f t="shared" si="9"/>
        <v>0</v>
      </c>
      <c r="V78" s="53">
        <f t="shared" si="10"/>
        <v>0</v>
      </c>
      <c r="W78" s="53">
        <f t="shared" si="11"/>
        <v>0</v>
      </c>
      <c r="X78" s="53">
        <f t="shared" si="12"/>
        <v>0</v>
      </c>
      <c r="Y78" s="53">
        <f t="shared" si="13"/>
        <v>0</v>
      </c>
      <c r="Z78" s="51"/>
      <c r="AA78" s="51"/>
    </row>
    <row r="79" spans="1:27" x14ac:dyDescent="0.25">
      <c r="A79" s="144"/>
      <c r="B79" s="50"/>
      <c r="C79" s="50"/>
      <c r="D79" s="50"/>
      <c r="E79" s="50"/>
      <c r="F79" s="50"/>
      <c r="G79" s="50"/>
      <c r="H79" s="50"/>
      <c r="I79" s="50"/>
      <c r="J79" s="50"/>
      <c r="K79" s="50"/>
      <c r="L79" s="50"/>
      <c r="M79" s="50"/>
      <c r="N79" s="206"/>
      <c r="O79" s="49"/>
      <c r="P79" s="52"/>
      <c r="Q79" s="52"/>
      <c r="R79" s="52"/>
      <c r="S79" s="52"/>
      <c r="T79" s="53">
        <f t="shared" si="8"/>
        <v>0</v>
      </c>
      <c r="U79" s="53">
        <f t="shared" si="9"/>
        <v>0</v>
      </c>
      <c r="V79" s="53">
        <f t="shared" si="10"/>
        <v>0</v>
      </c>
      <c r="W79" s="53">
        <f t="shared" si="11"/>
        <v>0</v>
      </c>
      <c r="X79" s="53">
        <f t="shared" si="12"/>
        <v>0</v>
      </c>
      <c r="Y79" s="53">
        <f t="shared" si="13"/>
        <v>0</v>
      </c>
      <c r="Z79" s="51"/>
      <c r="AA79" s="51"/>
    </row>
    <row r="80" spans="1:27" x14ac:dyDescent="0.25">
      <c r="A80" s="144"/>
      <c r="B80" s="50"/>
      <c r="C80" s="50"/>
      <c r="D80" s="50"/>
      <c r="E80" s="50"/>
      <c r="F80" s="50"/>
      <c r="G80" s="50"/>
      <c r="H80" s="50"/>
      <c r="I80" s="50"/>
      <c r="J80" s="50"/>
      <c r="K80" s="50"/>
      <c r="L80" s="50"/>
      <c r="M80" s="50"/>
      <c r="N80" s="206"/>
      <c r="O80" s="49"/>
      <c r="P80" s="52"/>
      <c r="Q80" s="52"/>
      <c r="R80" s="52"/>
      <c r="S80" s="52"/>
      <c r="T80" s="53">
        <f t="shared" si="8"/>
        <v>0</v>
      </c>
      <c r="U80" s="53">
        <f t="shared" si="9"/>
        <v>0</v>
      </c>
      <c r="V80" s="53">
        <f t="shared" si="10"/>
        <v>0</v>
      </c>
      <c r="W80" s="53">
        <f t="shared" si="11"/>
        <v>0</v>
      </c>
      <c r="X80" s="53">
        <f t="shared" si="12"/>
        <v>0</v>
      </c>
      <c r="Y80" s="53">
        <f t="shared" si="13"/>
        <v>0</v>
      </c>
      <c r="Z80" s="51"/>
      <c r="AA80" s="51"/>
    </row>
    <row r="81" spans="1:27" x14ac:dyDescent="0.25">
      <c r="A81" s="144"/>
      <c r="B81" s="50"/>
      <c r="C81" s="50"/>
      <c r="D81" s="50"/>
      <c r="E81" s="50"/>
      <c r="F81" s="50"/>
      <c r="G81" s="50"/>
      <c r="H81" s="50"/>
      <c r="I81" s="50"/>
      <c r="J81" s="50"/>
      <c r="K81" s="50"/>
      <c r="L81" s="50"/>
      <c r="M81" s="50"/>
      <c r="N81" s="206"/>
      <c r="O81" s="49"/>
      <c r="P81" s="52"/>
      <c r="Q81" s="52"/>
      <c r="R81" s="52"/>
      <c r="S81" s="52"/>
      <c r="T81" s="53">
        <f t="shared" si="8"/>
        <v>0</v>
      </c>
      <c r="U81" s="53">
        <f t="shared" si="9"/>
        <v>0</v>
      </c>
      <c r="V81" s="53">
        <f t="shared" si="10"/>
        <v>0</v>
      </c>
      <c r="W81" s="53">
        <f t="shared" si="11"/>
        <v>0</v>
      </c>
      <c r="X81" s="53">
        <f t="shared" si="12"/>
        <v>0</v>
      </c>
      <c r="Y81" s="53">
        <f t="shared" si="13"/>
        <v>0</v>
      </c>
      <c r="Z81" s="51"/>
      <c r="AA81" s="51"/>
    </row>
    <row r="82" spans="1:27" x14ac:dyDescent="0.25">
      <c r="A82" s="144"/>
      <c r="B82" s="50"/>
      <c r="C82" s="50"/>
      <c r="D82" s="50"/>
      <c r="E82" s="50"/>
      <c r="F82" s="50"/>
      <c r="G82" s="50"/>
      <c r="H82" s="50"/>
      <c r="I82" s="50"/>
      <c r="J82" s="50"/>
      <c r="K82" s="50"/>
      <c r="L82" s="50"/>
      <c r="M82" s="50"/>
      <c r="N82" s="206"/>
      <c r="O82" s="49"/>
      <c r="P82" s="52"/>
      <c r="Q82" s="52"/>
      <c r="R82" s="52"/>
      <c r="S82" s="52"/>
      <c r="T82" s="53">
        <f t="shared" si="8"/>
        <v>0</v>
      </c>
      <c r="U82" s="53">
        <f t="shared" si="9"/>
        <v>0</v>
      </c>
      <c r="V82" s="53">
        <f t="shared" si="10"/>
        <v>0</v>
      </c>
      <c r="W82" s="53">
        <f t="shared" si="11"/>
        <v>0</v>
      </c>
      <c r="X82" s="53">
        <f t="shared" si="12"/>
        <v>0</v>
      </c>
      <c r="Y82" s="53">
        <f t="shared" si="13"/>
        <v>0</v>
      </c>
      <c r="Z82" s="51"/>
      <c r="AA82" s="51"/>
    </row>
    <row r="83" spans="1:27" x14ac:dyDescent="0.25">
      <c r="A83" s="144"/>
      <c r="B83" s="50"/>
      <c r="C83" s="50"/>
      <c r="D83" s="50"/>
      <c r="E83" s="50"/>
      <c r="F83" s="50"/>
      <c r="G83" s="50"/>
      <c r="H83" s="50"/>
      <c r="I83" s="50"/>
      <c r="J83" s="50"/>
      <c r="K83" s="50"/>
      <c r="L83" s="50"/>
      <c r="M83" s="50"/>
      <c r="N83" s="206"/>
      <c r="O83" s="49"/>
      <c r="P83" s="52"/>
      <c r="Q83" s="52"/>
      <c r="R83" s="52"/>
      <c r="S83" s="52"/>
      <c r="T83" s="53">
        <f t="shared" si="8"/>
        <v>0</v>
      </c>
      <c r="U83" s="53">
        <f t="shared" si="9"/>
        <v>0</v>
      </c>
      <c r="V83" s="53">
        <f t="shared" si="10"/>
        <v>0</v>
      </c>
      <c r="W83" s="53">
        <f t="shared" si="11"/>
        <v>0</v>
      </c>
      <c r="X83" s="53">
        <f t="shared" si="12"/>
        <v>0</v>
      </c>
      <c r="Y83" s="53">
        <f t="shared" si="13"/>
        <v>0</v>
      </c>
      <c r="Z83" s="51"/>
      <c r="AA83" s="51"/>
    </row>
    <row r="84" spans="1:27" x14ac:dyDescent="0.25">
      <c r="A84" s="144"/>
      <c r="B84" s="50"/>
      <c r="C84" s="50"/>
      <c r="D84" s="50"/>
      <c r="E84" s="50"/>
      <c r="F84" s="50"/>
      <c r="G84" s="50"/>
      <c r="H84" s="50"/>
      <c r="I84" s="50"/>
      <c r="J84" s="50"/>
      <c r="K84" s="50"/>
      <c r="L84" s="50"/>
      <c r="M84" s="50"/>
      <c r="N84" s="206"/>
      <c r="O84" s="49"/>
      <c r="P84" s="52"/>
      <c r="Q84" s="52"/>
      <c r="R84" s="52"/>
      <c r="S84" s="52"/>
      <c r="T84" s="53">
        <f t="shared" si="8"/>
        <v>0</v>
      </c>
      <c r="U84" s="53">
        <f t="shared" si="9"/>
        <v>0</v>
      </c>
      <c r="V84" s="53">
        <f t="shared" si="10"/>
        <v>0</v>
      </c>
      <c r="W84" s="53">
        <f t="shared" si="11"/>
        <v>0</v>
      </c>
      <c r="X84" s="53">
        <f t="shared" si="12"/>
        <v>0</v>
      </c>
      <c r="Y84" s="53">
        <f t="shared" si="13"/>
        <v>0</v>
      </c>
      <c r="Z84" s="51"/>
      <c r="AA84" s="51"/>
    </row>
    <row r="85" spans="1:27" x14ac:dyDescent="0.25">
      <c r="A85" s="144"/>
      <c r="B85" s="50"/>
      <c r="C85" s="50"/>
      <c r="D85" s="50"/>
      <c r="E85" s="50"/>
      <c r="F85" s="50"/>
      <c r="G85" s="50"/>
      <c r="H85" s="50"/>
      <c r="I85" s="50"/>
      <c r="J85" s="50"/>
      <c r="K85" s="50"/>
      <c r="L85" s="50"/>
      <c r="M85" s="50"/>
      <c r="N85" s="206"/>
      <c r="O85" s="49"/>
      <c r="P85" s="52"/>
      <c r="Q85" s="52"/>
      <c r="R85" s="52"/>
      <c r="S85" s="52"/>
      <c r="T85" s="53">
        <f t="shared" si="8"/>
        <v>0</v>
      </c>
      <c r="U85" s="53">
        <f t="shared" si="9"/>
        <v>0</v>
      </c>
      <c r="V85" s="53">
        <f t="shared" si="10"/>
        <v>0</v>
      </c>
      <c r="W85" s="53">
        <f t="shared" si="11"/>
        <v>0</v>
      </c>
      <c r="X85" s="53">
        <f t="shared" si="12"/>
        <v>0</v>
      </c>
      <c r="Y85" s="53">
        <f t="shared" si="13"/>
        <v>0</v>
      </c>
      <c r="Z85" s="51"/>
      <c r="AA85" s="51"/>
    </row>
    <row r="86" spans="1:27" x14ac:dyDescent="0.25">
      <c r="A86" s="144"/>
      <c r="B86" s="50"/>
      <c r="C86" s="50"/>
      <c r="D86" s="50"/>
      <c r="E86" s="50"/>
      <c r="F86" s="50"/>
      <c r="G86" s="50"/>
      <c r="H86" s="50"/>
      <c r="I86" s="50"/>
      <c r="J86" s="50"/>
      <c r="K86" s="50"/>
      <c r="L86" s="50"/>
      <c r="M86" s="50"/>
      <c r="N86" s="206"/>
      <c r="O86" s="49"/>
      <c r="P86" s="52"/>
      <c r="Q86" s="52"/>
      <c r="R86" s="52"/>
      <c r="S86" s="52"/>
      <c r="T86" s="53">
        <f t="shared" si="8"/>
        <v>0</v>
      </c>
      <c r="U86" s="53">
        <f t="shared" si="9"/>
        <v>0</v>
      </c>
      <c r="V86" s="53">
        <f t="shared" si="10"/>
        <v>0</v>
      </c>
      <c r="W86" s="53">
        <f t="shared" si="11"/>
        <v>0</v>
      </c>
      <c r="X86" s="53">
        <f t="shared" si="12"/>
        <v>0</v>
      </c>
      <c r="Y86" s="53">
        <f t="shared" si="13"/>
        <v>0</v>
      </c>
      <c r="Z86" s="51"/>
      <c r="AA86" s="51"/>
    </row>
    <row r="87" spans="1:27" x14ac:dyDescent="0.25">
      <c r="A87" s="144"/>
      <c r="B87" s="50"/>
      <c r="C87" s="50"/>
      <c r="D87" s="50"/>
      <c r="E87" s="50"/>
      <c r="F87" s="50"/>
      <c r="G87" s="50"/>
      <c r="H87" s="50"/>
      <c r="I87" s="50"/>
      <c r="J87" s="50"/>
      <c r="K87" s="50"/>
      <c r="L87" s="50"/>
      <c r="M87" s="50"/>
      <c r="N87" s="206"/>
      <c r="O87" s="49"/>
      <c r="P87" s="52"/>
      <c r="Q87" s="52"/>
      <c r="R87" s="52"/>
      <c r="S87" s="52"/>
      <c r="T87" s="53">
        <f t="shared" si="8"/>
        <v>0</v>
      </c>
      <c r="U87" s="53">
        <f t="shared" si="9"/>
        <v>0</v>
      </c>
      <c r="V87" s="53">
        <f t="shared" si="10"/>
        <v>0</v>
      </c>
      <c r="W87" s="53">
        <f t="shared" si="11"/>
        <v>0</v>
      </c>
      <c r="X87" s="53">
        <f t="shared" si="12"/>
        <v>0</v>
      </c>
      <c r="Y87" s="53">
        <f t="shared" si="13"/>
        <v>0</v>
      </c>
      <c r="Z87" s="51"/>
      <c r="AA87" s="51"/>
    </row>
    <row r="88" spans="1:27" x14ac:dyDescent="0.25">
      <c r="A88" s="144"/>
      <c r="B88" s="50"/>
      <c r="C88" s="50"/>
      <c r="D88" s="50"/>
      <c r="E88" s="50"/>
      <c r="F88" s="50"/>
      <c r="G88" s="50"/>
      <c r="H88" s="50"/>
      <c r="I88" s="50"/>
      <c r="J88" s="50"/>
      <c r="K88" s="50"/>
      <c r="L88" s="50"/>
      <c r="M88" s="50"/>
      <c r="N88" s="206"/>
      <c r="O88" s="49"/>
      <c r="P88" s="52"/>
      <c r="Q88" s="52"/>
      <c r="R88" s="52"/>
      <c r="S88" s="52"/>
      <c r="T88" s="53">
        <f t="shared" si="8"/>
        <v>0</v>
      </c>
      <c r="U88" s="53">
        <f t="shared" si="9"/>
        <v>0</v>
      </c>
      <c r="V88" s="53">
        <f t="shared" si="10"/>
        <v>0</v>
      </c>
      <c r="W88" s="53">
        <f t="shared" si="11"/>
        <v>0</v>
      </c>
      <c r="X88" s="53">
        <f t="shared" si="12"/>
        <v>0</v>
      </c>
      <c r="Y88" s="53">
        <f t="shared" si="13"/>
        <v>0</v>
      </c>
      <c r="Z88" s="51"/>
      <c r="AA88" s="51"/>
    </row>
    <row r="89" spans="1:27" x14ac:dyDescent="0.25">
      <c r="A89" s="144"/>
      <c r="B89" s="50"/>
      <c r="C89" s="50"/>
      <c r="D89" s="50"/>
      <c r="E89" s="50"/>
      <c r="F89" s="50"/>
      <c r="G89" s="50"/>
      <c r="H89" s="50"/>
      <c r="I89" s="50"/>
      <c r="J89" s="50"/>
      <c r="K89" s="50"/>
      <c r="L89" s="50"/>
      <c r="M89" s="50"/>
      <c r="N89" s="206"/>
      <c r="O89" s="49"/>
      <c r="P89" s="52"/>
      <c r="Q89" s="52"/>
      <c r="R89" s="52"/>
      <c r="S89" s="52"/>
      <c r="T89" s="53">
        <f t="shared" si="8"/>
        <v>0</v>
      </c>
      <c r="U89" s="53">
        <f t="shared" si="9"/>
        <v>0</v>
      </c>
      <c r="V89" s="53">
        <f t="shared" si="10"/>
        <v>0</v>
      </c>
      <c r="W89" s="53">
        <f t="shared" si="11"/>
        <v>0</v>
      </c>
      <c r="X89" s="53">
        <f t="shared" si="12"/>
        <v>0</v>
      </c>
      <c r="Y89" s="53">
        <f t="shared" si="13"/>
        <v>0</v>
      </c>
      <c r="Z89" s="51"/>
      <c r="AA89" s="51"/>
    </row>
    <row r="90" spans="1:27" x14ac:dyDescent="0.25">
      <c r="A90" s="144"/>
      <c r="B90" s="50"/>
      <c r="C90" s="50"/>
      <c r="D90" s="50"/>
      <c r="E90" s="50"/>
      <c r="F90" s="50"/>
      <c r="G90" s="50"/>
      <c r="H90" s="50"/>
      <c r="I90" s="50"/>
      <c r="J90" s="50"/>
      <c r="K90" s="50"/>
      <c r="L90" s="50"/>
      <c r="M90" s="50"/>
      <c r="N90" s="206"/>
      <c r="O90" s="49"/>
      <c r="P90" s="52"/>
      <c r="Q90" s="52"/>
      <c r="R90" s="52"/>
      <c r="S90" s="52"/>
      <c r="T90" s="53">
        <f t="shared" si="8"/>
        <v>0</v>
      </c>
      <c r="U90" s="53">
        <f t="shared" si="9"/>
        <v>0</v>
      </c>
      <c r="V90" s="53">
        <f t="shared" si="10"/>
        <v>0</v>
      </c>
      <c r="W90" s="53">
        <f t="shared" si="11"/>
        <v>0</v>
      </c>
      <c r="X90" s="53">
        <f t="shared" si="12"/>
        <v>0</v>
      </c>
      <c r="Y90" s="53">
        <f t="shared" si="13"/>
        <v>0</v>
      </c>
      <c r="Z90" s="51"/>
      <c r="AA90" s="51"/>
    </row>
    <row r="91" spans="1:27" x14ac:dyDescent="0.25">
      <c r="A91" s="144"/>
      <c r="B91" s="50"/>
      <c r="C91" s="50"/>
      <c r="D91" s="50"/>
      <c r="E91" s="50"/>
      <c r="F91" s="50"/>
      <c r="G91" s="50"/>
      <c r="H91" s="50"/>
      <c r="I91" s="50"/>
      <c r="J91" s="50"/>
      <c r="K91" s="50"/>
      <c r="L91" s="50"/>
      <c r="M91" s="50"/>
      <c r="N91" s="206"/>
      <c r="O91" s="49"/>
      <c r="P91" s="52"/>
      <c r="Q91" s="52"/>
      <c r="R91" s="52"/>
      <c r="S91" s="52"/>
      <c r="T91" s="53">
        <f t="shared" si="8"/>
        <v>0</v>
      </c>
      <c r="U91" s="53">
        <f t="shared" si="9"/>
        <v>0</v>
      </c>
      <c r="V91" s="53">
        <f t="shared" si="10"/>
        <v>0</v>
      </c>
      <c r="W91" s="53">
        <f t="shared" si="11"/>
        <v>0</v>
      </c>
      <c r="X91" s="53">
        <f t="shared" si="12"/>
        <v>0</v>
      </c>
      <c r="Y91" s="53">
        <f t="shared" si="13"/>
        <v>0</v>
      </c>
      <c r="Z91" s="51"/>
      <c r="AA91" s="51"/>
    </row>
    <row r="92" spans="1:27" x14ac:dyDescent="0.25">
      <c r="A92" s="144"/>
      <c r="B92" s="50"/>
      <c r="C92" s="50"/>
      <c r="D92" s="50"/>
      <c r="E92" s="50"/>
      <c r="F92" s="50"/>
      <c r="G92" s="50"/>
      <c r="H92" s="50"/>
      <c r="I92" s="50"/>
      <c r="J92" s="50"/>
      <c r="K92" s="50"/>
      <c r="L92" s="50"/>
      <c r="M92" s="50"/>
      <c r="N92" s="206"/>
      <c r="O92" s="49"/>
      <c r="P92" s="52"/>
      <c r="Q92" s="52"/>
      <c r="R92" s="52"/>
      <c r="S92" s="52"/>
      <c r="T92" s="53">
        <f t="shared" si="8"/>
        <v>0</v>
      </c>
      <c r="U92" s="53">
        <f t="shared" si="9"/>
        <v>0</v>
      </c>
      <c r="V92" s="53">
        <f t="shared" si="10"/>
        <v>0</v>
      </c>
      <c r="W92" s="53">
        <f t="shared" si="11"/>
        <v>0</v>
      </c>
      <c r="X92" s="53">
        <f t="shared" si="12"/>
        <v>0</v>
      </c>
      <c r="Y92" s="53">
        <f t="shared" si="13"/>
        <v>0</v>
      </c>
      <c r="Z92" s="51"/>
      <c r="AA92" s="51"/>
    </row>
    <row r="93" spans="1:27" x14ac:dyDescent="0.25">
      <c r="A93" s="144"/>
      <c r="B93" s="50"/>
      <c r="C93" s="50"/>
      <c r="D93" s="50"/>
      <c r="E93" s="50"/>
      <c r="F93" s="50"/>
      <c r="G93" s="50"/>
      <c r="H93" s="50"/>
      <c r="I93" s="50"/>
      <c r="J93" s="50"/>
      <c r="K93" s="50"/>
      <c r="L93" s="50"/>
      <c r="M93" s="50"/>
      <c r="N93" s="206"/>
      <c r="O93" s="49"/>
      <c r="P93" s="52"/>
      <c r="Q93" s="52"/>
      <c r="R93" s="52"/>
      <c r="S93" s="52"/>
      <c r="T93" s="53">
        <f t="shared" si="8"/>
        <v>0</v>
      </c>
      <c r="U93" s="53">
        <f t="shared" si="9"/>
        <v>0</v>
      </c>
      <c r="V93" s="53">
        <f t="shared" si="10"/>
        <v>0</v>
      </c>
      <c r="W93" s="53">
        <f t="shared" si="11"/>
        <v>0</v>
      </c>
      <c r="X93" s="53">
        <f t="shared" si="12"/>
        <v>0</v>
      </c>
      <c r="Y93" s="53">
        <f t="shared" si="13"/>
        <v>0</v>
      </c>
      <c r="Z93" s="51"/>
      <c r="AA93" s="51"/>
    </row>
    <row r="94" spans="1:27" x14ac:dyDescent="0.25">
      <c r="A94" s="144"/>
      <c r="B94" s="50"/>
      <c r="C94" s="50"/>
      <c r="D94" s="50"/>
      <c r="E94" s="50"/>
      <c r="F94" s="50"/>
      <c r="G94" s="50"/>
      <c r="H94" s="50"/>
      <c r="I94" s="50"/>
      <c r="J94" s="50"/>
      <c r="K94" s="50"/>
      <c r="L94" s="50"/>
      <c r="M94" s="50"/>
      <c r="N94" s="206"/>
      <c r="O94" s="49"/>
      <c r="P94" s="52"/>
      <c r="Q94" s="52"/>
      <c r="R94" s="52"/>
      <c r="S94" s="52"/>
      <c r="T94" s="53">
        <f t="shared" si="8"/>
        <v>0</v>
      </c>
      <c r="U94" s="53">
        <f t="shared" si="9"/>
        <v>0</v>
      </c>
      <c r="V94" s="53">
        <f t="shared" si="10"/>
        <v>0</v>
      </c>
      <c r="W94" s="53">
        <f t="shared" si="11"/>
        <v>0</v>
      </c>
      <c r="X94" s="53">
        <f t="shared" si="12"/>
        <v>0</v>
      </c>
      <c r="Y94" s="53">
        <f t="shared" si="13"/>
        <v>0</v>
      </c>
      <c r="Z94" s="51"/>
      <c r="AA94" s="51"/>
    </row>
    <row r="95" spans="1:27" x14ac:dyDescent="0.25">
      <c r="A95" s="144"/>
      <c r="B95" s="50"/>
      <c r="C95" s="50"/>
      <c r="D95" s="50"/>
      <c r="E95" s="50"/>
      <c r="F95" s="50"/>
      <c r="G95" s="50"/>
      <c r="H95" s="50"/>
      <c r="I95" s="50"/>
      <c r="J95" s="50"/>
      <c r="K95" s="50"/>
      <c r="L95" s="50"/>
      <c r="M95" s="50"/>
      <c r="N95" s="206"/>
      <c r="O95" s="49"/>
      <c r="P95" s="52"/>
      <c r="Q95" s="52"/>
      <c r="R95" s="52"/>
      <c r="S95" s="52"/>
      <c r="T95" s="53">
        <f t="shared" si="8"/>
        <v>0</v>
      </c>
      <c r="U95" s="53">
        <f t="shared" si="9"/>
        <v>0</v>
      </c>
      <c r="V95" s="53">
        <f t="shared" si="10"/>
        <v>0</v>
      </c>
      <c r="W95" s="53">
        <f t="shared" si="11"/>
        <v>0</v>
      </c>
      <c r="X95" s="53">
        <f t="shared" si="12"/>
        <v>0</v>
      </c>
      <c r="Y95" s="53">
        <f t="shared" si="13"/>
        <v>0</v>
      </c>
      <c r="Z95" s="51"/>
      <c r="AA95" s="51"/>
    </row>
    <row r="96" spans="1:27" x14ac:dyDescent="0.25">
      <c r="A96" s="144"/>
      <c r="B96" s="50"/>
      <c r="C96" s="50"/>
      <c r="D96" s="50"/>
      <c r="E96" s="50"/>
      <c r="F96" s="50"/>
      <c r="G96" s="50"/>
      <c r="H96" s="50"/>
      <c r="I96" s="50"/>
      <c r="J96" s="50"/>
      <c r="K96" s="50"/>
      <c r="L96" s="50"/>
      <c r="M96" s="50"/>
      <c r="N96" s="206"/>
      <c r="O96" s="49"/>
      <c r="P96" s="52"/>
      <c r="Q96" s="52"/>
      <c r="R96" s="52"/>
      <c r="S96" s="52"/>
      <c r="T96" s="53">
        <f t="shared" si="8"/>
        <v>0</v>
      </c>
      <c r="U96" s="53">
        <f t="shared" si="9"/>
        <v>0</v>
      </c>
      <c r="V96" s="53">
        <f t="shared" si="10"/>
        <v>0</v>
      </c>
      <c r="W96" s="53">
        <f t="shared" si="11"/>
        <v>0</v>
      </c>
      <c r="X96" s="53">
        <f t="shared" si="12"/>
        <v>0</v>
      </c>
      <c r="Y96" s="53">
        <f t="shared" si="13"/>
        <v>0</v>
      </c>
      <c r="Z96" s="51"/>
      <c r="AA96" s="51"/>
    </row>
    <row r="97" spans="1:29" x14ac:dyDescent="0.25">
      <c r="A97" s="144"/>
      <c r="B97" s="50"/>
      <c r="C97" s="50"/>
      <c r="D97" s="50"/>
      <c r="E97" s="50"/>
      <c r="F97" s="50"/>
      <c r="G97" s="50"/>
      <c r="H97" s="50"/>
      <c r="I97" s="50"/>
      <c r="J97" s="50"/>
      <c r="K97" s="50"/>
      <c r="L97" s="50"/>
      <c r="M97" s="50"/>
      <c r="N97" s="206"/>
      <c r="O97" s="49"/>
      <c r="P97" s="52"/>
      <c r="Q97" s="52"/>
      <c r="R97" s="52"/>
      <c r="S97" s="52"/>
      <c r="T97" s="53">
        <f t="shared" si="8"/>
        <v>0</v>
      </c>
      <c r="U97" s="53">
        <f t="shared" si="9"/>
        <v>0</v>
      </c>
      <c r="V97" s="53">
        <f t="shared" si="10"/>
        <v>0</v>
      </c>
      <c r="W97" s="53">
        <f t="shared" si="11"/>
        <v>0</v>
      </c>
      <c r="X97" s="53">
        <f t="shared" si="12"/>
        <v>0</v>
      </c>
      <c r="Y97" s="53">
        <f t="shared" si="13"/>
        <v>0</v>
      </c>
      <c r="Z97" s="51"/>
      <c r="AA97" s="51"/>
    </row>
    <row r="98" spans="1:29" x14ac:dyDescent="0.25">
      <c r="A98" s="144"/>
      <c r="B98" s="50"/>
      <c r="C98" s="50"/>
      <c r="D98" s="50"/>
      <c r="E98" s="50"/>
      <c r="F98" s="50"/>
      <c r="G98" s="50"/>
      <c r="H98" s="50"/>
      <c r="I98" s="50"/>
      <c r="J98" s="50"/>
      <c r="K98" s="50"/>
      <c r="L98" s="50"/>
      <c r="M98" s="50"/>
      <c r="N98" s="206"/>
      <c r="O98" s="49"/>
      <c r="P98" s="52"/>
      <c r="Q98" s="52"/>
      <c r="R98" s="52"/>
      <c r="S98" s="52"/>
      <c r="T98" s="53">
        <f t="shared" si="8"/>
        <v>0</v>
      </c>
      <c r="U98" s="53">
        <f t="shared" si="9"/>
        <v>0</v>
      </c>
      <c r="V98" s="53">
        <f t="shared" si="10"/>
        <v>0</v>
      </c>
      <c r="W98" s="53">
        <f t="shared" si="11"/>
        <v>0</v>
      </c>
      <c r="X98" s="53">
        <f t="shared" si="12"/>
        <v>0</v>
      </c>
      <c r="Y98" s="53">
        <f t="shared" si="13"/>
        <v>0</v>
      </c>
      <c r="Z98" s="51"/>
      <c r="AA98" s="51"/>
    </row>
    <row r="99" spans="1:29" x14ac:dyDescent="0.25">
      <c r="A99" s="144"/>
      <c r="B99" s="50"/>
      <c r="C99" s="50"/>
      <c r="D99" s="50"/>
      <c r="E99" s="50"/>
      <c r="F99" s="50"/>
      <c r="G99" s="50"/>
      <c r="H99" s="50"/>
      <c r="I99" s="50"/>
      <c r="J99" s="50"/>
      <c r="K99" s="50"/>
      <c r="L99" s="50"/>
      <c r="M99" s="50"/>
      <c r="N99" s="206"/>
      <c r="O99" s="49"/>
      <c r="P99" s="52"/>
      <c r="Q99" s="52"/>
      <c r="R99" s="52"/>
      <c r="S99" s="52"/>
      <c r="T99" s="53">
        <f t="shared" si="8"/>
        <v>0</v>
      </c>
      <c r="U99" s="53">
        <f t="shared" si="9"/>
        <v>0</v>
      </c>
      <c r="V99" s="53">
        <f t="shared" si="10"/>
        <v>0</v>
      </c>
      <c r="W99" s="53">
        <f t="shared" si="11"/>
        <v>0</v>
      </c>
      <c r="X99" s="53">
        <f t="shared" si="12"/>
        <v>0</v>
      </c>
      <c r="Y99" s="53">
        <f t="shared" si="13"/>
        <v>0</v>
      </c>
      <c r="Z99" s="51"/>
      <c r="AA99" s="51"/>
    </row>
    <row r="100" spans="1:29" x14ac:dyDescent="0.25">
      <c r="A100" s="144"/>
      <c r="B100" s="50"/>
      <c r="C100" s="50"/>
      <c r="D100" s="50"/>
      <c r="E100" s="50"/>
      <c r="F100" s="50"/>
      <c r="G100" s="50"/>
      <c r="H100" s="50"/>
      <c r="I100" s="50"/>
      <c r="J100" s="50"/>
      <c r="K100" s="50"/>
      <c r="L100" s="50"/>
      <c r="M100" s="50"/>
      <c r="N100" s="206"/>
      <c r="O100" s="49"/>
      <c r="P100" s="52"/>
      <c r="Q100" s="52"/>
      <c r="R100" s="52"/>
      <c r="S100" s="52"/>
      <c r="T100" s="53">
        <f t="shared" si="8"/>
        <v>0</v>
      </c>
      <c r="U100" s="53">
        <f t="shared" si="9"/>
        <v>0</v>
      </c>
      <c r="V100" s="53">
        <f t="shared" si="10"/>
        <v>0</v>
      </c>
      <c r="W100" s="53">
        <f t="shared" si="11"/>
        <v>0</v>
      </c>
      <c r="X100" s="53">
        <f t="shared" si="12"/>
        <v>0</v>
      </c>
      <c r="Y100" s="53">
        <f t="shared" si="13"/>
        <v>0</v>
      </c>
      <c r="Z100" s="51"/>
      <c r="AA100" s="51"/>
    </row>
    <row r="101" spans="1:29" x14ac:dyDescent="0.25">
      <c r="A101" s="144"/>
      <c r="B101" s="50"/>
      <c r="C101" s="50"/>
      <c r="D101" s="50"/>
      <c r="E101" s="50"/>
      <c r="F101" s="50"/>
      <c r="G101" s="50"/>
      <c r="H101" s="50"/>
      <c r="I101" s="50"/>
      <c r="J101" s="50"/>
      <c r="K101" s="50"/>
      <c r="L101" s="50"/>
      <c r="M101" s="50"/>
      <c r="N101" s="206"/>
      <c r="O101" s="49"/>
      <c r="P101" s="52"/>
      <c r="Q101" s="52"/>
      <c r="R101" s="52"/>
      <c r="S101" s="52"/>
      <c r="T101" s="53">
        <f t="shared" si="8"/>
        <v>0</v>
      </c>
      <c r="U101" s="53">
        <f t="shared" si="9"/>
        <v>0</v>
      </c>
      <c r="V101" s="53">
        <f t="shared" si="10"/>
        <v>0</v>
      </c>
      <c r="W101" s="53">
        <f t="shared" si="11"/>
        <v>0</v>
      </c>
      <c r="X101" s="53">
        <f t="shared" si="12"/>
        <v>0</v>
      </c>
      <c r="Y101" s="53">
        <f t="shared" si="13"/>
        <v>0</v>
      </c>
      <c r="Z101" s="51"/>
      <c r="AA101" s="51"/>
    </row>
    <row r="102" spans="1:29" x14ac:dyDescent="0.25">
      <c r="A102" s="144"/>
      <c r="B102" s="50"/>
      <c r="C102" s="50"/>
      <c r="D102" s="50"/>
      <c r="E102" s="50"/>
      <c r="F102" s="50"/>
      <c r="G102" s="50"/>
      <c r="H102" s="50"/>
      <c r="I102" s="50"/>
      <c r="J102" s="50"/>
      <c r="K102" s="50"/>
      <c r="L102" s="50"/>
      <c r="M102" s="50"/>
      <c r="N102" s="206"/>
      <c r="O102" s="49"/>
      <c r="P102" s="52"/>
      <c r="Q102" s="52"/>
      <c r="R102" s="52"/>
      <c r="S102" s="52"/>
      <c r="T102" s="53">
        <f t="shared" si="8"/>
        <v>0</v>
      </c>
      <c r="U102" s="53">
        <f t="shared" si="9"/>
        <v>0</v>
      </c>
      <c r="V102" s="53">
        <f t="shared" si="10"/>
        <v>0</v>
      </c>
      <c r="W102" s="53">
        <f t="shared" si="11"/>
        <v>0</v>
      </c>
      <c r="X102" s="53">
        <f t="shared" si="12"/>
        <v>0</v>
      </c>
      <c r="Y102" s="53">
        <f t="shared" si="13"/>
        <v>0</v>
      </c>
      <c r="Z102" s="51"/>
      <c r="AA102" s="51"/>
    </row>
    <row r="103" spans="1:29" x14ac:dyDescent="0.25">
      <c r="A103" s="144"/>
      <c r="B103" s="50"/>
      <c r="C103" s="50"/>
      <c r="D103" s="50"/>
      <c r="E103" s="50"/>
      <c r="F103" s="50"/>
      <c r="G103" s="50"/>
      <c r="H103" s="50"/>
      <c r="I103" s="50"/>
      <c r="J103" s="50"/>
      <c r="K103" s="50"/>
      <c r="L103" s="50"/>
      <c r="M103" s="50"/>
      <c r="N103" s="206"/>
      <c r="O103" s="49"/>
      <c r="P103" s="52"/>
      <c r="Q103" s="52"/>
      <c r="R103" s="52"/>
      <c r="S103" s="52"/>
      <c r="T103" s="53">
        <f t="shared" si="8"/>
        <v>0</v>
      </c>
      <c r="U103" s="53">
        <f t="shared" si="9"/>
        <v>0</v>
      </c>
      <c r="V103" s="53">
        <f t="shared" si="10"/>
        <v>0</v>
      </c>
      <c r="W103" s="53">
        <f t="shared" si="11"/>
        <v>0</v>
      </c>
      <c r="X103" s="53">
        <f t="shared" si="12"/>
        <v>0</v>
      </c>
      <c r="Y103" s="53">
        <f t="shared" si="13"/>
        <v>0</v>
      </c>
      <c r="Z103" s="51"/>
      <c r="AA103" s="51"/>
    </row>
    <row r="104" spans="1:29" x14ac:dyDescent="0.25">
      <c r="A104" s="144"/>
      <c r="B104" s="50"/>
      <c r="C104" s="50"/>
      <c r="D104" s="50"/>
      <c r="E104" s="50"/>
      <c r="F104" s="50"/>
      <c r="G104" s="50"/>
      <c r="H104" s="50"/>
      <c r="I104" s="50"/>
      <c r="J104" s="50"/>
      <c r="K104" s="50"/>
      <c r="L104" s="50"/>
      <c r="M104" s="50"/>
      <c r="N104" s="206"/>
      <c r="O104" s="49"/>
      <c r="P104" s="52"/>
      <c r="Q104" s="52"/>
      <c r="R104" s="52"/>
      <c r="S104" s="52"/>
      <c r="T104" s="53">
        <f t="shared" si="8"/>
        <v>0</v>
      </c>
      <c r="U104" s="53">
        <f t="shared" si="9"/>
        <v>0</v>
      </c>
      <c r="V104" s="53">
        <f t="shared" si="10"/>
        <v>0</v>
      </c>
      <c r="W104" s="53">
        <f t="shared" si="11"/>
        <v>0</v>
      </c>
      <c r="X104" s="53">
        <f t="shared" si="12"/>
        <v>0</v>
      </c>
      <c r="Y104" s="53">
        <f t="shared" si="13"/>
        <v>0</v>
      </c>
      <c r="Z104" s="51"/>
      <c r="AA104" s="51"/>
    </row>
    <row r="105" spans="1:29" x14ac:dyDescent="0.25">
      <c r="A105" s="144"/>
      <c r="B105" s="50"/>
      <c r="C105" s="50"/>
      <c r="D105" s="50"/>
      <c r="E105" s="50"/>
      <c r="F105" s="50"/>
      <c r="G105" s="50"/>
      <c r="H105" s="50"/>
      <c r="I105" s="50"/>
      <c r="J105" s="50"/>
      <c r="K105" s="50"/>
      <c r="L105" s="50"/>
      <c r="M105" s="50"/>
      <c r="N105" s="206"/>
      <c r="O105" s="49"/>
      <c r="P105" s="52"/>
      <c r="Q105" s="52"/>
      <c r="R105" s="52"/>
      <c r="S105" s="52"/>
      <c r="T105" s="53">
        <f t="shared" si="8"/>
        <v>0</v>
      </c>
      <c r="U105" s="53">
        <f t="shared" si="9"/>
        <v>0</v>
      </c>
      <c r="V105" s="53">
        <f t="shared" si="10"/>
        <v>0</v>
      </c>
      <c r="W105" s="53">
        <f t="shared" si="11"/>
        <v>0</v>
      </c>
      <c r="X105" s="53">
        <f t="shared" si="12"/>
        <v>0</v>
      </c>
      <c r="Y105" s="53">
        <f t="shared" si="13"/>
        <v>0</v>
      </c>
      <c r="Z105" s="51"/>
      <c r="AA105" s="51"/>
    </row>
    <row r="106" spans="1:29" x14ac:dyDescent="0.25">
      <c r="A106" s="138"/>
      <c r="B106" s="32"/>
      <c r="C106" s="32"/>
      <c r="D106" s="32"/>
      <c r="E106" s="32"/>
      <c r="F106" s="32"/>
      <c r="G106" s="32"/>
      <c r="H106" s="32"/>
      <c r="I106" s="32"/>
      <c r="J106" s="32"/>
      <c r="K106" s="32"/>
      <c r="L106" s="32"/>
      <c r="M106" s="32"/>
      <c r="N106" s="283"/>
      <c r="O106" s="32"/>
      <c r="P106" s="32"/>
      <c r="Q106" s="32"/>
      <c r="R106" s="32"/>
      <c r="S106" s="32"/>
      <c r="T106" s="252"/>
      <c r="U106" s="252"/>
      <c r="V106" s="252"/>
      <c r="W106" s="252"/>
      <c r="X106" s="252"/>
      <c r="Y106" s="252"/>
      <c r="Z106" s="32"/>
      <c r="AA106" s="32"/>
      <c r="AB106" s="32"/>
      <c r="AC106" s="32"/>
    </row>
    <row r="107" spans="1:29" x14ac:dyDescent="0.25">
      <c r="A107" s="138"/>
      <c r="B107" s="32"/>
      <c r="C107" s="32"/>
      <c r="D107" s="32"/>
      <c r="E107" s="32"/>
      <c r="F107" s="32"/>
      <c r="G107" s="32"/>
      <c r="H107" s="32"/>
      <c r="I107" s="32"/>
      <c r="J107" s="32"/>
      <c r="K107" s="32"/>
      <c r="L107" s="32"/>
      <c r="M107" s="32"/>
      <c r="N107" s="283"/>
      <c r="O107" s="32"/>
      <c r="P107" s="32"/>
      <c r="Q107" s="32"/>
      <c r="R107" s="32"/>
      <c r="S107" s="71" t="s">
        <v>122</v>
      </c>
      <c r="T107" s="269">
        <f t="shared" ref="T107:Y107" si="14">SUM(T7:T105)</f>
        <v>0</v>
      </c>
      <c r="U107" s="269">
        <f t="shared" si="14"/>
        <v>0</v>
      </c>
      <c r="V107" s="269">
        <f t="shared" si="14"/>
        <v>0</v>
      </c>
      <c r="W107" s="269">
        <f t="shared" si="14"/>
        <v>0</v>
      </c>
      <c r="X107" s="269">
        <f t="shared" si="14"/>
        <v>0</v>
      </c>
      <c r="Y107" s="269">
        <f t="shared" si="14"/>
        <v>0</v>
      </c>
      <c r="Z107" s="38"/>
      <c r="AA107" s="38"/>
    </row>
    <row r="108" spans="1:29" x14ac:dyDescent="0.25">
      <c r="B108" s="37"/>
      <c r="C108" s="37"/>
    </row>
    <row r="109" spans="1:29" x14ac:dyDescent="0.25">
      <c r="T109" s="270" t="str">
        <f t="shared" ref="T109:Y109" si="15">T6</f>
        <v>Coût estimé 2021</v>
      </c>
      <c r="U109" s="270" t="str">
        <f t="shared" si="15"/>
        <v>Coût estimé 2022</v>
      </c>
      <c r="V109" s="270" t="str">
        <f t="shared" si="15"/>
        <v>Coût estimé 2023</v>
      </c>
      <c r="W109" s="270" t="str">
        <f t="shared" si="15"/>
        <v>Coût estimé 2024</v>
      </c>
      <c r="X109" s="270" t="str">
        <f t="shared" si="15"/>
        <v>Coût estimé 2025</v>
      </c>
      <c r="Y109" s="270" t="str">
        <f t="shared" si="15"/>
        <v>Total5Ans</v>
      </c>
      <c r="Z109" s="188">
        <f>SUM(Y110:Y127)</f>
        <v>0</v>
      </c>
      <c r="AA109"/>
    </row>
    <row r="110" spans="1:29" x14ac:dyDescent="0.25">
      <c r="S110" s="146" t="str">
        <f>'Informations de base'!$D65</f>
        <v>Réunion</v>
      </c>
      <c r="T110" s="271">
        <f t="shared" ref="T110:Y119" si="16">SUMIF($Z$7:$Z$105,$S110,T$7:T$105)</f>
        <v>0</v>
      </c>
      <c r="U110" s="271">
        <f t="shared" si="16"/>
        <v>0</v>
      </c>
      <c r="V110" s="271">
        <f t="shared" si="16"/>
        <v>0</v>
      </c>
      <c r="W110" s="271">
        <f t="shared" si="16"/>
        <v>0</v>
      </c>
      <c r="X110" s="271">
        <f t="shared" si="16"/>
        <v>0</v>
      </c>
      <c r="Y110" s="271">
        <f t="shared" si="16"/>
        <v>0</v>
      </c>
      <c r="Z110"/>
      <c r="AA110"/>
    </row>
    <row r="111" spans="1:29" x14ac:dyDescent="0.25">
      <c r="S111" s="146" t="str">
        <f>'Informations de base'!$D66</f>
        <v>Formation</v>
      </c>
      <c r="T111" s="271">
        <f t="shared" si="16"/>
        <v>0</v>
      </c>
      <c r="U111" s="271">
        <f t="shared" si="16"/>
        <v>0</v>
      </c>
      <c r="V111" s="271">
        <f t="shared" si="16"/>
        <v>0</v>
      </c>
      <c r="W111" s="271">
        <f t="shared" si="16"/>
        <v>0</v>
      </c>
      <c r="X111" s="271">
        <f t="shared" si="16"/>
        <v>0</v>
      </c>
      <c r="Y111" s="271">
        <f t="shared" si="16"/>
        <v>0</v>
      </c>
      <c r="Z111"/>
      <c r="AA111"/>
    </row>
    <row r="112" spans="1:29" x14ac:dyDescent="0.25">
      <c r="S112" s="146" t="str">
        <f>'Informations de base'!$D67</f>
        <v>Atelier</v>
      </c>
      <c r="T112" s="271">
        <f t="shared" si="16"/>
        <v>0</v>
      </c>
      <c r="U112" s="271">
        <f t="shared" si="16"/>
        <v>0</v>
      </c>
      <c r="V112" s="271">
        <f t="shared" si="16"/>
        <v>0</v>
      </c>
      <c r="W112" s="271">
        <f t="shared" si="16"/>
        <v>0</v>
      </c>
      <c r="X112" s="271">
        <f t="shared" si="16"/>
        <v>0</v>
      </c>
      <c r="Y112" s="271">
        <f t="shared" si="16"/>
        <v>0</v>
      </c>
      <c r="Z112"/>
      <c r="AA112"/>
    </row>
    <row r="113" spans="1:28" x14ac:dyDescent="0.25">
      <c r="S113" s="146" t="str">
        <f>'Informations de base'!$D68</f>
        <v>Développement de Manuel de procédures</v>
      </c>
      <c r="T113" s="271">
        <f t="shared" si="16"/>
        <v>0</v>
      </c>
      <c r="U113" s="271">
        <f t="shared" si="16"/>
        <v>0</v>
      </c>
      <c r="V113" s="271">
        <f t="shared" si="16"/>
        <v>0</v>
      </c>
      <c r="W113" s="271">
        <f t="shared" si="16"/>
        <v>0</v>
      </c>
      <c r="X113" s="271">
        <f t="shared" si="16"/>
        <v>0</v>
      </c>
      <c r="Y113" s="271">
        <f t="shared" si="16"/>
        <v>0</v>
      </c>
      <c r="Z113"/>
      <c r="AA113"/>
    </row>
    <row r="114" spans="1:28" s="37" customFormat="1" x14ac:dyDescent="0.25">
      <c r="A114" s="142"/>
      <c r="B114" s="142"/>
      <c r="C114" s="54"/>
      <c r="N114" s="207"/>
      <c r="S114" s="146" t="str">
        <f>'Informations de base'!$D69</f>
        <v>Communication</v>
      </c>
      <c r="T114" s="271">
        <f t="shared" si="16"/>
        <v>0</v>
      </c>
      <c r="U114" s="271">
        <f t="shared" si="16"/>
        <v>0</v>
      </c>
      <c r="V114" s="271">
        <f t="shared" si="16"/>
        <v>0</v>
      </c>
      <c r="W114" s="271">
        <f t="shared" si="16"/>
        <v>0</v>
      </c>
      <c r="X114" s="271">
        <f t="shared" si="16"/>
        <v>0</v>
      </c>
      <c r="Y114" s="271">
        <f t="shared" si="16"/>
        <v>0</v>
      </c>
      <c r="Z114"/>
      <c r="AA114"/>
      <c r="AB114"/>
    </row>
    <row r="115" spans="1:28" s="37" customFormat="1" x14ac:dyDescent="0.25">
      <c r="A115" s="142"/>
      <c r="B115" s="142"/>
      <c r="C115" s="54"/>
      <c r="N115" s="207"/>
      <c r="S115" s="146" t="str">
        <f>'Informations de base'!$D70</f>
        <v>Construction/insfrastructure</v>
      </c>
      <c r="T115" s="271">
        <f t="shared" si="16"/>
        <v>0</v>
      </c>
      <c r="U115" s="271">
        <f t="shared" si="16"/>
        <v>0</v>
      </c>
      <c r="V115" s="271">
        <f t="shared" si="16"/>
        <v>0</v>
      </c>
      <c r="W115" s="271">
        <f t="shared" si="16"/>
        <v>0</v>
      </c>
      <c r="X115" s="271">
        <f t="shared" si="16"/>
        <v>0</v>
      </c>
      <c r="Y115" s="271">
        <f t="shared" si="16"/>
        <v>0</v>
      </c>
      <c r="Z115"/>
      <c r="AA115"/>
      <c r="AB115"/>
    </row>
    <row r="116" spans="1:28" s="37" customFormat="1" x14ac:dyDescent="0.25">
      <c r="A116" s="142"/>
      <c r="B116" s="142"/>
      <c r="C116" s="54"/>
      <c r="N116" s="207"/>
      <c r="S116" s="146" t="str">
        <f>'Informations de base'!$D71</f>
        <v>Consultance</v>
      </c>
      <c r="T116" s="271">
        <f t="shared" si="16"/>
        <v>0</v>
      </c>
      <c r="U116" s="271">
        <f t="shared" si="16"/>
        <v>0</v>
      </c>
      <c r="V116" s="271">
        <f t="shared" si="16"/>
        <v>0</v>
      </c>
      <c r="W116" s="271">
        <f t="shared" si="16"/>
        <v>0</v>
      </c>
      <c r="X116" s="271">
        <f t="shared" si="16"/>
        <v>0</v>
      </c>
      <c r="Y116" s="271">
        <f t="shared" si="16"/>
        <v>0</v>
      </c>
      <c r="Z116"/>
      <c r="AA116"/>
      <c r="AB116"/>
    </row>
    <row r="117" spans="1:28" s="37" customFormat="1" x14ac:dyDescent="0.25">
      <c r="A117" s="142"/>
      <c r="B117" s="142"/>
      <c r="C117" s="54"/>
      <c r="N117" s="207"/>
      <c r="S117" s="146" t="str">
        <f>'Informations de base'!$D72</f>
        <v>Évaluation/Monitorage</v>
      </c>
      <c r="T117" s="271">
        <f t="shared" si="16"/>
        <v>0</v>
      </c>
      <c r="U117" s="271">
        <f t="shared" si="16"/>
        <v>0</v>
      </c>
      <c r="V117" s="271">
        <f t="shared" si="16"/>
        <v>0</v>
      </c>
      <c r="W117" s="271">
        <f t="shared" si="16"/>
        <v>0</v>
      </c>
      <c r="X117" s="271">
        <f t="shared" si="16"/>
        <v>0</v>
      </c>
      <c r="Y117" s="271">
        <f t="shared" si="16"/>
        <v>0</v>
      </c>
      <c r="Z117"/>
      <c r="AA117"/>
      <c r="AB117"/>
    </row>
    <row r="118" spans="1:28" s="37" customFormat="1" x14ac:dyDescent="0.25">
      <c r="A118" s="142"/>
      <c r="B118" s="142"/>
      <c r="C118" s="54"/>
      <c r="N118" s="207"/>
      <c r="S118" s="146" t="str">
        <f>'Informations de base'!$D73</f>
        <v>Supervision</v>
      </c>
      <c r="T118" s="271">
        <f t="shared" si="16"/>
        <v>0</v>
      </c>
      <c r="U118" s="271">
        <f t="shared" si="16"/>
        <v>0</v>
      </c>
      <c r="V118" s="271">
        <f t="shared" si="16"/>
        <v>0</v>
      </c>
      <c r="W118" s="271">
        <f t="shared" si="16"/>
        <v>0</v>
      </c>
      <c r="X118" s="271">
        <f t="shared" si="16"/>
        <v>0</v>
      </c>
      <c r="Y118" s="271">
        <f t="shared" si="16"/>
        <v>0</v>
      </c>
      <c r="Z118"/>
      <c r="AA118"/>
      <c r="AB118"/>
    </row>
    <row r="119" spans="1:28" x14ac:dyDescent="0.25">
      <c r="S119" s="146" t="str">
        <f>'Informations de base'!$D74</f>
        <v>Ressources humaines</v>
      </c>
      <c r="T119" s="271">
        <f t="shared" si="16"/>
        <v>0</v>
      </c>
      <c r="U119" s="271">
        <f t="shared" si="16"/>
        <v>0</v>
      </c>
      <c r="V119" s="271">
        <f t="shared" si="16"/>
        <v>0</v>
      </c>
      <c r="W119" s="271">
        <f t="shared" si="16"/>
        <v>0</v>
      </c>
      <c r="X119" s="271">
        <f t="shared" si="16"/>
        <v>0</v>
      </c>
      <c r="Y119" s="271">
        <f t="shared" si="16"/>
        <v>0</v>
      </c>
      <c r="Z119"/>
      <c r="AA119"/>
    </row>
    <row r="120" spans="1:28" x14ac:dyDescent="0.25">
      <c r="S120" s="146" t="str">
        <f>'Informations de base'!$D75</f>
        <v>Equipement</v>
      </c>
      <c r="T120" s="271">
        <f t="shared" ref="T120:Y127" si="17">SUMIF($Z$7:$Z$105,$S120,T$7:T$105)</f>
        <v>0</v>
      </c>
      <c r="U120" s="271">
        <f t="shared" si="17"/>
        <v>0</v>
      </c>
      <c r="V120" s="271">
        <f t="shared" si="17"/>
        <v>0</v>
      </c>
      <c r="W120" s="271">
        <f t="shared" si="17"/>
        <v>0</v>
      </c>
      <c r="X120" s="271">
        <f t="shared" si="17"/>
        <v>0</v>
      </c>
      <c r="Y120" s="271">
        <f t="shared" si="17"/>
        <v>0</v>
      </c>
      <c r="Z120"/>
      <c r="AA120"/>
    </row>
    <row r="121" spans="1:28" x14ac:dyDescent="0.25">
      <c r="S121" s="146" t="str">
        <f>'Informations de base'!$D76</f>
        <v>Impression des documents</v>
      </c>
      <c r="T121" s="271">
        <f t="shared" si="17"/>
        <v>0</v>
      </c>
      <c r="U121" s="271">
        <f t="shared" si="17"/>
        <v>0</v>
      </c>
      <c r="V121" s="271">
        <f t="shared" si="17"/>
        <v>0</v>
      </c>
      <c r="W121" s="271">
        <f t="shared" si="17"/>
        <v>0</v>
      </c>
      <c r="X121" s="271">
        <f t="shared" si="17"/>
        <v>0</v>
      </c>
      <c r="Y121" s="271">
        <f t="shared" si="17"/>
        <v>0</v>
      </c>
      <c r="Z121"/>
      <c r="AA121"/>
    </row>
    <row r="122" spans="1:28" x14ac:dyDescent="0.25">
      <c r="S122" s="146" t="str">
        <f>'Informations de base'!$D77</f>
        <v>Approvisionnement</v>
      </c>
      <c r="T122" s="271">
        <f t="shared" si="17"/>
        <v>0</v>
      </c>
      <c r="U122" s="271">
        <f t="shared" si="17"/>
        <v>0</v>
      </c>
      <c r="V122" s="271">
        <f t="shared" si="17"/>
        <v>0</v>
      </c>
      <c r="W122" s="271">
        <f t="shared" si="17"/>
        <v>0</v>
      </c>
      <c r="X122" s="271">
        <f t="shared" si="17"/>
        <v>0</v>
      </c>
      <c r="Y122" s="271">
        <f t="shared" si="17"/>
        <v>0</v>
      </c>
      <c r="Z122"/>
      <c r="AA122"/>
    </row>
    <row r="123" spans="1:28" x14ac:dyDescent="0.25">
      <c r="S123" s="146" t="str">
        <f>'Informations de base'!$D78</f>
        <v>Prestation de services</v>
      </c>
      <c r="T123" s="271">
        <f t="shared" si="17"/>
        <v>0</v>
      </c>
      <c r="U123" s="271">
        <f t="shared" si="17"/>
        <v>0</v>
      </c>
      <c r="V123" s="271">
        <f t="shared" si="17"/>
        <v>0</v>
      </c>
      <c r="W123" s="271">
        <f t="shared" si="17"/>
        <v>0</v>
      </c>
      <c r="X123" s="271">
        <f t="shared" si="17"/>
        <v>0</v>
      </c>
      <c r="Y123" s="271">
        <f t="shared" si="17"/>
        <v>0</v>
      </c>
      <c r="Z123"/>
      <c r="AA123"/>
    </row>
    <row r="124" spans="1:28" x14ac:dyDescent="0.25">
      <c r="S124" s="146" t="str">
        <f>'Informations de base'!$D79</f>
        <v>Exercise de simulation</v>
      </c>
      <c r="T124" s="271">
        <f t="shared" si="17"/>
        <v>0</v>
      </c>
      <c r="U124" s="271">
        <f t="shared" si="17"/>
        <v>0</v>
      </c>
      <c r="V124" s="271">
        <f t="shared" si="17"/>
        <v>0</v>
      </c>
      <c r="W124" s="271">
        <f t="shared" si="17"/>
        <v>0</v>
      </c>
      <c r="X124" s="271">
        <f t="shared" si="17"/>
        <v>0</v>
      </c>
      <c r="Y124" s="271">
        <f t="shared" si="17"/>
        <v>0</v>
      </c>
      <c r="Z124"/>
      <c r="AA124"/>
    </row>
    <row r="125" spans="1:28" x14ac:dyDescent="0.25">
      <c r="S125" s="146" t="str">
        <f>'Informations de base'!$D80</f>
        <v>Plaidoyer</v>
      </c>
      <c r="T125" s="271">
        <f t="shared" si="17"/>
        <v>0</v>
      </c>
      <c r="U125" s="271">
        <f t="shared" si="17"/>
        <v>0</v>
      </c>
      <c r="V125" s="271">
        <f t="shared" si="17"/>
        <v>0</v>
      </c>
      <c r="W125" s="271">
        <f t="shared" si="17"/>
        <v>0</v>
      </c>
      <c r="X125" s="271">
        <f t="shared" si="17"/>
        <v>0</v>
      </c>
      <c r="Y125" s="271">
        <f t="shared" si="17"/>
        <v>0</v>
      </c>
      <c r="Z125"/>
      <c r="AA125"/>
    </row>
    <row r="126" spans="1:28" x14ac:dyDescent="0.25">
      <c r="S126" s="146" t="str">
        <f>'Informations de base'!$D81</f>
        <v>Enquête</v>
      </c>
      <c r="T126" s="271">
        <f t="shared" si="17"/>
        <v>0</v>
      </c>
      <c r="U126" s="271">
        <f t="shared" si="17"/>
        <v>0</v>
      </c>
      <c r="V126" s="271">
        <f t="shared" si="17"/>
        <v>0</v>
      </c>
      <c r="W126" s="271">
        <f t="shared" si="17"/>
        <v>0</v>
      </c>
      <c r="X126" s="271">
        <f t="shared" si="17"/>
        <v>0</v>
      </c>
      <c r="Y126" s="271">
        <f t="shared" si="17"/>
        <v>0</v>
      </c>
      <c r="Z126"/>
      <c r="AA126"/>
    </row>
    <row r="127" spans="1:28" x14ac:dyDescent="0.25">
      <c r="S127" s="146" t="str">
        <f>'Informations de base'!$D82</f>
        <v>Campagne</v>
      </c>
      <c r="T127" s="271">
        <f t="shared" si="17"/>
        <v>0</v>
      </c>
      <c r="U127" s="271">
        <f t="shared" si="17"/>
        <v>0</v>
      </c>
      <c r="V127" s="271">
        <f t="shared" si="17"/>
        <v>0</v>
      </c>
      <c r="W127" s="271">
        <f t="shared" si="17"/>
        <v>0</v>
      </c>
      <c r="X127" s="271">
        <f t="shared" si="17"/>
        <v>0</v>
      </c>
      <c r="Y127" s="271">
        <f t="shared" si="17"/>
        <v>0</v>
      </c>
      <c r="Z127"/>
      <c r="AA127"/>
    </row>
    <row r="128" spans="1:28" x14ac:dyDescent="0.25">
      <c r="S128" s="145"/>
      <c r="Z128"/>
      <c r="AA128"/>
    </row>
    <row r="129" spans="1:28" x14ac:dyDescent="0.25">
      <c r="S129" s="145"/>
      <c r="Z129"/>
      <c r="AA129"/>
    </row>
    <row r="130" spans="1:28" s="37" customFormat="1" x14ac:dyDescent="0.25">
      <c r="A130" s="142"/>
      <c r="B130" s="142"/>
      <c r="C130" s="54"/>
      <c r="N130" s="207"/>
      <c r="T130" s="270" t="str">
        <f t="shared" ref="T130:Y130" si="18">T6</f>
        <v>Coût estimé 2021</v>
      </c>
      <c r="U130" s="270" t="str">
        <f t="shared" si="18"/>
        <v>Coût estimé 2022</v>
      </c>
      <c r="V130" s="270" t="str">
        <f t="shared" si="18"/>
        <v>Coût estimé 2023</v>
      </c>
      <c r="W130" s="270" t="str">
        <f t="shared" si="18"/>
        <v>Coût estimé 2024</v>
      </c>
      <c r="X130" s="270" t="str">
        <f t="shared" si="18"/>
        <v>Coût estimé 2025</v>
      </c>
      <c r="Y130" s="270" t="str">
        <f t="shared" si="18"/>
        <v>Total5Ans</v>
      </c>
      <c r="Z130" s="188">
        <f>SUM(Y131:Y140)</f>
        <v>0</v>
      </c>
      <c r="AA130"/>
      <c r="AB130"/>
    </row>
    <row r="131" spans="1:28" s="37" customFormat="1" x14ac:dyDescent="0.25">
      <c r="A131" s="142"/>
      <c r="B131" s="142"/>
      <c r="C131" s="54"/>
      <c r="N131" s="207"/>
      <c r="S131" s="146" t="str">
        <f>'Informations de base'!$C$65</f>
        <v>Capital</v>
      </c>
      <c r="T131" s="271">
        <f t="shared" ref="T131:Y140" si="19">SUMIF($AA$7:$AA$105,$S131,T$7:T$105)</f>
        <v>0</v>
      </c>
      <c r="U131" s="271">
        <f t="shared" si="19"/>
        <v>0</v>
      </c>
      <c r="V131" s="271">
        <f t="shared" si="19"/>
        <v>0</v>
      </c>
      <c r="W131" s="271">
        <f t="shared" si="19"/>
        <v>0</v>
      </c>
      <c r="X131" s="271">
        <f t="shared" si="19"/>
        <v>0</v>
      </c>
      <c r="Y131" s="271">
        <f t="shared" si="19"/>
        <v>0</v>
      </c>
      <c r="Z131"/>
      <c r="AA131"/>
      <c r="AB131"/>
    </row>
    <row r="132" spans="1:28" s="37" customFormat="1" x14ac:dyDescent="0.25">
      <c r="A132" s="142"/>
      <c r="B132" s="142"/>
      <c r="C132" s="54"/>
      <c r="N132" s="207"/>
      <c r="S132" s="146" t="str">
        <f>'Informations de base'!$C$66</f>
        <v>Recurrent</v>
      </c>
      <c r="T132" s="271">
        <f t="shared" si="19"/>
        <v>0</v>
      </c>
      <c r="U132" s="271">
        <f t="shared" si="19"/>
        <v>0</v>
      </c>
      <c r="V132" s="271">
        <f t="shared" si="19"/>
        <v>0</v>
      </c>
      <c r="W132" s="271">
        <f t="shared" si="19"/>
        <v>0</v>
      </c>
      <c r="X132" s="271">
        <f t="shared" si="19"/>
        <v>0</v>
      </c>
      <c r="Y132" s="271">
        <f t="shared" si="19"/>
        <v>0</v>
      </c>
      <c r="Z132"/>
      <c r="AA132"/>
      <c r="AB132"/>
    </row>
    <row r="133" spans="1:28" s="37" customFormat="1" x14ac:dyDescent="0.25">
      <c r="A133" s="142"/>
      <c r="B133" s="142"/>
      <c r="C133" s="54"/>
      <c r="N133" s="207"/>
      <c r="S133" s="146" t="str">
        <f>'Informations de base'!$C$67</f>
        <v>Autre 1</v>
      </c>
      <c r="T133" s="271">
        <f t="shared" si="19"/>
        <v>0</v>
      </c>
      <c r="U133" s="271">
        <f t="shared" si="19"/>
        <v>0</v>
      </c>
      <c r="V133" s="271">
        <f t="shared" si="19"/>
        <v>0</v>
      </c>
      <c r="W133" s="271">
        <f t="shared" si="19"/>
        <v>0</v>
      </c>
      <c r="X133" s="271">
        <f t="shared" si="19"/>
        <v>0</v>
      </c>
      <c r="Y133" s="271">
        <f t="shared" si="19"/>
        <v>0</v>
      </c>
      <c r="Z133"/>
      <c r="AA133"/>
      <c r="AB133"/>
    </row>
    <row r="134" spans="1:28" s="37" customFormat="1" x14ac:dyDescent="0.25">
      <c r="A134" s="142"/>
      <c r="B134" s="142"/>
      <c r="C134" s="54"/>
      <c r="N134" s="207"/>
      <c r="S134" s="146" t="str">
        <f>'Informations de base'!$C$68</f>
        <v>Autre 2</v>
      </c>
      <c r="T134" s="271">
        <f t="shared" si="19"/>
        <v>0</v>
      </c>
      <c r="U134" s="271">
        <f t="shared" si="19"/>
        <v>0</v>
      </c>
      <c r="V134" s="271">
        <f t="shared" si="19"/>
        <v>0</v>
      </c>
      <c r="W134" s="271">
        <f t="shared" si="19"/>
        <v>0</v>
      </c>
      <c r="X134" s="271">
        <f t="shared" si="19"/>
        <v>0</v>
      </c>
      <c r="Y134" s="271">
        <f t="shared" si="19"/>
        <v>0</v>
      </c>
      <c r="Z134"/>
      <c r="AA134"/>
      <c r="AB134"/>
    </row>
    <row r="135" spans="1:28" s="37" customFormat="1" x14ac:dyDescent="0.25">
      <c r="A135" s="142"/>
      <c r="B135" s="142"/>
      <c r="C135" s="54"/>
      <c r="N135" s="207"/>
      <c r="S135" s="146">
        <f>'Informations de base'!$C$69</f>
        <v>0</v>
      </c>
      <c r="T135" s="271">
        <f t="shared" si="19"/>
        <v>0</v>
      </c>
      <c r="U135" s="271">
        <f t="shared" si="19"/>
        <v>0</v>
      </c>
      <c r="V135" s="271">
        <f t="shared" si="19"/>
        <v>0</v>
      </c>
      <c r="W135" s="271">
        <f t="shared" si="19"/>
        <v>0</v>
      </c>
      <c r="X135" s="271">
        <f t="shared" si="19"/>
        <v>0</v>
      </c>
      <c r="Y135" s="271">
        <f t="shared" si="19"/>
        <v>0</v>
      </c>
      <c r="Z135"/>
      <c r="AA135"/>
      <c r="AB135"/>
    </row>
    <row r="136" spans="1:28" s="37" customFormat="1" x14ac:dyDescent="0.25">
      <c r="A136" s="142"/>
      <c r="B136" s="142"/>
      <c r="C136" s="54"/>
      <c r="N136" s="207"/>
      <c r="S136" s="146">
        <f>'Informations de base'!$C$70</f>
        <v>0</v>
      </c>
      <c r="T136" s="271">
        <f t="shared" si="19"/>
        <v>0</v>
      </c>
      <c r="U136" s="271">
        <f t="shared" si="19"/>
        <v>0</v>
      </c>
      <c r="V136" s="271">
        <f t="shared" si="19"/>
        <v>0</v>
      </c>
      <c r="W136" s="271">
        <f t="shared" si="19"/>
        <v>0</v>
      </c>
      <c r="X136" s="271">
        <f t="shared" si="19"/>
        <v>0</v>
      </c>
      <c r="Y136" s="271">
        <f t="shared" si="19"/>
        <v>0</v>
      </c>
      <c r="Z136"/>
      <c r="AA136"/>
      <c r="AB136"/>
    </row>
    <row r="137" spans="1:28" s="37" customFormat="1" x14ac:dyDescent="0.25">
      <c r="A137" s="142"/>
      <c r="B137" s="142"/>
      <c r="C137" s="54"/>
      <c r="N137" s="207"/>
      <c r="S137" s="146">
        <f>'Informations de base'!$C$71</f>
        <v>0</v>
      </c>
      <c r="T137" s="271">
        <f t="shared" si="19"/>
        <v>0</v>
      </c>
      <c r="U137" s="271">
        <f t="shared" si="19"/>
        <v>0</v>
      </c>
      <c r="V137" s="271">
        <f t="shared" si="19"/>
        <v>0</v>
      </c>
      <c r="W137" s="271">
        <f t="shared" si="19"/>
        <v>0</v>
      </c>
      <c r="X137" s="271">
        <f t="shared" si="19"/>
        <v>0</v>
      </c>
      <c r="Y137" s="271">
        <f t="shared" si="19"/>
        <v>0</v>
      </c>
      <c r="Z137"/>
      <c r="AA137"/>
      <c r="AB137"/>
    </row>
    <row r="138" spans="1:28" s="37" customFormat="1" x14ac:dyDescent="0.25">
      <c r="A138" s="142"/>
      <c r="B138" s="142"/>
      <c r="C138" s="54"/>
      <c r="N138" s="207"/>
      <c r="S138" s="146">
        <f>'Informations de base'!$C$72</f>
        <v>0</v>
      </c>
      <c r="T138" s="271">
        <f t="shared" si="19"/>
        <v>0</v>
      </c>
      <c r="U138" s="271">
        <f t="shared" si="19"/>
        <v>0</v>
      </c>
      <c r="V138" s="271">
        <f t="shared" si="19"/>
        <v>0</v>
      </c>
      <c r="W138" s="271">
        <f t="shared" si="19"/>
        <v>0</v>
      </c>
      <c r="X138" s="271">
        <f t="shared" si="19"/>
        <v>0</v>
      </c>
      <c r="Y138" s="271">
        <f t="shared" si="19"/>
        <v>0</v>
      </c>
      <c r="Z138"/>
      <c r="AA138"/>
      <c r="AB138"/>
    </row>
    <row r="139" spans="1:28" s="37" customFormat="1" x14ac:dyDescent="0.25">
      <c r="A139" s="142"/>
      <c r="B139" s="142"/>
      <c r="C139" s="54"/>
      <c r="N139" s="207"/>
      <c r="S139" s="146">
        <f>'Informations de base'!$C$73</f>
        <v>0</v>
      </c>
      <c r="T139" s="271">
        <f t="shared" si="19"/>
        <v>0</v>
      </c>
      <c r="U139" s="271">
        <f t="shared" si="19"/>
        <v>0</v>
      </c>
      <c r="V139" s="271">
        <f t="shared" si="19"/>
        <v>0</v>
      </c>
      <c r="W139" s="271">
        <f t="shared" si="19"/>
        <v>0</v>
      </c>
      <c r="X139" s="271">
        <f t="shared" si="19"/>
        <v>0</v>
      </c>
      <c r="Y139" s="271">
        <f t="shared" si="19"/>
        <v>0</v>
      </c>
      <c r="Z139"/>
      <c r="AA139"/>
      <c r="AB139"/>
    </row>
    <row r="140" spans="1:28" x14ac:dyDescent="0.25">
      <c r="S140" s="146">
        <f>'Informations de base'!$C$74</f>
        <v>0</v>
      </c>
      <c r="T140" s="271">
        <f t="shared" si="19"/>
        <v>0</v>
      </c>
      <c r="U140" s="271">
        <f t="shared" si="19"/>
        <v>0</v>
      </c>
      <c r="V140" s="271">
        <f t="shared" si="19"/>
        <v>0</v>
      </c>
      <c r="W140" s="271">
        <f t="shared" si="19"/>
        <v>0</v>
      </c>
      <c r="X140" s="271">
        <f t="shared" si="19"/>
        <v>0</v>
      </c>
      <c r="Y140" s="271">
        <f t="shared" si="19"/>
        <v>0</v>
      </c>
      <c r="Z140"/>
      <c r="AA140"/>
    </row>
    <row r="141" spans="1:28" x14ac:dyDescent="0.25">
      <c r="S141" s="145"/>
      <c r="Z141"/>
      <c r="AA141"/>
    </row>
    <row r="142" spans="1:28" x14ac:dyDescent="0.25">
      <c r="S142" s="145"/>
      <c r="Z142"/>
      <c r="AA142"/>
    </row>
    <row r="143" spans="1:28" s="37" customFormat="1" x14ac:dyDescent="0.25">
      <c r="A143" s="142"/>
      <c r="B143" s="142"/>
      <c r="C143" s="54"/>
      <c r="N143" s="207"/>
      <c r="T143" s="270" t="str">
        <f t="shared" ref="T143:Y143" si="20">T6</f>
        <v>Coût estimé 2021</v>
      </c>
      <c r="U143" s="270" t="str">
        <f t="shared" si="20"/>
        <v>Coût estimé 2022</v>
      </c>
      <c r="V143" s="270" t="str">
        <f t="shared" si="20"/>
        <v>Coût estimé 2023</v>
      </c>
      <c r="W143" s="270" t="str">
        <f t="shared" si="20"/>
        <v>Coût estimé 2024</v>
      </c>
      <c r="X143" s="270" t="str">
        <f t="shared" si="20"/>
        <v>Coût estimé 2025</v>
      </c>
      <c r="Y143" s="270" t="str">
        <f t="shared" si="20"/>
        <v>Total5Ans</v>
      </c>
      <c r="Z143" s="188">
        <f>SUM(Y144:Y147)</f>
        <v>0</v>
      </c>
      <c r="AA143"/>
      <c r="AB143"/>
    </row>
    <row r="144" spans="1:28" s="37" customFormat="1" x14ac:dyDescent="0.25">
      <c r="A144" s="142"/>
      <c r="B144" s="142"/>
      <c r="C144" s="54"/>
      <c r="N144" s="207"/>
      <c r="S144" s="146" t="str">
        <f>'Informations de base'!$B$65</f>
        <v>National</v>
      </c>
      <c r="T144" s="271">
        <f t="shared" ref="T144:Y147" si="21">SUMIF($H$7:$H$105,$S144,T$7:T$105)</f>
        <v>0</v>
      </c>
      <c r="U144" s="271">
        <f t="shared" si="21"/>
        <v>0</v>
      </c>
      <c r="V144" s="271">
        <f t="shared" si="21"/>
        <v>0</v>
      </c>
      <c r="W144" s="271">
        <f t="shared" si="21"/>
        <v>0</v>
      </c>
      <c r="X144" s="271">
        <f t="shared" si="21"/>
        <v>0</v>
      </c>
      <c r="Y144" s="271">
        <f t="shared" si="21"/>
        <v>0</v>
      </c>
      <c r="Z144"/>
      <c r="AA144"/>
      <c r="AB144"/>
    </row>
    <row r="145" spans="1:28" s="37" customFormat="1" x14ac:dyDescent="0.25">
      <c r="A145" s="142"/>
      <c r="B145" s="142"/>
      <c r="C145" s="54"/>
      <c r="N145" s="207"/>
      <c r="S145" s="146" t="str">
        <f>'Informations de base'!$B$66</f>
        <v>Central</v>
      </c>
      <c r="T145" s="271">
        <f t="shared" si="21"/>
        <v>0</v>
      </c>
      <c r="U145" s="271">
        <f t="shared" si="21"/>
        <v>0</v>
      </c>
      <c r="V145" s="271">
        <f t="shared" si="21"/>
        <v>0</v>
      </c>
      <c r="W145" s="271">
        <f t="shared" si="21"/>
        <v>0</v>
      </c>
      <c r="X145" s="271">
        <f t="shared" si="21"/>
        <v>0</v>
      </c>
      <c r="Y145" s="271">
        <f t="shared" si="21"/>
        <v>0</v>
      </c>
      <c r="Z145"/>
      <c r="AA145"/>
      <c r="AB145"/>
    </row>
    <row r="146" spans="1:28" s="37" customFormat="1" x14ac:dyDescent="0.25">
      <c r="A146" s="142"/>
      <c r="B146" s="142"/>
      <c r="C146" s="54"/>
      <c r="N146" s="207"/>
      <c r="S146" s="146" t="str">
        <f>'Informations de base'!$B$67</f>
        <v>Région</v>
      </c>
      <c r="T146" s="271">
        <f t="shared" si="21"/>
        <v>0</v>
      </c>
      <c r="U146" s="271">
        <f t="shared" si="21"/>
        <v>0</v>
      </c>
      <c r="V146" s="271">
        <f t="shared" si="21"/>
        <v>0</v>
      </c>
      <c r="W146" s="271">
        <f t="shared" si="21"/>
        <v>0</v>
      </c>
      <c r="X146" s="271">
        <f t="shared" si="21"/>
        <v>0</v>
      </c>
      <c r="Y146" s="271">
        <f t="shared" si="21"/>
        <v>0</v>
      </c>
      <c r="Z146"/>
      <c r="AA146"/>
      <c r="AB146"/>
    </row>
    <row r="147" spans="1:28" s="37" customFormat="1" x14ac:dyDescent="0.25">
      <c r="A147" s="142"/>
      <c r="B147" s="142"/>
      <c r="C147" s="54"/>
      <c r="N147" s="207"/>
      <c r="S147" s="146" t="str">
        <f>'Informations de base'!$B$68</f>
        <v>District sanitaire/Centre de santé</v>
      </c>
      <c r="T147" s="271">
        <f t="shared" si="21"/>
        <v>0</v>
      </c>
      <c r="U147" s="271">
        <f t="shared" si="21"/>
        <v>0</v>
      </c>
      <c r="V147" s="271">
        <f t="shared" si="21"/>
        <v>0</v>
      </c>
      <c r="W147" s="271">
        <f t="shared" si="21"/>
        <v>0</v>
      </c>
      <c r="X147" s="271">
        <f t="shared" si="21"/>
        <v>0</v>
      </c>
      <c r="Y147" s="271">
        <f t="shared" si="21"/>
        <v>0</v>
      </c>
      <c r="Z147"/>
      <c r="AA147"/>
      <c r="AB147"/>
    </row>
    <row r="148" spans="1:28" s="37" customFormat="1" x14ac:dyDescent="0.25">
      <c r="A148" s="142"/>
      <c r="B148" s="142"/>
      <c r="C148" s="54"/>
      <c r="N148" s="207"/>
      <c r="S148" s="146"/>
      <c r="T148" s="271"/>
      <c r="U148" s="271"/>
      <c r="V148" s="271"/>
      <c r="W148" s="271"/>
      <c r="X148" s="271"/>
      <c r="Y148" s="271"/>
      <c r="Z148"/>
      <c r="AA148"/>
      <c r="AB148"/>
    </row>
    <row r="149" spans="1:28" s="37" customFormat="1" x14ac:dyDescent="0.25">
      <c r="A149" s="142"/>
      <c r="B149" s="142"/>
      <c r="C149" s="54"/>
      <c r="N149" s="207"/>
      <c r="T149" s="271"/>
      <c r="U149" s="271"/>
      <c r="V149" s="271"/>
      <c r="W149" s="271"/>
      <c r="X149" s="271"/>
      <c r="Y149" s="271"/>
      <c r="Z149"/>
      <c r="AA149"/>
      <c r="AB149"/>
    </row>
    <row r="150" spans="1:28" s="37" customFormat="1" x14ac:dyDescent="0.25">
      <c r="A150" s="142"/>
      <c r="B150" s="142"/>
      <c r="C150" s="54"/>
      <c r="N150" s="207"/>
      <c r="T150" s="270" t="str">
        <f t="shared" ref="T150:Y150" si="22">T6</f>
        <v>Coût estimé 2021</v>
      </c>
      <c r="U150" s="270" t="str">
        <f t="shared" si="22"/>
        <v>Coût estimé 2022</v>
      </c>
      <c r="V150" s="270" t="str">
        <f t="shared" si="22"/>
        <v>Coût estimé 2023</v>
      </c>
      <c r="W150" s="270" t="str">
        <f t="shared" si="22"/>
        <v>Coût estimé 2024</v>
      </c>
      <c r="X150" s="270" t="str">
        <f t="shared" si="22"/>
        <v>Coût estimé 2025</v>
      </c>
      <c r="Y150" s="270" t="str">
        <f t="shared" si="22"/>
        <v>Total5Ans</v>
      </c>
      <c r="Z150" s="188">
        <f>SUM(Y151:Y168)</f>
        <v>0</v>
      </c>
      <c r="AA150"/>
      <c r="AB150"/>
    </row>
    <row r="151" spans="1:28" s="37" customFormat="1" x14ac:dyDescent="0.25">
      <c r="A151" s="142"/>
      <c r="B151" s="142"/>
      <c r="C151" s="54"/>
      <c r="N151" s="207"/>
      <c r="S151" s="146" t="str">
        <f>'Informations de base'!$E$65</f>
        <v>Ministère chargé de la santé</v>
      </c>
      <c r="T151" s="271">
        <f t="shared" ref="T151:Y160" si="23">SUMIF($G$7:$G$105,$S151,T$7:T$105)</f>
        <v>0</v>
      </c>
      <c r="U151" s="271">
        <f t="shared" si="23"/>
        <v>0</v>
      </c>
      <c r="V151" s="271">
        <f t="shared" si="23"/>
        <v>0</v>
      </c>
      <c r="W151" s="271">
        <f t="shared" si="23"/>
        <v>0</v>
      </c>
      <c r="X151" s="271">
        <f t="shared" si="23"/>
        <v>0</v>
      </c>
      <c r="Y151" s="271">
        <f t="shared" si="23"/>
        <v>0</v>
      </c>
      <c r="Z151"/>
      <c r="AA151"/>
      <c r="AB151"/>
    </row>
    <row r="152" spans="1:28" s="37" customFormat="1" x14ac:dyDescent="0.25">
      <c r="A152" s="142"/>
      <c r="B152" s="142"/>
      <c r="C152" s="54"/>
      <c r="N152" s="207"/>
      <c r="S152" s="146" t="str">
        <f>'Informations de base'!$E$66</f>
        <v xml:space="preserve">Ministère chargé de l'agriculture et de l'élevage </v>
      </c>
      <c r="T152" s="271">
        <f t="shared" si="23"/>
        <v>0</v>
      </c>
      <c r="U152" s="271">
        <f t="shared" si="23"/>
        <v>0</v>
      </c>
      <c r="V152" s="271">
        <f t="shared" si="23"/>
        <v>0</v>
      </c>
      <c r="W152" s="271">
        <f t="shared" si="23"/>
        <v>0</v>
      </c>
      <c r="X152" s="271">
        <f t="shared" si="23"/>
        <v>0</v>
      </c>
      <c r="Y152" s="271">
        <f t="shared" si="23"/>
        <v>0</v>
      </c>
      <c r="Z152"/>
      <c r="AA152"/>
      <c r="AB152"/>
    </row>
    <row r="153" spans="1:28" s="37" customFormat="1" x14ac:dyDescent="0.25">
      <c r="A153" s="142"/>
      <c r="B153" s="142"/>
      <c r="C153" s="54"/>
      <c r="N153" s="207"/>
      <c r="S153" s="146" t="str">
        <f>'Informations de base'!$E$67</f>
        <v>Ministère chargé de l'environnement et des ressources forestières</v>
      </c>
      <c r="T153" s="271">
        <f t="shared" si="23"/>
        <v>0</v>
      </c>
      <c r="U153" s="271">
        <f t="shared" si="23"/>
        <v>0</v>
      </c>
      <c r="V153" s="271">
        <f t="shared" si="23"/>
        <v>0</v>
      </c>
      <c r="W153" s="271">
        <f t="shared" si="23"/>
        <v>0</v>
      </c>
      <c r="X153" s="271">
        <f t="shared" si="23"/>
        <v>0</v>
      </c>
      <c r="Y153" s="271">
        <f t="shared" si="23"/>
        <v>0</v>
      </c>
      <c r="Z153"/>
      <c r="AA153"/>
      <c r="AB153"/>
    </row>
    <row r="154" spans="1:28" x14ac:dyDescent="0.25">
      <c r="S154" s="146" t="str">
        <f>'Informations de base'!$E$68</f>
        <v>Ministère chargé de l'administration du territoire</v>
      </c>
      <c r="T154" s="271">
        <f t="shared" si="23"/>
        <v>0</v>
      </c>
      <c r="U154" s="271">
        <f t="shared" si="23"/>
        <v>0</v>
      </c>
      <c r="V154" s="271">
        <f t="shared" si="23"/>
        <v>0</v>
      </c>
      <c r="W154" s="271">
        <f t="shared" si="23"/>
        <v>0</v>
      </c>
      <c r="X154" s="271">
        <f t="shared" si="23"/>
        <v>0</v>
      </c>
      <c r="Y154" s="271">
        <f t="shared" si="23"/>
        <v>0</v>
      </c>
      <c r="Z154"/>
      <c r="AA154"/>
    </row>
    <row r="155" spans="1:28" x14ac:dyDescent="0.25">
      <c r="S155" s="146" t="str">
        <f>'Informations de base'!$E$69</f>
        <v xml:space="preserve">Ministère chargé de la sécurité </v>
      </c>
      <c r="T155" s="271">
        <f t="shared" si="23"/>
        <v>0</v>
      </c>
      <c r="U155" s="271">
        <f t="shared" si="23"/>
        <v>0</v>
      </c>
      <c r="V155" s="271">
        <f t="shared" si="23"/>
        <v>0</v>
      </c>
      <c r="W155" s="271">
        <f t="shared" si="23"/>
        <v>0</v>
      </c>
      <c r="X155" s="271">
        <f t="shared" si="23"/>
        <v>0</v>
      </c>
      <c r="Y155" s="271">
        <f t="shared" si="23"/>
        <v>0</v>
      </c>
      <c r="Z155"/>
      <c r="AA155"/>
    </row>
    <row r="156" spans="1:28" x14ac:dyDescent="0.25">
      <c r="S156" s="146" t="str">
        <f>'Informations de base'!$E$70</f>
        <v>Ministère  chargé de l'économie et des finances</v>
      </c>
      <c r="T156" s="271">
        <f t="shared" si="23"/>
        <v>0</v>
      </c>
      <c r="U156" s="271">
        <f t="shared" si="23"/>
        <v>0</v>
      </c>
      <c r="V156" s="271">
        <f t="shared" si="23"/>
        <v>0</v>
      </c>
      <c r="W156" s="271">
        <f t="shared" si="23"/>
        <v>0</v>
      </c>
      <c r="X156" s="271">
        <f t="shared" si="23"/>
        <v>0</v>
      </c>
      <c r="Y156" s="271">
        <f t="shared" si="23"/>
        <v>0</v>
      </c>
      <c r="Z156"/>
      <c r="AA156"/>
    </row>
    <row r="157" spans="1:28" x14ac:dyDescent="0.25">
      <c r="S157" s="146" t="str">
        <f>'Informations de base'!$E$71</f>
        <v>Ministère chargé du plan</v>
      </c>
      <c r="T157" s="271">
        <f t="shared" si="23"/>
        <v>0</v>
      </c>
      <c r="U157" s="271">
        <f t="shared" si="23"/>
        <v>0</v>
      </c>
      <c r="V157" s="271">
        <f t="shared" si="23"/>
        <v>0</v>
      </c>
      <c r="W157" s="271">
        <f t="shared" si="23"/>
        <v>0</v>
      </c>
      <c r="X157" s="271">
        <f t="shared" si="23"/>
        <v>0</v>
      </c>
      <c r="Y157" s="271">
        <f t="shared" si="23"/>
        <v>0</v>
      </c>
      <c r="Z157"/>
      <c r="AA157"/>
    </row>
    <row r="158" spans="1:28" x14ac:dyDescent="0.25">
      <c r="S158" s="146" t="str">
        <f>'Informations de base'!$E$72</f>
        <v xml:space="preserve">Ministère chargé de l'énergie et des mines </v>
      </c>
      <c r="T158" s="271">
        <f t="shared" si="23"/>
        <v>0</v>
      </c>
      <c r="U158" s="271">
        <f t="shared" si="23"/>
        <v>0</v>
      </c>
      <c r="V158" s="271">
        <f t="shared" si="23"/>
        <v>0</v>
      </c>
      <c r="W158" s="271">
        <f t="shared" si="23"/>
        <v>0</v>
      </c>
      <c r="X158" s="271">
        <f t="shared" si="23"/>
        <v>0</v>
      </c>
      <c r="Y158" s="271">
        <f t="shared" si="23"/>
        <v>0</v>
      </c>
      <c r="Z158"/>
      <c r="AA158"/>
    </row>
    <row r="159" spans="1:28" x14ac:dyDescent="0.25">
      <c r="S159" s="146" t="str">
        <f>'Informations de base'!$E$73</f>
        <v xml:space="preserve">Ministère chargé de l'enseignement supérieur </v>
      </c>
      <c r="T159" s="271">
        <f t="shared" si="23"/>
        <v>0</v>
      </c>
      <c r="U159" s="271">
        <f t="shared" si="23"/>
        <v>0</v>
      </c>
      <c r="V159" s="271">
        <f t="shared" si="23"/>
        <v>0</v>
      </c>
      <c r="W159" s="271">
        <f t="shared" si="23"/>
        <v>0</v>
      </c>
      <c r="X159" s="271">
        <f t="shared" si="23"/>
        <v>0</v>
      </c>
      <c r="Y159" s="271">
        <f t="shared" si="23"/>
        <v>0</v>
      </c>
      <c r="Z159"/>
      <c r="AA159"/>
    </row>
    <row r="160" spans="1:28" x14ac:dyDescent="0.25">
      <c r="S160" s="146" t="str">
        <f>'Informations de base'!$E74</f>
        <v>Ministère  chargé des affaires étrangères et de la coopération</v>
      </c>
      <c r="T160" s="271">
        <f t="shared" si="23"/>
        <v>0</v>
      </c>
      <c r="U160" s="271">
        <f t="shared" si="23"/>
        <v>0</v>
      </c>
      <c r="V160" s="271">
        <f t="shared" si="23"/>
        <v>0</v>
      </c>
      <c r="W160" s="271">
        <f t="shared" si="23"/>
        <v>0</v>
      </c>
      <c r="X160" s="271">
        <f t="shared" si="23"/>
        <v>0</v>
      </c>
      <c r="Y160" s="271">
        <f t="shared" si="23"/>
        <v>0</v>
      </c>
      <c r="Z160"/>
      <c r="AA160"/>
    </row>
    <row r="161" spans="1:27" x14ac:dyDescent="0.25">
      <c r="S161" s="146" t="str">
        <f>'Informations de base'!$E75</f>
        <v>Ministère chargé de la communication</v>
      </c>
      <c r="T161" s="271">
        <f t="shared" ref="T161:Y168" si="24">SUMIF($G$7:$G$105,$S161,T$7:T$105)</f>
        <v>0</v>
      </c>
      <c r="U161" s="271">
        <f t="shared" si="24"/>
        <v>0</v>
      </c>
      <c r="V161" s="271">
        <f t="shared" si="24"/>
        <v>0</v>
      </c>
      <c r="W161" s="271">
        <f t="shared" si="24"/>
        <v>0</v>
      </c>
      <c r="X161" s="271">
        <f t="shared" si="24"/>
        <v>0</v>
      </c>
      <c r="Y161" s="271">
        <f t="shared" si="24"/>
        <v>0</v>
      </c>
      <c r="Z161"/>
      <c r="AA161"/>
    </row>
    <row r="162" spans="1:27" x14ac:dyDescent="0.25">
      <c r="S162" s="146" t="str">
        <f>'Informations de base'!$E76</f>
        <v xml:space="preserve">Ministère chargé de l'économie maritime </v>
      </c>
      <c r="T162" s="271">
        <f t="shared" si="24"/>
        <v>0</v>
      </c>
      <c r="U162" s="271">
        <f t="shared" si="24"/>
        <v>0</v>
      </c>
      <c r="V162" s="271">
        <f t="shared" si="24"/>
        <v>0</v>
      </c>
      <c r="W162" s="271">
        <f t="shared" si="24"/>
        <v>0</v>
      </c>
      <c r="X162" s="271">
        <f t="shared" si="24"/>
        <v>0</v>
      </c>
      <c r="Y162" s="271">
        <f t="shared" si="24"/>
        <v>0</v>
      </c>
      <c r="Z162"/>
      <c r="AA162"/>
    </row>
    <row r="163" spans="1:27" x14ac:dyDescent="0.25">
      <c r="S163" s="146" t="str">
        <f>'Informations de base'!$E77</f>
        <v xml:space="preserve">Ministère chargé des transports </v>
      </c>
      <c r="T163" s="271">
        <f t="shared" si="24"/>
        <v>0</v>
      </c>
      <c r="U163" s="271">
        <f t="shared" si="24"/>
        <v>0</v>
      </c>
      <c r="V163" s="271">
        <f t="shared" si="24"/>
        <v>0</v>
      </c>
      <c r="W163" s="271">
        <f t="shared" si="24"/>
        <v>0</v>
      </c>
      <c r="X163" s="271">
        <f t="shared" si="24"/>
        <v>0</v>
      </c>
      <c r="Y163" s="271">
        <f t="shared" si="24"/>
        <v>0</v>
      </c>
      <c r="Z163"/>
      <c r="AA163"/>
    </row>
    <row r="164" spans="1:27" x14ac:dyDescent="0.25">
      <c r="S164" s="146" t="str">
        <f>'Informations de base'!$E78</f>
        <v>Ministère chargé du commerce</v>
      </c>
      <c r="T164" s="271">
        <f t="shared" si="24"/>
        <v>0</v>
      </c>
      <c r="U164" s="271">
        <f t="shared" si="24"/>
        <v>0</v>
      </c>
      <c r="V164" s="271">
        <f t="shared" si="24"/>
        <v>0</v>
      </c>
      <c r="W164" s="271">
        <f t="shared" si="24"/>
        <v>0</v>
      </c>
      <c r="X164" s="271">
        <f t="shared" si="24"/>
        <v>0</v>
      </c>
      <c r="Y164" s="271">
        <f t="shared" si="24"/>
        <v>0</v>
      </c>
      <c r="Z164"/>
      <c r="AA164"/>
    </row>
    <row r="165" spans="1:27" x14ac:dyDescent="0.25">
      <c r="S165" s="146" t="str">
        <f>'Informations de base'!$E79</f>
        <v>Autre 14</v>
      </c>
      <c r="T165" s="271">
        <f t="shared" si="24"/>
        <v>0</v>
      </c>
      <c r="U165" s="271">
        <f t="shared" si="24"/>
        <v>0</v>
      </c>
      <c r="V165" s="271">
        <f t="shared" si="24"/>
        <v>0</v>
      </c>
      <c r="W165" s="271">
        <f t="shared" si="24"/>
        <v>0</v>
      </c>
      <c r="X165" s="271">
        <f t="shared" si="24"/>
        <v>0</v>
      </c>
      <c r="Y165" s="271">
        <f t="shared" si="24"/>
        <v>0</v>
      </c>
      <c r="Z165"/>
      <c r="AA165"/>
    </row>
    <row r="166" spans="1:27" x14ac:dyDescent="0.25">
      <c r="S166" s="146" t="str">
        <f>'Informations de base'!$E80</f>
        <v>Autre 15</v>
      </c>
      <c r="T166" s="271">
        <f t="shared" si="24"/>
        <v>0</v>
      </c>
      <c r="U166" s="271">
        <f t="shared" si="24"/>
        <v>0</v>
      </c>
      <c r="V166" s="271">
        <f t="shared" si="24"/>
        <v>0</v>
      </c>
      <c r="W166" s="271">
        <f t="shared" si="24"/>
        <v>0</v>
      </c>
      <c r="X166" s="271">
        <f t="shared" si="24"/>
        <v>0</v>
      </c>
      <c r="Y166" s="271">
        <f t="shared" si="24"/>
        <v>0</v>
      </c>
      <c r="Z166"/>
      <c r="AA166"/>
    </row>
    <row r="167" spans="1:27" x14ac:dyDescent="0.25">
      <c r="S167" s="146" t="str">
        <f>'Informations de base'!$E81</f>
        <v>Autre 16</v>
      </c>
      <c r="T167" s="271">
        <f t="shared" si="24"/>
        <v>0</v>
      </c>
      <c r="U167" s="271">
        <f t="shared" si="24"/>
        <v>0</v>
      </c>
      <c r="V167" s="271">
        <f t="shared" si="24"/>
        <v>0</v>
      </c>
      <c r="W167" s="271">
        <f t="shared" si="24"/>
        <v>0</v>
      </c>
      <c r="X167" s="271">
        <f t="shared" si="24"/>
        <v>0</v>
      </c>
      <c r="Y167" s="271">
        <f t="shared" si="24"/>
        <v>0</v>
      </c>
      <c r="Z167"/>
      <c r="AA167"/>
    </row>
    <row r="168" spans="1:27" x14ac:dyDescent="0.25">
      <c r="S168" s="146" t="str">
        <f>'Informations de base'!$E82</f>
        <v>Autre 17</v>
      </c>
      <c r="T168" s="271">
        <f t="shared" si="24"/>
        <v>0</v>
      </c>
      <c r="U168" s="271">
        <f t="shared" si="24"/>
        <v>0</v>
      </c>
      <c r="V168" s="271">
        <f t="shared" si="24"/>
        <v>0</v>
      </c>
      <c r="W168" s="271">
        <f t="shared" si="24"/>
        <v>0</v>
      </c>
      <c r="X168" s="271">
        <f t="shared" si="24"/>
        <v>0</v>
      </c>
      <c r="Y168" s="271">
        <f t="shared" si="24"/>
        <v>0</v>
      </c>
      <c r="Z168"/>
      <c r="AA168"/>
    </row>
    <row r="169" spans="1:27" x14ac:dyDescent="0.25">
      <c r="S169"/>
      <c r="T169" s="272"/>
      <c r="U169" s="272"/>
      <c r="V169" s="272"/>
      <c r="W169" s="272"/>
      <c r="X169" s="272"/>
      <c r="Y169" s="272"/>
      <c r="Z169"/>
      <c r="AA169"/>
    </row>
    <row r="170" spans="1:27" x14ac:dyDescent="0.25">
      <c r="S170"/>
      <c r="T170" s="272"/>
      <c r="U170" s="272"/>
      <c r="V170" s="272"/>
      <c r="W170" s="272"/>
      <c r="X170" s="272"/>
      <c r="Y170" s="272"/>
      <c r="Z170"/>
      <c r="AA170"/>
    </row>
    <row r="171" spans="1:27" x14ac:dyDescent="0.25">
      <c r="S171"/>
      <c r="T171" s="272"/>
      <c r="U171" s="272"/>
      <c r="V171" s="272"/>
      <c r="W171" s="272"/>
      <c r="X171" s="272"/>
      <c r="Y171" s="272"/>
      <c r="Z171"/>
      <c r="AA171"/>
    </row>
    <row r="172" spans="1:27" x14ac:dyDescent="0.25">
      <c r="S172"/>
      <c r="T172" s="272"/>
      <c r="U172" s="272"/>
      <c r="V172" s="272"/>
      <c r="W172" s="272"/>
      <c r="X172" s="272"/>
      <c r="Y172" s="272"/>
      <c r="Z172"/>
      <c r="AA172"/>
    </row>
    <row r="173" spans="1:27" x14ac:dyDescent="0.25">
      <c r="A173" s="37"/>
      <c r="B173" s="37"/>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5">U6</f>
        <v>Coût estimé 2022</v>
      </c>
      <c r="V182" s="545" t="str">
        <f t="shared" si="25"/>
        <v>Coût estimé 2023</v>
      </c>
      <c r="W182" s="545" t="str">
        <f t="shared" si="25"/>
        <v>Coût estimé 2024</v>
      </c>
      <c r="X182" s="545" t="str">
        <f t="shared" si="25"/>
        <v>Coût estimé 2025</v>
      </c>
      <c r="Y182" s="545" t="str">
        <f t="shared" si="25"/>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200-000000000000}"/>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dimension ref="A1:XFC196"/>
  <sheetViews>
    <sheetView topLeftCell="J145" zoomScale="80" zoomScaleNormal="8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43" style="54" customWidth="1"/>
    <col min="4" max="4" width="47.85546875" style="37" customWidth="1"/>
    <col min="5" max="5" width="51.5703125" style="37" customWidth="1"/>
    <col min="6" max="6" width="74.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85546875" style="283" bestFit="1" customWidth="1"/>
    <col min="15" max="19" width="6.42578125" style="37" customWidth="1"/>
    <col min="20" max="24" width="18.85546875" style="37" bestFit="1" customWidth="1"/>
    <col min="25" max="25" width="21.42578125" style="37" customWidth="1"/>
    <col min="26" max="26" width="16" style="37" bestFit="1" customWidth="1"/>
    <col min="27" max="27" width="14.5703125" style="37" bestFit="1" customWidth="1"/>
    <col min="30" max="30" width="31.5703125" customWidth="1"/>
    <col min="31" max="31" width="27.5703125" customWidth="1"/>
    <col min="32" max="32" width="26.140625" customWidth="1"/>
    <col min="33" max="33" width="24.5703125" customWidth="1"/>
  </cols>
  <sheetData>
    <row r="1" spans="1:193 16371:16383" x14ac:dyDescent="0.25">
      <c r="A1" s="137" t="str">
        <f>IF(ISNA(VLOOKUP(CountryName,CountriesCodes,2,FALSE))=TRUE,"",VLOOKUP(CountryName,CountriesCodes,2,FALSE)&amp; "AMR")</f>
        <v>TGO AMR</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6"/>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611</v>
      </c>
      <c r="C2" s="34"/>
      <c r="D2" s="34"/>
      <c r="E2" s="34"/>
      <c r="F2" s="34"/>
      <c r="G2" s="34"/>
      <c r="H2" s="34"/>
      <c r="I2" s="34"/>
      <c r="J2" s="34"/>
      <c r="K2" s="34"/>
      <c r="L2" s="34"/>
      <c r="M2" s="34"/>
      <c r="N2" s="201"/>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202"/>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57" t="s">
        <v>790</v>
      </c>
      <c r="D4" s="558"/>
      <c r="E4" s="558"/>
      <c r="F4" s="558"/>
      <c r="G4" s="558"/>
      <c r="H4" s="36"/>
      <c r="N4" s="203"/>
    </row>
    <row r="5" spans="1:193 16371:16383" ht="46.5" x14ac:dyDescent="0.25">
      <c r="A5" s="140"/>
      <c r="B5" s="40" t="s">
        <v>609</v>
      </c>
      <c r="C5" s="41" t="s">
        <v>843</v>
      </c>
      <c r="D5" s="41"/>
      <c r="E5" s="41"/>
      <c r="F5" s="41"/>
      <c r="G5" s="41"/>
      <c r="H5" s="41"/>
      <c r="I5" s="41"/>
      <c r="J5" s="41"/>
      <c r="K5" s="41"/>
      <c r="L5" s="41"/>
      <c r="M5" s="41"/>
      <c r="N5" s="204"/>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616</v>
      </c>
      <c r="K6" s="45" t="s">
        <v>606</v>
      </c>
      <c r="L6" s="45" t="s">
        <v>607</v>
      </c>
      <c r="M6" s="45" t="s">
        <v>608</v>
      </c>
      <c r="N6" s="205"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s="217">
        <f>COUNTA(AA7:AA95)</f>
        <v>0</v>
      </c>
      <c r="AC6" s="217">
        <f>COUNTA(N7:N95)</f>
        <v>0</v>
      </c>
      <c r="AD6" s="231" t="s">
        <v>779</v>
      </c>
      <c r="AE6" s="231" t="s">
        <v>780</v>
      </c>
      <c r="AF6" s="231" t="s">
        <v>781</v>
      </c>
      <c r="AG6" s="231" t="s">
        <v>782</v>
      </c>
    </row>
    <row r="7" spans="1:193 16371:16383" x14ac:dyDescent="0.25">
      <c r="A7" s="144"/>
      <c r="B7" s="464"/>
      <c r="C7" s="464"/>
      <c r="D7" s="198"/>
      <c r="E7" s="198"/>
      <c r="F7" s="198"/>
      <c r="G7" s="198"/>
      <c r="H7" s="198"/>
      <c r="I7" s="198"/>
      <c r="J7" s="198"/>
      <c r="K7" s="198"/>
      <c r="L7" s="198"/>
      <c r="M7" s="198"/>
      <c r="N7" s="274"/>
      <c r="O7" s="49"/>
      <c r="P7" s="52"/>
      <c r="Q7" s="52"/>
      <c r="R7" s="52"/>
      <c r="S7" s="52"/>
      <c r="T7" s="53">
        <f t="shared" ref="T7:T70" si="0">IF($N7="Pending",0,$N7*O7)</f>
        <v>0</v>
      </c>
      <c r="U7" s="53">
        <f t="shared" ref="U7:U70" si="1">IF($N7="Pending",0,$N7*P7)</f>
        <v>0</v>
      </c>
      <c r="V7" s="53">
        <f t="shared" ref="V7:V70" si="2">IF($N7="Pending",0,$N7*Q7)</f>
        <v>0</v>
      </c>
      <c r="W7" s="53">
        <f t="shared" ref="W7:W70" si="3">IF($N7="Pending",0,$N7*R7)</f>
        <v>0</v>
      </c>
      <c r="X7" s="53">
        <f t="shared" ref="X7:X70" si="4">IF($N7="Pending",0,$N7*S7)</f>
        <v>0</v>
      </c>
      <c r="Y7" s="53">
        <f t="shared" ref="Y7:Y70" si="5">SUM(T7:X7)</f>
        <v>0</v>
      </c>
      <c r="Z7" s="51"/>
      <c r="AA7" s="51"/>
      <c r="AD7" s="17"/>
      <c r="AE7" s="17"/>
      <c r="AF7" s="17"/>
      <c r="AG7" s="17"/>
    </row>
    <row r="8" spans="1:193 16371:16383" x14ac:dyDescent="0.25">
      <c r="A8" s="144"/>
      <c r="B8" s="464"/>
      <c r="C8" s="464"/>
      <c r="D8" s="198"/>
      <c r="E8" s="198"/>
      <c r="F8" s="198"/>
      <c r="G8" s="198"/>
      <c r="H8" s="198"/>
      <c r="I8" s="198"/>
      <c r="J8" s="198"/>
      <c r="K8" s="198"/>
      <c r="L8" s="198"/>
      <c r="M8" s="198"/>
      <c r="N8" s="274"/>
      <c r="O8" s="49"/>
      <c r="P8" s="52"/>
      <c r="Q8" s="52"/>
      <c r="R8" s="52"/>
      <c r="S8" s="52"/>
      <c r="T8" s="53">
        <f t="shared" si="0"/>
        <v>0</v>
      </c>
      <c r="U8" s="53">
        <f t="shared" si="1"/>
        <v>0</v>
      </c>
      <c r="V8" s="53">
        <f t="shared" si="2"/>
        <v>0</v>
      </c>
      <c r="W8" s="53">
        <f t="shared" si="3"/>
        <v>0</v>
      </c>
      <c r="X8" s="53">
        <f t="shared" si="4"/>
        <v>0</v>
      </c>
      <c r="Y8" s="53">
        <f t="shared" si="5"/>
        <v>0</v>
      </c>
      <c r="Z8" s="51"/>
      <c r="AA8" s="51"/>
      <c r="AD8" s="17"/>
    </row>
    <row r="9" spans="1:193 16371:16383" x14ac:dyDescent="0.25">
      <c r="A9" s="144"/>
      <c r="B9" s="464"/>
      <c r="C9" s="464"/>
      <c r="D9" s="198"/>
      <c r="E9" s="198"/>
      <c r="F9" s="198"/>
      <c r="G9" s="198"/>
      <c r="H9" s="198"/>
      <c r="I9" s="198"/>
      <c r="J9" s="198"/>
      <c r="K9" s="198"/>
      <c r="L9" s="198"/>
      <c r="M9" s="198"/>
      <c r="N9" s="274"/>
      <c r="O9" s="49"/>
      <c r="P9" s="52"/>
      <c r="Q9" s="52"/>
      <c r="R9" s="52"/>
      <c r="S9" s="52"/>
      <c r="T9" s="53">
        <f t="shared" si="0"/>
        <v>0</v>
      </c>
      <c r="U9" s="53">
        <f t="shared" si="1"/>
        <v>0</v>
      </c>
      <c r="V9" s="53">
        <f t="shared" si="2"/>
        <v>0</v>
      </c>
      <c r="W9" s="53">
        <f t="shared" si="3"/>
        <v>0</v>
      </c>
      <c r="X9" s="53">
        <f t="shared" si="4"/>
        <v>0</v>
      </c>
      <c r="Y9" s="53">
        <f t="shared" si="5"/>
        <v>0</v>
      </c>
      <c r="Z9" s="51"/>
      <c r="AA9" s="51"/>
      <c r="AD9" s="17"/>
    </row>
    <row r="10" spans="1:193 16371:16383" x14ac:dyDescent="0.25">
      <c r="A10" s="144"/>
      <c r="B10" s="464"/>
      <c r="C10" s="464"/>
      <c r="D10" s="198"/>
      <c r="E10" s="198"/>
      <c r="F10" s="198"/>
      <c r="G10" s="198"/>
      <c r="H10" s="198"/>
      <c r="I10" s="198"/>
      <c r="J10" s="198"/>
      <c r="K10" s="198"/>
      <c r="L10" s="198"/>
      <c r="M10" s="198"/>
      <c r="N10" s="274"/>
      <c r="O10" s="49"/>
      <c r="P10" s="52"/>
      <c r="Q10" s="52"/>
      <c r="R10" s="52"/>
      <c r="S10" s="52"/>
      <c r="T10" s="53">
        <f t="shared" si="0"/>
        <v>0</v>
      </c>
      <c r="U10" s="53">
        <f t="shared" si="1"/>
        <v>0</v>
      </c>
      <c r="V10" s="53">
        <f t="shared" si="2"/>
        <v>0</v>
      </c>
      <c r="W10" s="53">
        <f t="shared" si="3"/>
        <v>0</v>
      </c>
      <c r="X10" s="53">
        <f t="shared" si="4"/>
        <v>0</v>
      </c>
      <c r="Y10" s="53">
        <f t="shared" si="5"/>
        <v>0</v>
      </c>
      <c r="Z10" s="51"/>
      <c r="AA10" s="51"/>
    </row>
    <row r="11" spans="1:193 16371:16383" x14ac:dyDescent="0.25">
      <c r="A11" s="144"/>
      <c r="B11" s="464"/>
      <c r="C11" s="464"/>
      <c r="D11" s="198"/>
      <c r="E11" s="198"/>
      <c r="F11" s="198"/>
      <c r="G11" s="198"/>
      <c r="H11" s="198"/>
      <c r="I11" s="198"/>
      <c r="J11" s="198"/>
      <c r="K11" s="198"/>
      <c r="L11" s="198"/>
      <c r="M11" s="198"/>
      <c r="N11" s="274"/>
      <c r="O11" s="49"/>
      <c r="P11" s="52"/>
      <c r="Q11" s="52"/>
      <c r="R11" s="52"/>
      <c r="S11" s="52"/>
      <c r="T11" s="53">
        <f t="shared" si="0"/>
        <v>0</v>
      </c>
      <c r="U11" s="53">
        <f t="shared" si="1"/>
        <v>0</v>
      </c>
      <c r="V11" s="53">
        <f t="shared" si="2"/>
        <v>0</v>
      </c>
      <c r="W11" s="53">
        <f t="shared" si="3"/>
        <v>0</v>
      </c>
      <c r="X11" s="53">
        <f t="shared" si="4"/>
        <v>0</v>
      </c>
      <c r="Y11" s="53">
        <f t="shared" si="5"/>
        <v>0</v>
      </c>
      <c r="Z11" s="51"/>
      <c r="AA11" s="51"/>
      <c r="AE11" s="17"/>
      <c r="AG11" s="17"/>
    </row>
    <row r="12" spans="1:193 16371:16383" x14ac:dyDescent="0.25">
      <c r="A12" s="144"/>
      <c r="B12" s="464"/>
      <c r="C12" s="464"/>
      <c r="D12" s="198"/>
      <c r="E12" s="198"/>
      <c r="F12" s="198"/>
      <c r="G12" s="198"/>
      <c r="H12" s="198"/>
      <c r="I12" s="198"/>
      <c r="J12" s="198"/>
      <c r="K12" s="198"/>
      <c r="L12" s="198"/>
      <c r="M12" s="198"/>
      <c r="N12" s="274"/>
      <c r="O12" s="49"/>
      <c r="P12" s="52"/>
      <c r="Q12" s="52"/>
      <c r="R12" s="52"/>
      <c r="S12" s="52"/>
      <c r="T12" s="53">
        <f t="shared" si="0"/>
        <v>0</v>
      </c>
      <c r="U12" s="53">
        <f t="shared" si="1"/>
        <v>0</v>
      </c>
      <c r="V12" s="53">
        <f t="shared" si="2"/>
        <v>0</v>
      </c>
      <c r="W12" s="53">
        <f t="shared" si="3"/>
        <v>0</v>
      </c>
      <c r="X12" s="53">
        <f t="shared" si="4"/>
        <v>0</v>
      </c>
      <c r="Y12" s="53">
        <f t="shared" si="5"/>
        <v>0</v>
      </c>
      <c r="Z12" s="51"/>
      <c r="AA12" s="51"/>
      <c r="AD12" s="17"/>
      <c r="AG12" s="17"/>
    </row>
    <row r="13" spans="1:193 16371:16383" x14ac:dyDescent="0.25">
      <c r="A13" s="144"/>
      <c r="B13" s="464"/>
      <c r="C13" s="464"/>
      <c r="D13" s="198"/>
      <c r="E13" s="198"/>
      <c r="F13" s="198"/>
      <c r="G13" s="198"/>
      <c r="H13" s="198"/>
      <c r="I13" s="198"/>
      <c r="J13" s="198"/>
      <c r="K13" s="198"/>
      <c r="L13" s="198"/>
      <c r="M13" s="198"/>
      <c r="N13" s="274"/>
      <c r="O13" s="49"/>
      <c r="P13" s="52"/>
      <c r="Q13" s="52"/>
      <c r="R13" s="52"/>
      <c r="S13" s="52"/>
      <c r="T13" s="53">
        <f t="shared" si="0"/>
        <v>0</v>
      </c>
      <c r="U13" s="53">
        <f t="shared" si="1"/>
        <v>0</v>
      </c>
      <c r="V13" s="53">
        <f t="shared" si="2"/>
        <v>0</v>
      </c>
      <c r="W13" s="53">
        <f t="shared" si="3"/>
        <v>0</v>
      </c>
      <c r="X13" s="53">
        <f t="shared" si="4"/>
        <v>0</v>
      </c>
      <c r="Y13" s="53">
        <f t="shared" si="5"/>
        <v>0</v>
      </c>
      <c r="Z13" s="51"/>
      <c r="AA13" s="51"/>
      <c r="AD13" s="17"/>
      <c r="AG13" s="17"/>
    </row>
    <row r="14" spans="1:193 16371:16383" x14ac:dyDescent="0.25">
      <c r="A14" s="144"/>
      <c r="B14" s="464"/>
      <c r="C14" s="464"/>
      <c r="D14" s="198"/>
      <c r="E14" s="198"/>
      <c r="F14" s="198"/>
      <c r="G14" s="198"/>
      <c r="H14" s="198"/>
      <c r="I14" s="198"/>
      <c r="J14" s="198"/>
      <c r="K14" s="198"/>
      <c r="L14" s="198"/>
      <c r="M14" s="198"/>
      <c r="N14" s="274"/>
      <c r="O14" s="49"/>
      <c r="P14" s="52"/>
      <c r="Q14" s="52"/>
      <c r="R14" s="52"/>
      <c r="S14" s="52"/>
      <c r="T14" s="53">
        <f t="shared" si="0"/>
        <v>0</v>
      </c>
      <c r="U14" s="53">
        <f t="shared" si="1"/>
        <v>0</v>
      </c>
      <c r="V14" s="53">
        <f t="shared" si="2"/>
        <v>0</v>
      </c>
      <c r="W14" s="53">
        <f t="shared" si="3"/>
        <v>0</v>
      </c>
      <c r="X14" s="53">
        <f t="shared" si="4"/>
        <v>0</v>
      </c>
      <c r="Y14" s="53">
        <f t="shared" si="5"/>
        <v>0</v>
      </c>
      <c r="Z14" s="51"/>
      <c r="AA14" s="51"/>
      <c r="AD14" s="17"/>
      <c r="AG14" s="17"/>
    </row>
    <row r="15" spans="1:193 16371:16383" x14ac:dyDescent="0.25">
      <c r="A15" s="144"/>
      <c r="B15" s="464"/>
      <c r="C15" s="464"/>
      <c r="D15" s="198"/>
      <c r="E15" s="198"/>
      <c r="F15" s="198"/>
      <c r="G15" s="198"/>
      <c r="H15" s="198"/>
      <c r="I15" s="198"/>
      <c r="J15" s="198"/>
      <c r="K15" s="198"/>
      <c r="L15" s="198"/>
      <c r="M15" s="198"/>
      <c r="N15" s="274"/>
      <c r="O15" s="49"/>
      <c r="P15" s="52"/>
      <c r="Q15" s="52"/>
      <c r="R15" s="52"/>
      <c r="S15" s="52"/>
      <c r="T15" s="53">
        <f t="shared" si="0"/>
        <v>0</v>
      </c>
      <c r="U15" s="53">
        <f t="shared" si="1"/>
        <v>0</v>
      </c>
      <c r="V15" s="53">
        <f t="shared" si="2"/>
        <v>0</v>
      </c>
      <c r="W15" s="53">
        <f t="shared" si="3"/>
        <v>0</v>
      </c>
      <c r="X15" s="53">
        <f t="shared" si="4"/>
        <v>0</v>
      </c>
      <c r="Y15" s="53">
        <f t="shared" si="5"/>
        <v>0</v>
      </c>
      <c r="Z15" s="51"/>
      <c r="AA15" s="51"/>
      <c r="AG15" s="17"/>
    </row>
    <row r="16" spans="1:193 16371:16383" x14ac:dyDescent="0.25">
      <c r="A16" s="144"/>
      <c r="B16" s="464"/>
      <c r="C16" s="464"/>
      <c r="D16" s="198"/>
      <c r="E16" s="198"/>
      <c r="F16" s="198"/>
      <c r="G16" s="198"/>
      <c r="H16" s="198"/>
      <c r="I16" s="198"/>
      <c r="J16" s="198"/>
      <c r="K16" s="198"/>
      <c r="L16" s="198"/>
      <c r="M16" s="198"/>
      <c r="N16" s="274"/>
      <c r="O16" s="49"/>
      <c r="P16" s="52"/>
      <c r="Q16" s="52"/>
      <c r="R16" s="52"/>
      <c r="S16" s="52"/>
      <c r="T16" s="53">
        <f t="shared" si="0"/>
        <v>0</v>
      </c>
      <c r="U16" s="53">
        <f t="shared" si="1"/>
        <v>0</v>
      </c>
      <c r="V16" s="53">
        <f t="shared" si="2"/>
        <v>0</v>
      </c>
      <c r="W16" s="53">
        <f t="shared" si="3"/>
        <v>0</v>
      </c>
      <c r="X16" s="53">
        <f t="shared" si="4"/>
        <v>0</v>
      </c>
      <c r="Y16" s="53">
        <f t="shared" si="5"/>
        <v>0</v>
      </c>
      <c r="Z16" s="51"/>
      <c r="AA16" s="51"/>
    </row>
    <row r="17" spans="1:33" x14ac:dyDescent="0.25">
      <c r="A17" s="144"/>
      <c r="B17" s="464"/>
      <c r="C17" s="464"/>
      <c r="D17" s="198"/>
      <c r="E17" s="198"/>
      <c r="F17" s="198"/>
      <c r="G17" s="198"/>
      <c r="H17" s="198"/>
      <c r="I17" s="198"/>
      <c r="J17" s="198"/>
      <c r="K17" s="198"/>
      <c r="L17" s="198"/>
      <c r="M17" s="198"/>
      <c r="N17" s="274"/>
      <c r="O17" s="49"/>
      <c r="P17" s="49"/>
      <c r="Q17" s="49"/>
      <c r="R17" s="49"/>
      <c r="S17" s="49"/>
      <c r="T17" s="53">
        <f t="shared" si="0"/>
        <v>0</v>
      </c>
      <c r="U17" s="53">
        <f t="shared" si="1"/>
        <v>0</v>
      </c>
      <c r="V17" s="53">
        <f t="shared" si="2"/>
        <v>0</v>
      </c>
      <c r="W17" s="53">
        <f t="shared" si="3"/>
        <v>0</v>
      </c>
      <c r="X17" s="53">
        <f t="shared" si="4"/>
        <v>0</v>
      </c>
      <c r="Y17" s="53">
        <f t="shared" si="5"/>
        <v>0</v>
      </c>
      <c r="Z17" s="51"/>
      <c r="AA17" s="51"/>
      <c r="AD17" s="17"/>
      <c r="AG17" s="17"/>
    </row>
    <row r="18" spans="1:33" x14ac:dyDescent="0.25">
      <c r="A18" s="144"/>
      <c r="B18" s="464"/>
      <c r="C18" s="464"/>
      <c r="D18" s="198"/>
      <c r="E18" s="198"/>
      <c r="F18" s="198"/>
      <c r="G18" s="198"/>
      <c r="H18" s="198"/>
      <c r="I18" s="198"/>
      <c r="J18" s="198"/>
      <c r="K18" s="198"/>
      <c r="L18" s="198"/>
      <c r="M18" s="198"/>
      <c r="N18" s="274"/>
      <c r="O18" s="49"/>
      <c r="P18" s="49"/>
      <c r="Q18" s="49"/>
      <c r="R18" s="49"/>
      <c r="S18" s="49"/>
      <c r="T18" s="53">
        <f t="shared" si="0"/>
        <v>0</v>
      </c>
      <c r="U18" s="53">
        <f t="shared" si="1"/>
        <v>0</v>
      </c>
      <c r="V18" s="53">
        <f t="shared" si="2"/>
        <v>0</v>
      </c>
      <c r="W18" s="53">
        <f t="shared" si="3"/>
        <v>0</v>
      </c>
      <c r="X18" s="53">
        <f t="shared" si="4"/>
        <v>0</v>
      </c>
      <c r="Y18" s="53">
        <f t="shared" si="5"/>
        <v>0</v>
      </c>
      <c r="Z18" s="51"/>
      <c r="AA18" s="51"/>
      <c r="AD18" s="17"/>
      <c r="AG18" s="17"/>
    </row>
    <row r="19" spans="1:33" x14ac:dyDescent="0.25">
      <c r="A19" s="144"/>
      <c r="B19" s="464"/>
      <c r="C19" s="464"/>
      <c r="D19" s="198"/>
      <c r="E19" s="198"/>
      <c r="F19" s="198"/>
      <c r="G19" s="198"/>
      <c r="H19" s="198"/>
      <c r="I19" s="198"/>
      <c r="J19" s="198"/>
      <c r="K19" s="198"/>
      <c r="L19" s="198"/>
      <c r="M19" s="198"/>
      <c r="N19" s="274"/>
      <c r="O19" s="49"/>
      <c r="P19" s="49"/>
      <c r="Q19" s="49"/>
      <c r="R19" s="49"/>
      <c r="S19" s="49"/>
      <c r="T19" s="53">
        <f t="shared" si="0"/>
        <v>0</v>
      </c>
      <c r="U19" s="53">
        <f t="shared" si="1"/>
        <v>0</v>
      </c>
      <c r="V19" s="53">
        <f t="shared" si="2"/>
        <v>0</v>
      </c>
      <c r="W19" s="53">
        <f t="shared" si="3"/>
        <v>0</v>
      </c>
      <c r="X19" s="53">
        <f t="shared" si="4"/>
        <v>0</v>
      </c>
      <c r="Y19" s="53">
        <f t="shared" si="5"/>
        <v>0</v>
      </c>
      <c r="Z19" s="51"/>
      <c r="AA19" s="51"/>
    </row>
    <row r="20" spans="1:33" x14ac:dyDescent="0.25">
      <c r="A20" s="144"/>
      <c r="B20" s="464"/>
      <c r="C20" s="464"/>
      <c r="D20" s="198"/>
      <c r="E20" s="198"/>
      <c r="F20" s="198"/>
      <c r="G20" s="198"/>
      <c r="H20" s="198"/>
      <c r="I20" s="198"/>
      <c r="J20" s="198"/>
      <c r="K20" s="198"/>
      <c r="L20" s="198"/>
      <c r="M20" s="198"/>
      <c r="N20" s="274"/>
      <c r="O20" s="49"/>
      <c r="P20" s="52"/>
      <c r="Q20" s="52"/>
      <c r="R20" s="52"/>
      <c r="S20" s="52"/>
      <c r="T20" s="53">
        <f t="shared" si="0"/>
        <v>0</v>
      </c>
      <c r="U20" s="53">
        <f t="shared" si="1"/>
        <v>0</v>
      </c>
      <c r="V20" s="53">
        <f t="shared" si="2"/>
        <v>0</v>
      </c>
      <c r="W20" s="53">
        <f t="shared" si="3"/>
        <v>0</v>
      </c>
      <c r="X20" s="53">
        <f t="shared" si="4"/>
        <v>0</v>
      </c>
      <c r="Y20" s="53">
        <f t="shared" si="5"/>
        <v>0</v>
      </c>
      <c r="Z20" s="51"/>
      <c r="AA20" s="51"/>
      <c r="AD20" s="17"/>
    </row>
    <row r="21" spans="1:33" x14ac:dyDescent="0.25">
      <c r="A21" s="144"/>
      <c r="B21" s="464"/>
      <c r="C21" s="464"/>
      <c r="D21" s="198"/>
      <c r="E21" s="198"/>
      <c r="F21" s="198"/>
      <c r="G21" s="198"/>
      <c r="H21" s="198"/>
      <c r="I21" s="198"/>
      <c r="J21" s="198"/>
      <c r="K21" s="198"/>
      <c r="L21" s="198"/>
      <c r="M21" s="198"/>
      <c r="N21" s="274"/>
      <c r="O21" s="49"/>
      <c r="P21" s="52"/>
      <c r="Q21" s="52"/>
      <c r="R21" s="52"/>
      <c r="S21" s="52"/>
      <c r="T21" s="53">
        <f t="shared" si="0"/>
        <v>0</v>
      </c>
      <c r="U21" s="53">
        <f t="shared" si="1"/>
        <v>0</v>
      </c>
      <c r="V21" s="53">
        <f t="shared" si="2"/>
        <v>0</v>
      </c>
      <c r="W21" s="53">
        <f t="shared" si="3"/>
        <v>0</v>
      </c>
      <c r="X21" s="53">
        <f t="shared" si="4"/>
        <v>0</v>
      </c>
      <c r="Y21" s="53">
        <f t="shared" si="5"/>
        <v>0</v>
      </c>
      <c r="Z21" s="51"/>
      <c r="AA21" s="51"/>
      <c r="AD21" s="17"/>
    </row>
    <row r="22" spans="1:33" x14ac:dyDescent="0.25">
      <c r="A22" s="144"/>
      <c r="B22" s="464"/>
      <c r="C22" s="464"/>
      <c r="D22" s="198"/>
      <c r="E22" s="198"/>
      <c r="F22" s="198"/>
      <c r="G22" s="198"/>
      <c r="H22" s="198"/>
      <c r="I22" s="198"/>
      <c r="J22" s="198"/>
      <c r="K22" s="198"/>
      <c r="L22" s="198"/>
      <c r="M22" s="198"/>
      <c r="N22" s="274"/>
      <c r="O22" s="49"/>
      <c r="P22" s="52"/>
      <c r="Q22" s="52"/>
      <c r="R22" s="52"/>
      <c r="S22" s="52"/>
      <c r="T22" s="53">
        <f t="shared" si="0"/>
        <v>0</v>
      </c>
      <c r="U22" s="53">
        <f t="shared" si="1"/>
        <v>0</v>
      </c>
      <c r="V22" s="53">
        <f t="shared" si="2"/>
        <v>0</v>
      </c>
      <c r="W22" s="53">
        <f t="shared" si="3"/>
        <v>0</v>
      </c>
      <c r="X22" s="53">
        <f t="shared" si="4"/>
        <v>0</v>
      </c>
      <c r="Y22" s="53">
        <f t="shared" si="5"/>
        <v>0</v>
      </c>
      <c r="Z22" s="51"/>
      <c r="AA22" s="51"/>
    </row>
    <row r="23" spans="1:33" s="303" customFormat="1" x14ac:dyDescent="0.25">
      <c r="A23" s="194"/>
      <c r="B23" s="526"/>
      <c r="C23" s="526"/>
      <c r="D23" s="222"/>
      <c r="E23" s="222"/>
      <c r="F23" s="222"/>
      <c r="G23" s="222"/>
      <c r="H23" s="222"/>
      <c r="I23" s="222"/>
      <c r="J23" s="222"/>
      <c r="K23" s="222"/>
      <c r="L23" s="198"/>
      <c r="M23" s="198"/>
      <c r="N23" s="527"/>
      <c r="O23" s="492"/>
      <c r="P23" s="493"/>
      <c r="Q23" s="493"/>
      <c r="R23" s="493"/>
      <c r="S23" s="493"/>
      <c r="T23" s="53">
        <f t="shared" si="0"/>
        <v>0</v>
      </c>
      <c r="U23" s="53">
        <f t="shared" si="1"/>
        <v>0</v>
      </c>
      <c r="V23" s="53">
        <f t="shared" si="2"/>
        <v>0</v>
      </c>
      <c r="W23" s="53">
        <f t="shared" si="3"/>
        <v>0</v>
      </c>
      <c r="X23" s="53">
        <f t="shared" si="4"/>
        <v>0</v>
      </c>
      <c r="Y23" s="53">
        <f t="shared" si="5"/>
        <v>0</v>
      </c>
      <c r="Z23" s="211"/>
      <c r="AA23" s="211"/>
      <c r="AD23" s="494"/>
    </row>
    <row r="24" spans="1:33" x14ac:dyDescent="0.25">
      <c r="A24" s="144"/>
      <c r="B24" s="464"/>
      <c r="C24" s="464"/>
      <c r="D24" s="198"/>
      <c r="E24" s="198"/>
      <c r="F24" s="198"/>
      <c r="G24" s="198"/>
      <c r="H24" s="198"/>
      <c r="I24" s="198"/>
      <c r="J24" s="198"/>
      <c r="K24" s="198"/>
      <c r="L24" s="198"/>
      <c r="M24" s="198"/>
      <c r="N24" s="274"/>
      <c r="O24" s="49"/>
      <c r="P24" s="52"/>
      <c r="Q24" s="52"/>
      <c r="R24" s="52"/>
      <c r="S24" s="52"/>
      <c r="T24" s="53">
        <f t="shared" si="0"/>
        <v>0</v>
      </c>
      <c r="U24" s="53">
        <f t="shared" si="1"/>
        <v>0</v>
      </c>
      <c r="V24" s="53">
        <f t="shared" si="2"/>
        <v>0</v>
      </c>
      <c r="W24" s="53">
        <f t="shared" si="3"/>
        <v>0</v>
      </c>
      <c r="X24" s="53">
        <f t="shared" si="4"/>
        <v>0</v>
      </c>
      <c r="Y24" s="53">
        <f t="shared" si="5"/>
        <v>0</v>
      </c>
      <c r="Z24" s="51"/>
      <c r="AA24" s="51"/>
    </row>
    <row r="25" spans="1:33" x14ac:dyDescent="0.25">
      <c r="A25" s="144"/>
      <c r="B25" s="464"/>
      <c r="C25" s="464"/>
      <c r="D25" s="198"/>
      <c r="E25" s="198"/>
      <c r="F25" s="198"/>
      <c r="G25" s="198"/>
      <c r="H25" s="198"/>
      <c r="I25" s="198"/>
      <c r="J25" s="198"/>
      <c r="K25" s="198"/>
      <c r="L25" s="198"/>
      <c r="M25" s="198"/>
      <c r="N25" s="274"/>
      <c r="O25" s="49"/>
      <c r="P25" s="52"/>
      <c r="Q25" s="52"/>
      <c r="R25" s="52"/>
      <c r="S25" s="52"/>
      <c r="T25" s="53">
        <f t="shared" si="0"/>
        <v>0</v>
      </c>
      <c r="U25" s="53">
        <f t="shared" si="1"/>
        <v>0</v>
      </c>
      <c r="V25" s="53">
        <f t="shared" si="2"/>
        <v>0</v>
      </c>
      <c r="W25" s="53">
        <f t="shared" si="3"/>
        <v>0</v>
      </c>
      <c r="X25" s="53">
        <f t="shared" si="4"/>
        <v>0</v>
      </c>
      <c r="Y25" s="53">
        <f t="shared" si="5"/>
        <v>0</v>
      </c>
      <c r="Z25" s="51"/>
      <c r="AA25" s="51"/>
    </row>
    <row r="26" spans="1:33" x14ac:dyDescent="0.25">
      <c r="A26" s="144"/>
      <c r="B26" s="464"/>
      <c r="C26" s="464"/>
      <c r="D26" s="198"/>
      <c r="E26" s="198"/>
      <c r="F26" s="198"/>
      <c r="G26" s="198"/>
      <c r="H26" s="198"/>
      <c r="I26" s="198"/>
      <c r="J26" s="198"/>
      <c r="K26" s="198"/>
      <c r="L26" s="198"/>
      <c r="M26" s="198"/>
      <c r="N26" s="274"/>
      <c r="O26" s="49"/>
      <c r="P26" s="52"/>
      <c r="Q26" s="52"/>
      <c r="R26" s="52"/>
      <c r="S26" s="52"/>
      <c r="T26" s="53">
        <f t="shared" si="0"/>
        <v>0</v>
      </c>
      <c r="U26" s="53">
        <f t="shared" si="1"/>
        <v>0</v>
      </c>
      <c r="V26" s="53">
        <f t="shared" si="2"/>
        <v>0</v>
      </c>
      <c r="W26" s="53">
        <f t="shared" si="3"/>
        <v>0</v>
      </c>
      <c r="X26" s="53">
        <f t="shared" si="4"/>
        <v>0</v>
      </c>
      <c r="Y26" s="53">
        <f t="shared" si="5"/>
        <v>0</v>
      </c>
      <c r="Z26" s="51"/>
      <c r="AA26" s="51"/>
    </row>
    <row r="27" spans="1:33" x14ac:dyDescent="0.25">
      <c r="A27" s="144"/>
      <c r="B27" s="464"/>
      <c r="C27" s="464"/>
      <c r="D27" s="198"/>
      <c r="E27" s="198"/>
      <c r="F27" s="198"/>
      <c r="G27" s="198"/>
      <c r="H27" s="198"/>
      <c r="I27" s="198"/>
      <c r="J27" s="198"/>
      <c r="K27" s="198"/>
      <c r="L27" s="198"/>
      <c r="M27" s="198"/>
      <c r="N27" s="274"/>
      <c r="O27" s="49"/>
      <c r="P27" s="49"/>
      <c r="Q27" s="49"/>
      <c r="R27" s="49"/>
      <c r="S27" s="49"/>
      <c r="T27" s="53">
        <f t="shared" si="0"/>
        <v>0</v>
      </c>
      <c r="U27" s="53">
        <f t="shared" si="1"/>
        <v>0</v>
      </c>
      <c r="V27" s="53">
        <f t="shared" si="2"/>
        <v>0</v>
      </c>
      <c r="W27" s="53">
        <f t="shared" si="3"/>
        <v>0</v>
      </c>
      <c r="X27" s="53">
        <f t="shared" si="4"/>
        <v>0</v>
      </c>
      <c r="Y27" s="53">
        <f t="shared" si="5"/>
        <v>0</v>
      </c>
      <c r="Z27" s="51"/>
      <c r="AA27" s="51"/>
    </row>
    <row r="28" spans="1:33" x14ac:dyDescent="0.25">
      <c r="A28" s="144"/>
      <c r="B28" s="464"/>
      <c r="C28" s="464"/>
      <c r="D28" s="198"/>
      <c r="E28" s="198"/>
      <c r="F28" s="198"/>
      <c r="G28" s="198"/>
      <c r="H28" s="198"/>
      <c r="I28" s="198"/>
      <c r="J28" s="198"/>
      <c r="K28" s="198"/>
      <c r="L28" s="198"/>
      <c r="M28" s="198"/>
      <c r="N28" s="274"/>
      <c r="O28" s="49"/>
      <c r="P28" s="49"/>
      <c r="Q28" s="49"/>
      <c r="R28" s="49"/>
      <c r="S28" s="49"/>
      <c r="T28" s="53">
        <f t="shared" si="0"/>
        <v>0</v>
      </c>
      <c r="U28" s="53">
        <f t="shared" si="1"/>
        <v>0</v>
      </c>
      <c r="V28" s="53">
        <f t="shared" si="2"/>
        <v>0</v>
      </c>
      <c r="W28" s="53">
        <f t="shared" si="3"/>
        <v>0</v>
      </c>
      <c r="X28" s="53">
        <f t="shared" si="4"/>
        <v>0</v>
      </c>
      <c r="Y28" s="53">
        <f t="shared" si="5"/>
        <v>0</v>
      </c>
      <c r="Z28" s="51"/>
      <c r="AA28" s="51"/>
    </row>
    <row r="29" spans="1:33" s="192" customFormat="1" x14ac:dyDescent="0.25">
      <c r="A29" s="208"/>
      <c r="B29" s="464"/>
      <c r="C29" s="464"/>
      <c r="D29" s="198"/>
      <c r="E29" s="198"/>
      <c r="F29" s="198"/>
      <c r="G29" s="198"/>
      <c r="H29" s="198"/>
      <c r="I29" s="198"/>
      <c r="J29" s="198"/>
      <c r="K29" s="198"/>
      <c r="L29" s="198"/>
      <c r="M29" s="198"/>
      <c r="N29" s="289"/>
      <c r="O29" s="189"/>
      <c r="P29" s="189"/>
      <c r="Q29" s="189"/>
      <c r="R29" s="189"/>
      <c r="S29" s="189"/>
      <c r="T29" s="53">
        <f t="shared" si="0"/>
        <v>0</v>
      </c>
      <c r="U29" s="53">
        <f t="shared" si="1"/>
        <v>0</v>
      </c>
      <c r="V29" s="53">
        <f t="shared" si="2"/>
        <v>0</v>
      </c>
      <c r="W29" s="53">
        <f t="shared" si="3"/>
        <v>0</v>
      </c>
      <c r="X29" s="53">
        <f t="shared" si="4"/>
        <v>0</v>
      </c>
      <c r="Y29" s="53">
        <f t="shared" si="5"/>
        <v>0</v>
      </c>
      <c r="Z29" s="186"/>
      <c r="AA29" s="186"/>
    </row>
    <row r="30" spans="1:33" x14ac:dyDescent="0.25">
      <c r="A30" s="144"/>
      <c r="B30" s="464"/>
      <c r="C30" s="464"/>
      <c r="D30" s="198"/>
      <c r="E30" s="198"/>
      <c r="F30" s="198"/>
      <c r="G30" s="198"/>
      <c r="H30" s="198"/>
      <c r="I30" s="198"/>
      <c r="J30" s="198"/>
      <c r="K30" s="198"/>
      <c r="L30" s="198"/>
      <c r="M30" s="198"/>
      <c r="N30" s="274"/>
      <c r="O30" s="49"/>
      <c r="P30" s="49"/>
      <c r="Q30" s="49"/>
      <c r="R30" s="49"/>
      <c r="S30" s="49"/>
      <c r="T30" s="53">
        <f t="shared" si="0"/>
        <v>0</v>
      </c>
      <c r="U30" s="53">
        <f t="shared" si="1"/>
        <v>0</v>
      </c>
      <c r="V30" s="53">
        <f t="shared" si="2"/>
        <v>0</v>
      </c>
      <c r="W30" s="53">
        <f t="shared" si="3"/>
        <v>0</v>
      </c>
      <c r="X30" s="53">
        <f t="shared" si="4"/>
        <v>0</v>
      </c>
      <c r="Y30" s="53">
        <f t="shared" si="5"/>
        <v>0</v>
      </c>
      <c r="Z30" s="51"/>
      <c r="AA30" s="51"/>
    </row>
    <row r="31" spans="1:33" x14ac:dyDescent="0.25">
      <c r="A31" s="144"/>
      <c r="B31" s="464"/>
      <c r="C31" s="464"/>
      <c r="D31" s="198"/>
      <c r="E31" s="198"/>
      <c r="F31" s="198"/>
      <c r="G31" s="198"/>
      <c r="H31" s="198"/>
      <c r="I31" s="198"/>
      <c r="J31" s="198"/>
      <c r="K31" s="198"/>
      <c r="L31" s="198"/>
      <c r="M31" s="198"/>
      <c r="N31" s="274"/>
      <c r="O31" s="49"/>
      <c r="P31" s="49"/>
      <c r="Q31" s="49"/>
      <c r="R31" s="49"/>
      <c r="S31" s="49"/>
      <c r="T31" s="53">
        <f t="shared" si="0"/>
        <v>0</v>
      </c>
      <c r="U31" s="53">
        <f t="shared" si="1"/>
        <v>0</v>
      </c>
      <c r="V31" s="53">
        <f t="shared" si="2"/>
        <v>0</v>
      </c>
      <c r="W31" s="53">
        <f t="shared" si="3"/>
        <v>0</v>
      </c>
      <c r="X31" s="53">
        <f t="shared" si="4"/>
        <v>0</v>
      </c>
      <c r="Y31" s="53">
        <f t="shared" si="5"/>
        <v>0</v>
      </c>
      <c r="Z31" s="51"/>
      <c r="AA31" s="51"/>
    </row>
    <row r="32" spans="1:33" x14ac:dyDescent="0.25">
      <c r="A32" s="144"/>
      <c r="B32" s="464"/>
      <c r="C32" s="464"/>
      <c r="D32" s="198"/>
      <c r="E32" s="198"/>
      <c r="F32" s="198"/>
      <c r="G32" s="198"/>
      <c r="H32" s="198"/>
      <c r="I32" s="198"/>
      <c r="J32" s="198"/>
      <c r="K32" s="198"/>
      <c r="L32" s="198"/>
      <c r="M32" s="198"/>
      <c r="N32" s="274"/>
      <c r="O32" s="49"/>
      <c r="P32" s="49"/>
      <c r="Q32" s="49"/>
      <c r="R32" s="49"/>
      <c r="S32" s="49"/>
      <c r="T32" s="53">
        <f t="shared" si="0"/>
        <v>0</v>
      </c>
      <c r="U32" s="53">
        <f t="shared" si="1"/>
        <v>0</v>
      </c>
      <c r="V32" s="53">
        <f t="shared" si="2"/>
        <v>0</v>
      </c>
      <c r="W32" s="53">
        <f t="shared" si="3"/>
        <v>0</v>
      </c>
      <c r="X32" s="53">
        <f t="shared" si="4"/>
        <v>0</v>
      </c>
      <c r="Y32" s="53">
        <f t="shared" si="5"/>
        <v>0</v>
      </c>
      <c r="Z32" s="51"/>
      <c r="AA32" s="51"/>
    </row>
    <row r="33" spans="1:33" x14ac:dyDescent="0.25">
      <c r="A33" s="144"/>
      <c r="B33" s="464"/>
      <c r="C33" s="464"/>
      <c r="D33" s="198"/>
      <c r="E33" s="198"/>
      <c r="F33" s="198"/>
      <c r="G33" s="198"/>
      <c r="H33" s="198"/>
      <c r="I33" s="198"/>
      <c r="J33" s="198"/>
      <c r="K33" s="198"/>
      <c r="L33" s="198"/>
      <c r="M33" s="198"/>
      <c r="N33" s="274"/>
      <c r="O33" s="49"/>
      <c r="P33" s="49"/>
      <c r="Q33" s="49"/>
      <c r="R33" s="49"/>
      <c r="S33" s="49"/>
      <c r="T33" s="53">
        <f t="shared" si="0"/>
        <v>0</v>
      </c>
      <c r="U33" s="53">
        <f t="shared" si="1"/>
        <v>0</v>
      </c>
      <c r="V33" s="53">
        <f t="shared" si="2"/>
        <v>0</v>
      </c>
      <c r="W33" s="53">
        <f t="shared" si="3"/>
        <v>0</v>
      </c>
      <c r="X33" s="53">
        <f t="shared" si="4"/>
        <v>0</v>
      </c>
      <c r="Y33" s="53">
        <f t="shared" si="5"/>
        <v>0</v>
      </c>
      <c r="Z33" s="51"/>
      <c r="AA33" s="51"/>
    </row>
    <row r="34" spans="1:33" x14ac:dyDescent="0.25">
      <c r="A34" s="144"/>
      <c r="B34" s="464"/>
      <c r="C34" s="464"/>
      <c r="D34" s="198"/>
      <c r="E34" s="198"/>
      <c r="F34" s="198"/>
      <c r="G34" s="198"/>
      <c r="H34" s="198"/>
      <c r="I34" s="198"/>
      <c r="J34" s="198"/>
      <c r="K34" s="198"/>
      <c r="L34" s="198"/>
      <c r="M34" s="198"/>
      <c r="N34" s="274"/>
      <c r="O34" s="49"/>
      <c r="P34" s="49"/>
      <c r="Q34" s="49"/>
      <c r="R34" s="49"/>
      <c r="S34" s="49"/>
      <c r="T34" s="53">
        <f t="shared" si="0"/>
        <v>0</v>
      </c>
      <c r="U34" s="53">
        <f t="shared" si="1"/>
        <v>0</v>
      </c>
      <c r="V34" s="53">
        <f t="shared" si="2"/>
        <v>0</v>
      </c>
      <c r="W34" s="53">
        <f t="shared" si="3"/>
        <v>0</v>
      </c>
      <c r="X34" s="53">
        <f t="shared" si="4"/>
        <v>0</v>
      </c>
      <c r="Y34" s="53">
        <f t="shared" si="5"/>
        <v>0</v>
      </c>
      <c r="Z34" s="51"/>
      <c r="AA34" s="51"/>
      <c r="AG34" s="17"/>
    </row>
    <row r="35" spans="1:33" s="192" customFormat="1" x14ac:dyDescent="0.25">
      <c r="A35" s="208"/>
      <c r="B35" s="464"/>
      <c r="C35" s="464"/>
      <c r="D35" s="198"/>
      <c r="E35" s="198"/>
      <c r="F35" s="198"/>
      <c r="G35" s="198"/>
      <c r="H35" s="198"/>
      <c r="I35" s="198"/>
      <c r="J35" s="198"/>
      <c r="K35" s="198"/>
      <c r="L35" s="198"/>
      <c r="M35" s="198"/>
      <c r="N35" s="289"/>
      <c r="O35" s="189"/>
      <c r="P35" s="190"/>
      <c r="Q35" s="190"/>
      <c r="R35" s="190"/>
      <c r="S35" s="190"/>
      <c r="T35" s="53">
        <f t="shared" si="0"/>
        <v>0</v>
      </c>
      <c r="U35" s="53">
        <f t="shared" si="1"/>
        <v>0</v>
      </c>
      <c r="V35" s="53">
        <f t="shared" si="2"/>
        <v>0</v>
      </c>
      <c r="W35" s="53">
        <f t="shared" si="3"/>
        <v>0</v>
      </c>
      <c r="X35" s="53">
        <f t="shared" si="4"/>
        <v>0</v>
      </c>
      <c r="Y35" s="53">
        <f t="shared" si="5"/>
        <v>0</v>
      </c>
      <c r="Z35" s="186"/>
      <c r="AA35" s="186"/>
    </row>
    <row r="36" spans="1:33" s="192" customFormat="1" x14ac:dyDescent="0.25">
      <c r="A36" s="208"/>
      <c r="B36" s="464"/>
      <c r="C36" s="464"/>
      <c r="D36" s="198"/>
      <c r="E36" s="198"/>
      <c r="F36" s="198"/>
      <c r="G36" s="198"/>
      <c r="H36" s="198"/>
      <c r="I36" s="198"/>
      <c r="J36" s="198"/>
      <c r="K36" s="198"/>
      <c r="L36" s="198"/>
      <c r="M36" s="198"/>
      <c r="N36" s="289"/>
      <c r="O36" s="189"/>
      <c r="P36" s="190"/>
      <c r="Q36" s="190"/>
      <c r="R36" s="190"/>
      <c r="S36" s="190"/>
      <c r="T36" s="53">
        <f t="shared" si="0"/>
        <v>0</v>
      </c>
      <c r="U36" s="53">
        <f t="shared" si="1"/>
        <v>0</v>
      </c>
      <c r="V36" s="53">
        <f t="shared" si="2"/>
        <v>0</v>
      </c>
      <c r="W36" s="53">
        <f t="shared" si="3"/>
        <v>0</v>
      </c>
      <c r="X36" s="53">
        <f t="shared" si="4"/>
        <v>0</v>
      </c>
      <c r="Y36" s="53">
        <f t="shared" si="5"/>
        <v>0</v>
      </c>
      <c r="Z36" s="186"/>
      <c r="AA36" s="186"/>
    </row>
    <row r="37" spans="1:33" s="192" customFormat="1" x14ac:dyDescent="0.25">
      <c r="A37" s="208"/>
      <c r="B37" s="464"/>
      <c r="C37" s="464"/>
      <c r="D37" s="198"/>
      <c r="E37" s="198"/>
      <c r="F37" s="198"/>
      <c r="G37" s="198"/>
      <c r="H37" s="198"/>
      <c r="I37" s="198"/>
      <c r="J37" s="198"/>
      <c r="K37" s="198"/>
      <c r="L37" s="198"/>
      <c r="M37" s="198"/>
      <c r="N37" s="279"/>
      <c r="O37" s="189"/>
      <c r="P37" s="190"/>
      <c r="Q37" s="190"/>
      <c r="R37" s="190"/>
      <c r="S37" s="190"/>
      <c r="T37" s="53">
        <f t="shared" si="0"/>
        <v>0</v>
      </c>
      <c r="U37" s="53">
        <f t="shared" si="1"/>
        <v>0</v>
      </c>
      <c r="V37" s="53">
        <f t="shared" si="2"/>
        <v>0</v>
      </c>
      <c r="W37" s="53">
        <f t="shared" si="3"/>
        <v>0</v>
      </c>
      <c r="X37" s="53">
        <f t="shared" si="4"/>
        <v>0</v>
      </c>
      <c r="Y37" s="53">
        <f t="shared" si="5"/>
        <v>0</v>
      </c>
      <c r="Z37" s="186"/>
      <c r="AA37" s="186"/>
    </row>
    <row r="38" spans="1:33" x14ac:dyDescent="0.25">
      <c r="A38" s="144"/>
      <c r="B38" s="464"/>
      <c r="C38" s="464"/>
      <c r="D38" s="198"/>
      <c r="E38" s="198"/>
      <c r="F38" s="198"/>
      <c r="G38" s="198"/>
      <c r="H38" s="198"/>
      <c r="I38" s="198"/>
      <c r="J38" s="198"/>
      <c r="K38" s="198"/>
      <c r="L38" s="198"/>
      <c r="M38" s="198"/>
      <c r="N38" s="206"/>
      <c r="O38" s="49"/>
      <c r="P38" s="52"/>
      <c r="Q38" s="52"/>
      <c r="R38" s="52"/>
      <c r="S38" s="52"/>
      <c r="T38" s="53">
        <f t="shared" si="0"/>
        <v>0</v>
      </c>
      <c r="U38" s="53">
        <f t="shared" si="1"/>
        <v>0</v>
      </c>
      <c r="V38" s="53">
        <f t="shared" si="2"/>
        <v>0</v>
      </c>
      <c r="W38" s="53">
        <f t="shared" si="3"/>
        <v>0</v>
      </c>
      <c r="X38" s="53">
        <f t="shared" si="4"/>
        <v>0</v>
      </c>
      <c r="Y38" s="53">
        <f t="shared" si="5"/>
        <v>0</v>
      </c>
      <c r="Z38" s="51"/>
      <c r="AA38" s="51"/>
    </row>
    <row r="39" spans="1:33" x14ac:dyDescent="0.25">
      <c r="A39" s="144"/>
      <c r="B39" s="464"/>
      <c r="C39" s="464"/>
      <c r="D39" s="198"/>
      <c r="E39" s="198"/>
      <c r="F39" s="198"/>
      <c r="G39" s="198"/>
      <c r="H39" s="198"/>
      <c r="I39" s="198"/>
      <c r="J39" s="198"/>
      <c r="K39" s="198"/>
      <c r="L39" s="198"/>
      <c r="M39" s="198"/>
      <c r="N39" s="274"/>
      <c r="O39" s="49"/>
      <c r="P39" s="52"/>
      <c r="Q39" s="52"/>
      <c r="R39" s="52"/>
      <c r="S39" s="52"/>
      <c r="T39" s="53">
        <f t="shared" si="0"/>
        <v>0</v>
      </c>
      <c r="U39" s="53">
        <f t="shared" si="1"/>
        <v>0</v>
      </c>
      <c r="V39" s="53">
        <f t="shared" si="2"/>
        <v>0</v>
      </c>
      <c r="W39" s="53">
        <f t="shared" si="3"/>
        <v>0</v>
      </c>
      <c r="X39" s="53">
        <f t="shared" si="4"/>
        <v>0</v>
      </c>
      <c r="Y39" s="53">
        <f t="shared" si="5"/>
        <v>0</v>
      </c>
      <c r="Z39" s="51"/>
      <c r="AA39" s="51"/>
    </row>
    <row r="40" spans="1:33" x14ac:dyDescent="0.25">
      <c r="A40" s="144"/>
      <c r="B40" s="464"/>
      <c r="C40" s="464"/>
      <c r="D40" s="198"/>
      <c r="E40" s="198"/>
      <c r="F40" s="198"/>
      <c r="G40" s="198"/>
      <c r="H40" s="198"/>
      <c r="I40" s="198"/>
      <c r="J40" s="198"/>
      <c r="K40" s="198"/>
      <c r="L40" s="198"/>
      <c r="M40" s="198"/>
      <c r="N40" s="274"/>
      <c r="O40" s="49"/>
      <c r="P40" s="52"/>
      <c r="Q40" s="52"/>
      <c r="R40" s="52"/>
      <c r="S40" s="52"/>
      <c r="T40" s="53">
        <f t="shared" si="0"/>
        <v>0</v>
      </c>
      <c r="U40" s="53">
        <f t="shared" si="1"/>
        <v>0</v>
      </c>
      <c r="V40" s="53">
        <f t="shared" si="2"/>
        <v>0</v>
      </c>
      <c r="W40" s="53">
        <f t="shared" si="3"/>
        <v>0</v>
      </c>
      <c r="X40" s="53">
        <f t="shared" si="4"/>
        <v>0</v>
      </c>
      <c r="Y40" s="53">
        <f t="shared" si="5"/>
        <v>0</v>
      </c>
      <c r="Z40" s="51"/>
      <c r="AA40" s="51"/>
    </row>
    <row r="41" spans="1:33" x14ac:dyDescent="0.25">
      <c r="A41" s="144"/>
      <c r="B41" s="464"/>
      <c r="C41" s="464"/>
      <c r="D41" s="198"/>
      <c r="E41" s="198"/>
      <c r="F41" s="198"/>
      <c r="G41" s="198"/>
      <c r="H41" s="198"/>
      <c r="I41" s="198"/>
      <c r="J41" s="198"/>
      <c r="K41" s="198"/>
      <c r="L41" s="198"/>
      <c r="M41" s="198"/>
      <c r="N41" s="274"/>
      <c r="O41" s="49"/>
      <c r="P41" s="52"/>
      <c r="Q41" s="52"/>
      <c r="R41" s="52"/>
      <c r="S41" s="52"/>
      <c r="T41" s="53">
        <f t="shared" si="0"/>
        <v>0</v>
      </c>
      <c r="U41" s="53">
        <f t="shared" si="1"/>
        <v>0</v>
      </c>
      <c r="V41" s="53">
        <f t="shared" si="2"/>
        <v>0</v>
      </c>
      <c r="W41" s="53">
        <f t="shared" si="3"/>
        <v>0</v>
      </c>
      <c r="X41" s="53">
        <f t="shared" si="4"/>
        <v>0</v>
      </c>
      <c r="Y41" s="53">
        <f t="shared" si="5"/>
        <v>0</v>
      </c>
      <c r="Z41" s="51"/>
      <c r="AA41" s="51"/>
      <c r="AG41" s="17"/>
    </row>
    <row r="42" spans="1:33" x14ac:dyDescent="0.25">
      <c r="A42" s="144"/>
      <c r="B42" s="464"/>
      <c r="C42" s="464"/>
      <c r="D42" s="198"/>
      <c r="E42" s="198"/>
      <c r="F42" s="198"/>
      <c r="G42" s="198"/>
      <c r="H42" s="198"/>
      <c r="I42" s="198"/>
      <c r="J42" s="198"/>
      <c r="K42" s="198"/>
      <c r="L42" s="198"/>
      <c r="M42" s="198"/>
      <c r="N42" s="274"/>
      <c r="O42" s="49"/>
      <c r="P42" s="52"/>
      <c r="Q42" s="52"/>
      <c r="R42" s="52"/>
      <c r="S42" s="52"/>
      <c r="T42" s="53">
        <f t="shared" si="0"/>
        <v>0</v>
      </c>
      <c r="U42" s="53">
        <f t="shared" si="1"/>
        <v>0</v>
      </c>
      <c r="V42" s="53">
        <f t="shared" si="2"/>
        <v>0</v>
      </c>
      <c r="W42" s="53">
        <f t="shared" si="3"/>
        <v>0</v>
      </c>
      <c r="X42" s="53">
        <f t="shared" si="4"/>
        <v>0</v>
      </c>
      <c r="Y42" s="53">
        <f t="shared" si="5"/>
        <v>0</v>
      </c>
      <c r="Z42" s="51"/>
      <c r="AA42" s="51"/>
    </row>
    <row r="43" spans="1:33" x14ac:dyDescent="0.25">
      <c r="A43" s="144"/>
      <c r="B43" s="464"/>
      <c r="C43" s="464"/>
      <c r="D43" s="198"/>
      <c r="E43" s="198"/>
      <c r="F43" s="198"/>
      <c r="G43" s="198"/>
      <c r="H43" s="198"/>
      <c r="I43" s="198"/>
      <c r="J43" s="198"/>
      <c r="K43" s="198"/>
      <c r="L43" s="198"/>
      <c r="M43" s="198"/>
      <c r="N43" s="274"/>
      <c r="O43" s="49"/>
      <c r="P43" s="52"/>
      <c r="Q43" s="52"/>
      <c r="R43" s="52"/>
      <c r="S43" s="52"/>
      <c r="T43" s="53">
        <f t="shared" si="0"/>
        <v>0</v>
      </c>
      <c r="U43" s="53">
        <f t="shared" si="1"/>
        <v>0</v>
      </c>
      <c r="V43" s="53">
        <f t="shared" si="2"/>
        <v>0</v>
      </c>
      <c r="W43" s="53">
        <f t="shared" si="3"/>
        <v>0</v>
      </c>
      <c r="X43" s="53">
        <f t="shared" si="4"/>
        <v>0</v>
      </c>
      <c r="Y43" s="53">
        <f t="shared" si="5"/>
        <v>0</v>
      </c>
      <c r="Z43" s="51"/>
      <c r="AA43" s="51"/>
      <c r="AG43" s="17"/>
    </row>
    <row r="44" spans="1:33" x14ac:dyDescent="0.25">
      <c r="A44" s="495"/>
      <c r="B44" s="464"/>
      <c r="C44" s="464"/>
      <c r="D44" s="198"/>
      <c r="E44" s="198"/>
      <c r="F44" s="198"/>
      <c r="G44" s="198"/>
      <c r="H44" s="198"/>
      <c r="I44" s="198"/>
      <c r="J44" s="198"/>
      <c r="K44" s="198"/>
      <c r="L44" s="198"/>
      <c r="M44" s="198"/>
      <c r="N44" s="206"/>
      <c r="O44" s="49"/>
      <c r="P44" s="49"/>
      <c r="Q44" s="49"/>
      <c r="R44" s="49"/>
      <c r="S44" s="49"/>
      <c r="T44" s="53">
        <f t="shared" si="0"/>
        <v>0</v>
      </c>
      <c r="U44" s="53">
        <f t="shared" si="1"/>
        <v>0</v>
      </c>
      <c r="V44" s="53">
        <f t="shared" si="2"/>
        <v>0</v>
      </c>
      <c r="W44" s="53">
        <f t="shared" si="3"/>
        <v>0</v>
      </c>
      <c r="X44" s="53">
        <f t="shared" si="4"/>
        <v>0</v>
      </c>
      <c r="Y44" s="53">
        <f t="shared" si="5"/>
        <v>0</v>
      </c>
      <c r="Z44" s="51"/>
      <c r="AA44" s="51"/>
    </row>
    <row r="45" spans="1:33" x14ac:dyDescent="0.25">
      <c r="A45" s="144"/>
      <c r="B45" s="464"/>
      <c r="C45" s="464"/>
      <c r="D45" s="198"/>
      <c r="E45" s="198"/>
      <c r="F45" s="198"/>
      <c r="G45" s="198"/>
      <c r="H45" s="198"/>
      <c r="I45" s="198"/>
      <c r="J45" s="198"/>
      <c r="K45" s="198"/>
      <c r="L45" s="198"/>
      <c r="M45" s="198"/>
      <c r="N45" s="274"/>
      <c r="O45" s="49"/>
      <c r="P45" s="49"/>
      <c r="Q45" s="49"/>
      <c r="R45" s="49"/>
      <c r="S45" s="49"/>
      <c r="T45" s="53">
        <f t="shared" si="0"/>
        <v>0</v>
      </c>
      <c r="U45" s="53">
        <f t="shared" si="1"/>
        <v>0</v>
      </c>
      <c r="V45" s="53">
        <f t="shared" si="2"/>
        <v>0</v>
      </c>
      <c r="W45" s="53">
        <f t="shared" si="3"/>
        <v>0</v>
      </c>
      <c r="X45" s="53">
        <f t="shared" si="4"/>
        <v>0</v>
      </c>
      <c r="Y45" s="53">
        <f t="shared" si="5"/>
        <v>0</v>
      </c>
      <c r="Z45" s="51"/>
      <c r="AA45" s="51"/>
      <c r="AG45" s="17"/>
    </row>
    <row r="46" spans="1:33" x14ac:dyDescent="0.25">
      <c r="A46" s="144"/>
      <c r="B46" s="464"/>
      <c r="C46" s="50"/>
      <c r="D46" s="198"/>
      <c r="E46" s="198"/>
      <c r="F46" s="198"/>
      <c r="G46" s="198"/>
      <c r="H46" s="198"/>
      <c r="I46" s="198"/>
      <c r="J46" s="198"/>
      <c r="K46" s="198"/>
      <c r="L46" s="198"/>
      <c r="M46" s="198"/>
      <c r="N46" s="206"/>
      <c r="O46" s="49"/>
      <c r="P46" s="52"/>
      <c r="Q46" s="52"/>
      <c r="R46" s="52"/>
      <c r="S46" s="52"/>
      <c r="T46" s="53">
        <f t="shared" si="0"/>
        <v>0</v>
      </c>
      <c r="U46" s="53">
        <f t="shared" si="1"/>
        <v>0</v>
      </c>
      <c r="V46" s="53">
        <f t="shared" si="2"/>
        <v>0</v>
      </c>
      <c r="W46" s="53">
        <f t="shared" si="3"/>
        <v>0</v>
      </c>
      <c r="X46" s="53">
        <f t="shared" si="4"/>
        <v>0</v>
      </c>
      <c r="Y46" s="53">
        <f t="shared" si="5"/>
        <v>0</v>
      </c>
      <c r="Z46" s="51"/>
      <c r="AA46" s="51"/>
    </row>
    <row r="47" spans="1:33" x14ac:dyDescent="0.25">
      <c r="A47" s="144"/>
      <c r="B47" s="464"/>
      <c r="C47" s="50"/>
      <c r="D47" s="198"/>
      <c r="E47" s="198"/>
      <c r="F47" s="198"/>
      <c r="G47" s="198"/>
      <c r="H47" s="198"/>
      <c r="I47" s="198"/>
      <c r="J47" s="198"/>
      <c r="K47" s="198"/>
      <c r="L47" s="198"/>
      <c r="M47" s="198"/>
      <c r="N47" s="274"/>
      <c r="O47" s="49"/>
      <c r="P47" s="52"/>
      <c r="Q47" s="52"/>
      <c r="R47" s="52"/>
      <c r="S47" s="52"/>
      <c r="T47" s="53">
        <f t="shared" si="0"/>
        <v>0</v>
      </c>
      <c r="U47" s="53">
        <f t="shared" si="1"/>
        <v>0</v>
      </c>
      <c r="V47" s="53">
        <f t="shared" si="2"/>
        <v>0</v>
      </c>
      <c r="W47" s="53">
        <f t="shared" si="3"/>
        <v>0</v>
      </c>
      <c r="X47" s="53">
        <f t="shared" si="4"/>
        <v>0</v>
      </c>
      <c r="Y47" s="53">
        <f t="shared" si="5"/>
        <v>0</v>
      </c>
      <c r="Z47" s="51"/>
      <c r="AA47" s="51"/>
    </row>
    <row r="48" spans="1:33" x14ac:dyDescent="0.25">
      <c r="A48" s="144"/>
      <c r="B48" s="464"/>
      <c r="C48" s="50"/>
      <c r="D48" s="50"/>
      <c r="E48" s="198"/>
      <c r="F48" s="198"/>
      <c r="G48" s="198"/>
      <c r="H48" s="198"/>
      <c r="I48" s="198"/>
      <c r="J48" s="198"/>
      <c r="K48" s="198"/>
      <c r="L48" s="198"/>
      <c r="M48" s="198"/>
      <c r="N48" s="206"/>
      <c r="O48" s="49"/>
      <c r="P48" s="52"/>
      <c r="Q48" s="52"/>
      <c r="R48" s="52"/>
      <c r="S48" s="52"/>
      <c r="T48" s="53">
        <f t="shared" si="0"/>
        <v>0</v>
      </c>
      <c r="U48" s="53">
        <f t="shared" si="1"/>
        <v>0</v>
      </c>
      <c r="V48" s="53">
        <f t="shared" si="2"/>
        <v>0</v>
      </c>
      <c r="W48" s="53">
        <f t="shared" si="3"/>
        <v>0</v>
      </c>
      <c r="X48" s="53">
        <f t="shared" si="4"/>
        <v>0</v>
      </c>
      <c r="Y48" s="53">
        <f t="shared" si="5"/>
        <v>0</v>
      </c>
      <c r="Z48" s="51"/>
      <c r="AA48" s="51"/>
    </row>
    <row r="49" spans="1:30" x14ac:dyDescent="0.25">
      <c r="A49" s="144"/>
      <c r="B49" s="464"/>
      <c r="C49" s="50"/>
      <c r="D49" s="50"/>
      <c r="E49" s="198"/>
      <c r="F49" s="198"/>
      <c r="G49" s="198"/>
      <c r="H49" s="198"/>
      <c r="I49" s="198"/>
      <c r="J49" s="198"/>
      <c r="K49" s="198"/>
      <c r="L49" s="198"/>
      <c r="M49" s="198"/>
      <c r="N49" s="206"/>
      <c r="O49" s="49"/>
      <c r="P49" s="52"/>
      <c r="Q49" s="52"/>
      <c r="R49" s="52"/>
      <c r="S49" s="52"/>
      <c r="T49" s="53">
        <f t="shared" si="0"/>
        <v>0</v>
      </c>
      <c r="U49" s="53">
        <f t="shared" si="1"/>
        <v>0</v>
      </c>
      <c r="V49" s="53">
        <f t="shared" si="2"/>
        <v>0</v>
      </c>
      <c r="W49" s="53">
        <f t="shared" si="3"/>
        <v>0</v>
      </c>
      <c r="X49" s="53">
        <f t="shared" si="4"/>
        <v>0</v>
      </c>
      <c r="Y49" s="53">
        <f t="shared" si="5"/>
        <v>0</v>
      </c>
      <c r="Z49" s="51"/>
      <c r="AA49" s="51"/>
    </row>
    <row r="50" spans="1:30" x14ac:dyDescent="0.25">
      <c r="A50" s="144"/>
      <c r="B50" s="464"/>
      <c r="C50" s="198"/>
      <c r="D50" s="198"/>
      <c r="E50" s="198"/>
      <c r="F50" s="198"/>
      <c r="G50" s="198"/>
      <c r="H50" s="50"/>
      <c r="I50" s="50"/>
      <c r="J50" s="50"/>
      <c r="K50" s="50"/>
      <c r="L50" s="198"/>
      <c r="M50" s="198"/>
      <c r="N50" s="206"/>
      <c r="O50" s="49"/>
      <c r="P50" s="52"/>
      <c r="Q50" s="52"/>
      <c r="R50" s="52"/>
      <c r="S50" s="52"/>
      <c r="T50" s="53">
        <f t="shared" si="0"/>
        <v>0</v>
      </c>
      <c r="U50" s="53">
        <f t="shared" si="1"/>
        <v>0</v>
      </c>
      <c r="V50" s="53">
        <f t="shared" si="2"/>
        <v>0</v>
      </c>
      <c r="W50" s="53">
        <f t="shared" si="3"/>
        <v>0</v>
      </c>
      <c r="X50" s="53">
        <f t="shared" si="4"/>
        <v>0</v>
      </c>
      <c r="Y50" s="53">
        <f t="shared" si="5"/>
        <v>0</v>
      </c>
      <c r="Z50" s="51"/>
      <c r="AA50" s="51"/>
    </row>
    <row r="51" spans="1:30" x14ac:dyDescent="0.25">
      <c r="A51" s="144"/>
      <c r="B51" s="464"/>
      <c r="C51" s="198"/>
      <c r="D51" s="198"/>
      <c r="E51" s="198"/>
      <c r="F51" s="198"/>
      <c r="G51" s="198"/>
      <c r="H51" s="50"/>
      <c r="I51" s="50"/>
      <c r="J51" s="50"/>
      <c r="K51" s="50"/>
      <c r="L51" s="198"/>
      <c r="M51" s="198"/>
      <c r="N51" s="206"/>
      <c r="O51" s="49"/>
      <c r="P51" s="52"/>
      <c r="Q51" s="52"/>
      <c r="R51" s="52"/>
      <c r="S51" s="52"/>
      <c r="T51" s="53">
        <f t="shared" si="0"/>
        <v>0</v>
      </c>
      <c r="U51" s="53">
        <f t="shared" si="1"/>
        <v>0</v>
      </c>
      <c r="V51" s="53">
        <f t="shared" si="2"/>
        <v>0</v>
      </c>
      <c r="W51" s="53">
        <f t="shared" si="3"/>
        <v>0</v>
      </c>
      <c r="X51" s="53">
        <f t="shared" si="4"/>
        <v>0</v>
      </c>
      <c r="Y51" s="53">
        <f t="shared" si="5"/>
        <v>0</v>
      </c>
      <c r="Z51" s="51"/>
      <c r="AA51" s="51"/>
    </row>
    <row r="52" spans="1:30" x14ac:dyDescent="0.25">
      <c r="A52" s="144"/>
      <c r="B52" s="464"/>
      <c r="C52" s="198"/>
      <c r="D52" s="198"/>
      <c r="E52" s="198"/>
      <c r="F52" s="198"/>
      <c r="G52" s="198"/>
      <c r="H52" s="50"/>
      <c r="I52" s="50"/>
      <c r="J52" s="50"/>
      <c r="K52" s="50"/>
      <c r="L52" s="198"/>
      <c r="M52" s="198"/>
      <c r="N52" s="206"/>
      <c r="O52" s="49"/>
      <c r="P52" s="52"/>
      <c r="Q52" s="52"/>
      <c r="R52" s="52"/>
      <c r="S52" s="52"/>
      <c r="T52" s="53">
        <f t="shared" si="0"/>
        <v>0</v>
      </c>
      <c r="U52" s="53">
        <f t="shared" si="1"/>
        <v>0</v>
      </c>
      <c r="V52" s="53">
        <f t="shared" si="2"/>
        <v>0</v>
      </c>
      <c r="W52" s="53">
        <f t="shared" si="3"/>
        <v>0</v>
      </c>
      <c r="X52" s="53">
        <f t="shared" si="4"/>
        <v>0</v>
      </c>
      <c r="Y52" s="53">
        <f t="shared" si="5"/>
        <v>0</v>
      </c>
      <c r="Z52" s="51"/>
      <c r="AA52" s="51"/>
    </row>
    <row r="53" spans="1:30" x14ac:dyDescent="0.25">
      <c r="A53" s="144"/>
      <c r="B53" s="464"/>
      <c r="C53" s="198"/>
      <c r="D53" s="198"/>
      <c r="E53" s="198"/>
      <c r="F53" s="198"/>
      <c r="G53" s="198"/>
      <c r="H53" s="50"/>
      <c r="I53" s="50"/>
      <c r="J53" s="50"/>
      <c r="K53" s="50"/>
      <c r="L53" s="50"/>
      <c r="M53" s="50"/>
      <c r="N53" s="206"/>
      <c r="O53" s="49"/>
      <c r="P53" s="52"/>
      <c r="Q53" s="52"/>
      <c r="R53" s="52"/>
      <c r="S53" s="52"/>
      <c r="T53" s="53">
        <f t="shared" si="0"/>
        <v>0</v>
      </c>
      <c r="U53" s="53">
        <f t="shared" si="1"/>
        <v>0</v>
      </c>
      <c r="V53" s="53">
        <f t="shared" si="2"/>
        <v>0</v>
      </c>
      <c r="W53" s="53">
        <f t="shared" si="3"/>
        <v>0</v>
      </c>
      <c r="X53" s="53">
        <f t="shared" si="4"/>
        <v>0</v>
      </c>
      <c r="Y53" s="53">
        <f t="shared" si="5"/>
        <v>0</v>
      </c>
      <c r="Z53" s="51"/>
      <c r="AA53" s="51"/>
    </row>
    <row r="54" spans="1:30" x14ac:dyDescent="0.25">
      <c r="A54" s="144"/>
      <c r="B54" s="464"/>
      <c r="C54" s="198"/>
      <c r="D54" s="198"/>
      <c r="E54" s="198"/>
      <c r="F54" s="198"/>
      <c r="G54" s="198"/>
      <c r="H54" s="198"/>
      <c r="I54" s="198"/>
      <c r="J54" s="198"/>
      <c r="K54" s="198"/>
      <c r="L54" s="198"/>
      <c r="M54" s="198"/>
      <c r="N54" s="206"/>
      <c r="O54" s="49"/>
      <c r="P54" s="52"/>
      <c r="Q54" s="52"/>
      <c r="R54" s="52"/>
      <c r="S54" s="52"/>
      <c r="T54" s="53">
        <f t="shared" si="0"/>
        <v>0</v>
      </c>
      <c r="U54" s="53">
        <f t="shared" si="1"/>
        <v>0</v>
      </c>
      <c r="V54" s="53">
        <f t="shared" si="2"/>
        <v>0</v>
      </c>
      <c r="W54" s="53">
        <f t="shared" si="3"/>
        <v>0</v>
      </c>
      <c r="X54" s="53">
        <f t="shared" si="4"/>
        <v>0</v>
      </c>
      <c r="Y54" s="53">
        <f t="shared" si="5"/>
        <v>0</v>
      </c>
      <c r="Z54" s="51"/>
      <c r="AA54" s="51"/>
    </row>
    <row r="55" spans="1:30" x14ac:dyDescent="0.25">
      <c r="A55" s="144"/>
      <c r="B55" s="464"/>
      <c r="C55" s="198"/>
      <c r="D55" s="198"/>
      <c r="E55" s="198"/>
      <c r="F55" s="198"/>
      <c r="G55" s="198"/>
      <c r="H55" s="50"/>
      <c r="I55" s="50"/>
      <c r="J55" s="50"/>
      <c r="K55" s="50"/>
      <c r="L55" s="198"/>
      <c r="M55" s="198"/>
      <c r="N55" s="206"/>
      <c r="O55" s="49"/>
      <c r="P55" s="52"/>
      <c r="Q55" s="52"/>
      <c r="R55" s="52"/>
      <c r="S55" s="52"/>
      <c r="T55" s="53">
        <f t="shared" si="0"/>
        <v>0</v>
      </c>
      <c r="U55" s="53">
        <f t="shared" si="1"/>
        <v>0</v>
      </c>
      <c r="V55" s="53">
        <f t="shared" si="2"/>
        <v>0</v>
      </c>
      <c r="W55" s="53">
        <f t="shared" si="3"/>
        <v>0</v>
      </c>
      <c r="X55" s="53">
        <f t="shared" si="4"/>
        <v>0</v>
      </c>
      <c r="Y55" s="53">
        <f t="shared" si="5"/>
        <v>0</v>
      </c>
      <c r="Z55" s="51"/>
      <c r="AA55" s="51"/>
    </row>
    <row r="56" spans="1:30" x14ac:dyDescent="0.25">
      <c r="A56" s="144"/>
      <c r="B56" s="464"/>
      <c r="C56" s="198"/>
      <c r="D56" s="198"/>
      <c r="E56" s="198"/>
      <c r="F56" s="198"/>
      <c r="G56" s="198"/>
      <c r="H56" s="50"/>
      <c r="I56" s="50"/>
      <c r="J56" s="50"/>
      <c r="K56" s="50"/>
      <c r="L56" s="198"/>
      <c r="M56" s="198"/>
      <c r="N56" s="206"/>
      <c r="O56" s="49"/>
      <c r="P56" s="52"/>
      <c r="Q56" s="52"/>
      <c r="R56" s="52"/>
      <c r="S56" s="52"/>
      <c r="T56" s="53">
        <f t="shared" si="0"/>
        <v>0</v>
      </c>
      <c r="U56" s="53">
        <f t="shared" si="1"/>
        <v>0</v>
      </c>
      <c r="V56" s="53">
        <f t="shared" si="2"/>
        <v>0</v>
      </c>
      <c r="W56" s="53">
        <f t="shared" si="3"/>
        <v>0</v>
      </c>
      <c r="X56" s="53">
        <f t="shared" si="4"/>
        <v>0</v>
      </c>
      <c r="Y56" s="53">
        <f t="shared" si="5"/>
        <v>0</v>
      </c>
      <c r="Z56" s="51"/>
      <c r="AA56" s="51"/>
    </row>
    <row r="57" spans="1:30" x14ac:dyDescent="0.25">
      <c r="A57" s="144"/>
      <c r="B57" s="464"/>
      <c r="C57" s="198"/>
      <c r="D57" s="198"/>
      <c r="E57" s="198"/>
      <c r="F57" s="198"/>
      <c r="G57" s="198"/>
      <c r="H57" s="222"/>
      <c r="I57" s="222"/>
      <c r="J57" s="222"/>
      <c r="K57" s="222"/>
      <c r="L57" s="198"/>
      <c r="M57" s="198"/>
      <c r="N57" s="206"/>
      <c r="O57" s="49"/>
      <c r="P57" s="52"/>
      <c r="Q57" s="52"/>
      <c r="R57" s="52"/>
      <c r="S57" s="52"/>
      <c r="T57" s="53">
        <f t="shared" si="0"/>
        <v>0</v>
      </c>
      <c r="U57" s="53">
        <f t="shared" si="1"/>
        <v>0</v>
      </c>
      <c r="V57" s="53">
        <f t="shared" si="2"/>
        <v>0</v>
      </c>
      <c r="W57" s="53">
        <f t="shared" si="3"/>
        <v>0</v>
      </c>
      <c r="X57" s="53">
        <f t="shared" si="4"/>
        <v>0</v>
      </c>
      <c r="Y57" s="53">
        <f t="shared" si="5"/>
        <v>0</v>
      </c>
      <c r="Z57" s="51"/>
      <c r="AA57" s="51"/>
    </row>
    <row r="58" spans="1:30" x14ac:dyDescent="0.25">
      <c r="A58" s="144"/>
      <c r="B58" s="464"/>
      <c r="C58" s="198"/>
      <c r="D58" s="198"/>
      <c r="E58" s="198"/>
      <c r="F58" s="198"/>
      <c r="G58" s="198"/>
      <c r="H58" s="50"/>
      <c r="I58" s="50"/>
      <c r="J58" s="50"/>
      <c r="K58" s="50"/>
      <c r="L58" s="198"/>
      <c r="M58" s="198"/>
      <c r="N58" s="274"/>
      <c r="O58" s="49"/>
      <c r="P58" s="52"/>
      <c r="Q58" s="52"/>
      <c r="R58" s="52"/>
      <c r="S58" s="52"/>
      <c r="T58" s="53">
        <f t="shared" si="0"/>
        <v>0</v>
      </c>
      <c r="U58" s="53">
        <f t="shared" si="1"/>
        <v>0</v>
      </c>
      <c r="V58" s="53">
        <f t="shared" si="2"/>
        <v>0</v>
      </c>
      <c r="W58" s="53">
        <f t="shared" si="3"/>
        <v>0</v>
      </c>
      <c r="X58" s="53">
        <f t="shared" si="4"/>
        <v>0</v>
      </c>
      <c r="Y58" s="53">
        <f t="shared" si="5"/>
        <v>0</v>
      </c>
      <c r="Z58" s="51"/>
      <c r="AA58" s="51"/>
    </row>
    <row r="59" spans="1:30" x14ac:dyDescent="0.25">
      <c r="A59" s="144"/>
      <c r="B59" s="464"/>
      <c r="C59" s="198"/>
      <c r="D59" s="198"/>
      <c r="E59" s="198"/>
      <c r="F59" s="198"/>
      <c r="G59" s="198"/>
      <c r="H59" s="198"/>
      <c r="I59" s="222"/>
      <c r="J59" s="222"/>
      <c r="K59" s="222"/>
      <c r="L59" s="198"/>
      <c r="M59" s="198"/>
      <c r="N59" s="274"/>
      <c r="O59" s="49"/>
      <c r="P59" s="52"/>
      <c r="Q59" s="52"/>
      <c r="R59" s="52"/>
      <c r="S59" s="52"/>
      <c r="T59" s="53">
        <f t="shared" si="0"/>
        <v>0</v>
      </c>
      <c r="U59" s="53">
        <f t="shared" si="1"/>
        <v>0</v>
      </c>
      <c r="V59" s="53">
        <f t="shared" si="2"/>
        <v>0</v>
      </c>
      <c r="W59" s="53">
        <f t="shared" si="3"/>
        <v>0</v>
      </c>
      <c r="X59" s="53">
        <f t="shared" si="4"/>
        <v>0</v>
      </c>
      <c r="Y59" s="53">
        <f t="shared" si="5"/>
        <v>0</v>
      </c>
      <c r="Z59" s="51"/>
      <c r="AA59" s="51"/>
    </row>
    <row r="60" spans="1:30" x14ac:dyDescent="0.25">
      <c r="A60" s="144"/>
      <c r="B60" s="464"/>
      <c r="C60" s="198"/>
      <c r="D60" s="198"/>
      <c r="E60" s="198"/>
      <c r="F60" s="198"/>
      <c r="G60" s="198"/>
      <c r="H60" s="222"/>
      <c r="I60" s="222"/>
      <c r="J60" s="222"/>
      <c r="K60" s="222"/>
      <c r="L60" s="198"/>
      <c r="M60" s="198"/>
      <c r="N60" s="274"/>
      <c r="O60" s="49"/>
      <c r="P60" s="52"/>
      <c r="Q60" s="52"/>
      <c r="R60" s="52"/>
      <c r="S60" s="52"/>
      <c r="T60" s="53">
        <f t="shared" si="0"/>
        <v>0</v>
      </c>
      <c r="U60" s="53">
        <f t="shared" si="1"/>
        <v>0</v>
      </c>
      <c r="V60" s="53">
        <f t="shared" si="2"/>
        <v>0</v>
      </c>
      <c r="W60" s="53">
        <f t="shared" si="3"/>
        <v>0</v>
      </c>
      <c r="X60" s="53">
        <f t="shared" si="4"/>
        <v>0</v>
      </c>
      <c r="Y60" s="53">
        <f t="shared" si="5"/>
        <v>0</v>
      </c>
      <c r="Z60" s="51"/>
      <c r="AA60" s="51"/>
    </row>
    <row r="61" spans="1:30" x14ac:dyDescent="0.25">
      <c r="A61" s="144"/>
      <c r="B61" s="464"/>
      <c r="C61" s="198"/>
      <c r="D61" s="198"/>
      <c r="E61" s="198"/>
      <c r="F61" s="198"/>
      <c r="G61" s="198"/>
      <c r="H61" s="222"/>
      <c r="I61" s="222"/>
      <c r="J61" s="222"/>
      <c r="K61" s="222"/>
      <c r="L61" s="198"/>
      <c r="M61" s="198"/>
      <c r="N61" s="206"/>
      <c r="O61" s="49"/>
      <c r="P61" s="52"/>
      <c r="Q61" s="52"/>
      <c r="R61" s="52"/>
      <c r="S61" s="52"/>
      <c r="T61" s="53">
        <f t="shared" si="0"/>
        <v>0</v>
      </c>
      <c r="U61" s="53">
        <f t="shared" si="1"/>
        <v>0</v>
      </c>
      <c r="V61" s="53">
        <f t="shared" si="2"/>
        <v>0</v>
      </c>
      <c r="W61" s="53">
        <f t="shared" si="3"/>
        <v>0</v>
      </c>
      <c r="X61" s="53">
        <f t="shared" si="4"/>
        <v>0</v>
      </c>
      <c r="Y61" s="53">
        <f t="shared" si="5"/>
        <v>0</v>
      </c>
      <c r="Z61" s="51"/>
      <c r="AA61" s="51"/>
      <c r="AD61" s="17"/>
    </row>
    <row r="62" spans="1:30" x14ac:dyDescent="0.25">
      <c r="A62" s="144"/>
      <c r="B62" s="50"/>
      <c r="C62" s="50"/>
      <c r="D62" s="50"/>
      <c r="E62" s="51"/>
      <c r="F62" s="50"/>
      <c r="G62" s="50"/>
      <c r="H62" s="50"/>
      <c r="I62" s="50"/>
      <c r="J62" s="50"/>
      <c r="K62" s="50"/>
      <c r="L62" s="50"/>
      <c r="M62" s="50"/>
      <c r="N62" s="206"/>
      <c r="O62" s="49"/>
      <c r="P62" s="52"/>
      <c r="Q62" s="52"/>
      <c r="R62" s="52"/>
      <c r="S62" s="52"/>
      <c r="T62" s="53">
        <f t="shared" si="0"/>
        <v>0</v>
      </c>
      <c r="U62" s="53">
        <f t="shared" si="1"/>
        <v>0</v>
      </c>
      <c r="V62" s="53">
        <f t="shared" si="2"/>
        <v>0</v>
      </c>
      <c r="W62" s="53">
        <f t="shared" si="3"/>
        <v>0</v>
      </c>
      <c r="X62" s="53">
        <f t="shared" si="4"/>
        <v>0</v>
      </c>
      <c r="Y62" s="53">
        <f t="shared" si="5"/>
        <v>0</v>
      </c>
      <c r="Z62" s="51"/>
      <c r="AA62" s="51"/>
    </row>
    <row r="63" spans="1:30" x14ac:dyDescent="0.25">
      <c r="A63" s="144"/>
      <c r="B63" s="50"/>
      <c r="C63" s="50"/>
      <c r="D63" s="50"/>
      <c r="E63" s="51"/>
      <c r="F63" s="50"/>
      <c r="G63" s="50"/>
      <c r="H63" s="50"/>
      <c r="I63" s="50"/>
      <c r="J63" s="50"/>
      <c r="K63" s="50"/>
      <c r="L63" s="50"/>
      <c r="M63" s="50"/>
      <c r="N63" s="206"/>
      <c r="O63" s="49"/>
      <c r="P63" s="52"/>
      <c r="Q63" s="52"/>
      <c r="R63" s="52"/>
      <c r="S63" s="52"/>
      <c r="T63" s="53">
        <f t="shared" si="0"/>
        <v>0</v>
      </c>
      <c r="U63" s="53">
        <f t="shared" si="1"/>
        <v>0</v>
      </c>
      <c r="V63" s="53">
        <f t="shared" si="2"/>
        <v>0</v>
      </c>
      <c r="W63" s="53">
        <f t="shared" si="3"/>
        <v>0</v>
      </c>
      <c r="X63" s="53">
        <f t="shared" si="4"/>
        <v>0</v>
      </c>
      <c r="Y63" s="53">
        <f t="shared" si="5"/>
        <v>0</v>
      </c>
      <c r="Z63" s="51"/>
      <c r="AA63" s="51"/>
    </row>
    <row r="64" spans="1:30" x14ac:dyDescent="0.25">
      <c r="A64" s="144"/>
      <c r="B64" s="50"/>
      <c r="C64" s="50"/>
      <c r="D64" s="50"/>
      <c r="E64" s="50"/>
      <c r="F64" s="50"/>
      <c r="G64" s="50"/>
      <c r="H64" s="50"/>
      <c r="I64" s="50"/>
      <c r="J64" s="50"/>
      <c r="K64" s="50"/>
      <c r="L64" s="50"/>
      <c r="M64" s="50"/>
      <c r="N64" s="206"/>
      <c r="O64" s="49"/>
      <c r="P64" s="52"/>
      <c r="Q64" s="52"/>
      <c r="R64" s="52"/>
      <c r="S64" s="52"/>
      <c r="T64" s="53">
        <f t="shared" si="0"/>
        <v>0</v>
      </c>
      <c r="U64" s="53">
        <f t="shared" si="1"/>
        <v>0</v>
      </c>
      <c r="V64" s="53">
        <f t="shared" si="2"/>
        <v>0</v>
      </c>
      <c r="W64" s="53">
        <f t="shared" si="3"/>
        <v>0</v>
      </c>
      <c r="X64" s="53">
        <f t="shared" si="4"/>
        <v>0</v>
      </c>
      <c r="Y64" s="53">
        <f t="shared" si="5"/>
        <v>0</v>
      </c>
      <c r="Z64" s="51"/>
      <c r="AA64" s="51"/>
    </row>
    <row r="65" spans="1:27" x14ac:dyDescent="0.25">
      <c r="A65" s="144"/>
      <c r="B65" s="50"/>
      <c r="C65" s="50"/>
      <c r="D65" s="50"/>
      <c r="E65" s="50"/>
      <c r="F65" s="50"/>
      <c r="G65" s="50"/>
      <c r="H65" s="50"/>
      <c r="I65" s="50"/>
      <c r="J65" s="50"/>
      <c r="K65" s="50"/>
      <c r="L65" s="50"/>
      <c r="M65" s="50"/>
      <c r="N65" s="206"/>
      <c r="O65" s="49"/>
      <c r="P65" s="52"/>
      <c r="Q65" s="52"/>
      <c r="R65" s="52"/>
      <c r="S65" s="52"/>
      <c r="T65" s="53">
        <f t="shared" si="0"/>
        <v>0</v>
      </c>
      <c r="U65" s="53">
        <f t="shared" si="1"/>
        <v>0</v>
      </c>
      <c r="V65" s="53">
        <f t="shared" si="2"/>
        <v>0</v>
      </c>
      <c r="W65" s="53">
        <f t="shared" si="3"/>
        <v>0</v>
      </c>
      <c r="X65" s="53">
        <f t="shared" si="4"/>
        <v>0</v>
      </c>
      <c r="Y65" s="53">
        <f t="shared" si="5"/>
        <v>0</v>
      </c>
      <c r="Z65" s="51"/>
      <c r="AA65" s="51"/>
    </row>
    <row r="66" spans="1:27" x14ac:dyDescent="0.25">
      <c r="A66" s="144"/>
      <c r="B66" s="50"/>
      <c r="C66" s="50"/>
      <c r="D66" s="50"/>
      <c r="E66" s="50"/>
      <c r="F66" s="50"/>
      <c r="G66" s="50"/>
      <c r="H66" s="50"/>
      <c r="I66" s="50"/>
      <c r="J66" s="50"/>
      <c r="K66" s="50"/>
      <c r="L66" s="50"/>
      <c r="M66" s="50"/>
      <c r="N66" s="206"/>
      <c r="O66" s="49"/>
      <c r="P66" s="52"/>
      <c r="Q66" s="52"/>
      <c r="R66" s="52"/>
      <c r="S66" s="52"/>
      <c r="T66" s="53">
        <f t="shared" si="0"/>
        <v>0</v>
      </c>
      <c r="U66" s="53">
        <f t="shared" si="1"/>
        <v>0</v>
      </c>
      <c r="V66" s="53">
        <f t="shared" si="2"/>
        <v>0</v>
      </c>
      <c r="W66" s="53">
        <f t="shared" si="3"/>
        <v>0</v>
      </c>
      <c r="X66" s="53">
        <f t="shared" si="4"/>
        <v>0</v>
      </c>
      <c r="Y66" s="53">
        <f t="shared" si="5"/>
        <v>0</v>
      </c>
      <c r="Z66" s="51"/>
      <c r="AA66" s="51"/>
    </row>
    <row r="67" spans="1:27" x14ac:dyDescent="0.25">
      <c r="A67" s="144"/>
      <c r="B67" s="50"/>
      <c r="C67" s="50"/>
      <c r="D67" s="50"/>
      <c r="E67" s="50"/>
      <c r="F67" s="50"/>
      <c r="G67" s="50"/>
      <c r="H67" s="50"/>
      <c r="I67" s="50"/>
      <c r="J67" s="50"/>
      <c r="K67" s="50"/>
      <c r="L67" s="50"/>
      <c r="M67" s="50"/>
      <c r="N67" s="206"/>
      <c r="O67" s="49"/>
      <c r="P67" s="52"/>
      <c r="Q67" s="52"/>
      <c r="R67" s="52"/>
      <c r="S67" s="52"/>
      <c r="T67" s="53">
        <f t="shared" si="0"/>
        <v>0</v>
      </c>
      <c r="U67" s="53">
        <f t="shared" si="1"/>
        <v>0</v>
      </c>
      <c r="V67" s="53">
        <f t="shared" si="2"/>
        <v>0</v>
      </c>
      <c r="W67" s="53">
        <f t="shared" si="3"/>
        <v>0</v>
      </c>
      <c r="X67" s="53">
        <f t="shared" si="4"/>
        <v>0</v>
      </c>
      <c r="Y67" s="53">
        <f t="shared" si="5"/>
        <v>0</v>
      </c>
      <c r="Z67" s="51"/>
      <c r="AA67" s="51"/>
    </row>
    <row r="68" spans="1:27" x14ac:dyDescent="0.25">
      <c r="A68" s="144"/>
      <c r="B68" s="50"/>
      <c r="C68" s="50"/>
      <c r="D68" s="50"/>
      <c r="E68" s="50"/>
      <c r="F68" s="50"/>
      <c r="G68" s="50"/>
      <c r="H68" s="50"/>
      <c r="I68" s="50"/>
      <c r="J68" s="50"/>
      <c r="K68" s="50"/>
      <c r="L68" s="50"/>
      <c r="M68" s="50"/>
      <c r="N68" s="206"/>
      <c r="O68" s="49"/>
      <c r="P68" s="52"/>
      <c r="Q68" s="52"/>
      <c r="R68" s="52"/>
      <c r="S68" s="52"/>
      <c r="T68" s="53">
        <f t="shared" si="0"/>
        <v>0</v>
      </c>
      <c r="U68" s="53">
        <f t="shared" si="1"/>
        <v>0</v>
      </c>
      <c r="V68" s="53">
        <f t="shared" si="2"/>
        <v>0</v>
      </c>
      <c r="W68" s="53">
        <f t="shared" si="3"/>
        <v>0</v>
      </c>
      <c r="X68" s="53">
        <f t="shared" si="4"/>
        <v>0</v>
      </c>
      <c r="Y68" s="53">
        <f t="shared" si="5"/>
        <v>0</v>
      </c>
      <c r="Z68" s="51"/>
      <c r="AA68" s="51"/>
    </row>
    <row r="69" spans="1:27" x14ac:dyDescent="0.25">
      <c r="A69" s="144"/>
      <c r="B69" s="50"/>
      <c r="C69" s="50"/>
      <c r="D69" s="50"/>
      <c r="E69" s="50"/>
      <c r="F69" s="50"/>
      <c r="G69" s="50"/>
      <c r="H69" s="50"/>
      <c r="I69" s="50"/>
      <c r="J69" s="50"/>
      <c r="K69" s="50"/>
      <c r="L69" s="50"/>
      <c r="M69" s="50"/>
      <c r="N69" s="206"/>
      <c r="O69" s="49"/>
      <c r="P69" s="52"/>
      <c r="Q69" s="52"/>
      <c r="R69" s="52"/>
      <c r="S69" s="52"/>
      <c r="T69" s="53">
        <f t="shared" si="0"/>
        <v>0</v>
      </c>
      <c r="U69" s="53">
        <f t="shared" si="1"/>
        <v>0</v>
      </c>
      <c r="V69" s="53">
        <f t="shared" si="2"/>
        <v>0</v>
      </c>
      <c r="W69" s="53">
        <f t="shared" si="3"/>
        <v>0</v>
      </c>
      <c r="X69" s="53">
        <f t="shared" si="4"/>
        <v>0</v>
      </c>
      <c r="Y69" s="53">
        <f t="shared" si="5"/>
        <v>0</v>
      </c>
      <c r="Z69" s="51"/>
      <c r="AA69" s="51"/>
    </row>
    <row r="70" spans="1:27" x14ac:dyDescent="0.25">
      <c r="A70" s="144"/>
      <c r="B70" s="50"/>
      <c r="C70" s="50"/>
      <c r="D70" s="50"/>
      <c r="E70" s="50"/>
      <c r="F70" s="50"/>
      <c r="G70" s="50"/>
      <c r="H70" s="50"/>
      <c r="I70" s="50"/>
      <c r="J70" s="50"/>
      <c r="K70" s="50"/>
      <c r="L70" s="50"/>
      <c r="M70" s="50"/>
      <c r="N70" s="206"/>
      <c r="O70" s="49"/>
      <c r="P70" s="52"/>
      <c r="Q70" s="52"/>
      <c r="R70" s="52"/>
      <c r="S70" s="52"/>
      <c r="T70" s="53">
        <f t="shared" si="0"/>
        <v>0</v>
      </c>
      <c r="U70" s="53">
        <f t="shared" si="1"/>
        <v>0</v>
      </c>
      <c r="V70" s="53">
        <f t="shared" si="2"/>
        <v>0</v>
      </c>
      <c r="W70" s="53">
        <f t="shared" si="3"/>
        <v>0</v>
      </c>
      <c r="X70" s="53">
        <f t="shared" si="4"/>
        <v>0</v>
      </c>
      <c r="Y70" s="53">
        <f t="shared" si="5"/>
        <v>0</v>
      </c>
      <c r="Z70" s="51"/>
      <c r="AA70" s="51"/>
    </row>
    <row r="71" spans="1:27" x14ac:dyDescent="0.25">
      <c r="A71" s="144"/>
      <c r="B71" s="50"/>
      <c r="C71" s="50"/>
      <c r="D71" s="50"/>
      <c r="E71" s="50"/>
      <c r="F71" s="50"/>
      <c r="G71" s="50"/>
      <c r="H71" s="50"/>
      <c r="I71" s="50"/>
      <c r="J71" s="50"/>
      <c r="K71" s="50"/>
      <c r="L71" s="50"/>
      <c r="M71" s="50"/>
      <c r="N71" s="206"/>
      <c r="O71" s="49"/>
      <c r="P71" s="52"/>
      <c r="Q71" s="52"/>
      <c r="R71" s="52"/>
      <c r="S71" s="52"/>
      <c r="T71" s="53">
        <f t="shared" ref="T71:T76" si="6">IF($N71="Pending",0,$N71*O71)</f>
        <v>0</v>
      </c>
      <c r="U71" s="53">
        <f t="shared" ref="U71:U76" si="7">IF($N71="Pending",0,$N71*P71)</f>
        <v>0</v>
      </c>
      <c r="V71" s="53">
        <f t="shared" ref="V71:V76" si="8">IF($N71="Pending",0,$N71*Q71)</f>
        <v>0</v>
      </c>
      <c r="W71" s="53">
        <f t="shared" ref="W71:W76" si="9">IF($N71="Pending",0,$N71*R71)</f>
        <v>0</v>
      </c>
      <c r="X71" s="53">
        <f t="shared" ref="X71:X76" si="10">IF($N71="Pending",0,$N71*S71)</f>
        <v>0</v>
      </c>
      <c r="Y71" s="53">
        <f t="shared" ref="Y71:Y76" si="11">SUM(T71:X71)</f>
        <v>0</v>
      </c>
      <c r="Z71" s="51"/>
      <c r="AA71" s="51"/>
    </row>
    <row r="72" spans="1:27" x14ac:dyDescent="0.25">
      <c r="A72" s="144"/>
      <c r="B72" s="50"/>
      <c r="C72" s="50"/>
      <c r="D72" s="50"/>
      <c r="E72" s="50"/>
      <c r="F72" s="50"/>
      <c r="G72" s="50"/>
      <c r="H72" s="50"/>
      <c r="I72" s="50"/>
      <c r="J72" s="50"/>
      <c r="K72" s="50"/>
      <c r="L72" s="50"/>
      <c r="M72" s="50"/>
      <c r="N72" s="206"/>
      <c r="O72" s="49"/>
      <c r="P72" s="52"/>
      <c r="Q72" s="52"/>
      <c r="R72" s="52"/>
      <c r="S72" s="52"/>
      <c r="T72" s="53">
        <f t="shared" si="6"/>
        <v>0</v>
      </c>
      <c r="U72" s="53">
        <f t="shared" si="7"/>
        <v>0</v>
      </c>
      <c r="V72" s="53">
        <f t="shared" si="8"/>
        <v>0</v>
      </c>
      <c r="W72" s="53">
        <f t="shared" si="9"/>
        <v>0</v>
      </c>
      <c r="X72" s="53">
        <f t="shared" si="10"/>
        <v>0</v>
      </c>
      <c r="Y72" s="53">
        <f t="shared" si="11"/>
        <v>0</v>
      </c>
      <c r="Z72" s="51"/>
      <c r="AA72" s="51"/>
    </row>
    <row r="73" spans="1:27" x14ac:dyDescent="0.25">
      <c r="A73" s="144"/>
      <c r="B73" s="50"/>
      <c r="C73" s="50"/>
      <c r="D73" s="50"/>
      <c r="E73" s="50"/>
      <c r="F73" s="50"/>
      <c r="G73" s="50"/>
      <c r="H73" s="50"/>
      <c r="I73" s="50"/>
      <c r="J73" s="50"/>
      <c r="K73" s="50"/>
      <c r="L73" s="50"/>
      <c r="M73" s="50"/>
      <c r="N73" s="206"/>
      <c r="O73" s="49"/>
      <c r="P73" s="52"/>
      <c r="Q73" s="52"/>
      <c r="R73" s="52"/>
      <c r="S73" s="52"/>
      <c r="T73" s="53">
        <f t="shared" si="6"/>
        <v>0</v>
      </c>
      <c r="U73" s="53">
        <f t="shared" si="7"/>
        <v>0</v>
      </c>
      <c r="V73" s="53">
        <f t="shared" si="8"/>
        <v>0</v>
      </c>
      <c r="W73" s="53">
        <f t="shared" si="9"/>
        <v>0</v>
      </c>
      <c r="X73" s="53">
        <f t="shared" si="10"/>
        <v>0</v>
      </c>
      <c r="Y73" s="53">
        <f t="shared" si="11"/>
        <v>0</v>
      </c>
      <c r="Z73" s="51"/>
      <c r="AA73" s="51"/>
    </row>
    <row r="74" spans="1:27" x14ac:dyDescent="0.25">
      <c r="A74" s="144"/>
      <c r="B74" s="50"/>
      <c r="C74" s="50"/>
      <c r="D74" s="50"/>
      <c r="E74" s="50"/>
      <c r="F74" s="50"/>
      <c r="G74" s="50"/>
      <c r="H74" s="50"/>
      <c r="I74" s="50"/>
      <c r="J74" s="50"/>
      <c r="K74" s="50"/>
      <c r="L74" s="50"/>
      <c r="M74" s="50"/>
      <c r="N74" s="206"/>
      <c r="O74" s="49"/>
      <c r="P74" s="52"/>
      <c r="Q74" s="52"/>
      <c r="R74" s="52"/>
      <c r="S74" s="52"/>
      <c r="T74" s="53">
        <f t="shared" si="6"/>
        <v>0</v>
      </c>
      <c r="U74" s="53">
        <f t="shared" si="7"/>
        <v>0</v>
      </c>
      <c r="V74" s="53">
        <f t="shared" si="8"/>
        <v>0</v>
      </c>
      <c r="W74" s="53">
        <f t="shared" si="9"/>
        <v>0</v>
      </c>
      <c r="X74" s="53">
        <f t="shared" si="10"/>
        <v>0</v>
      </c>
      <c r="Y74" s="53">
        <f t="shared" si="11"/>
        <v>0</v>
      </c>
      <c r="Z74" s="51"/>
      <c r="AA74" s="51"/>
    </row>
    <row r="75" spans="1:27" x14ac:dyDescent="0.25">
      <c r="A75" s="144"/>
      <c r="B75" s="50"/>
      <c r="C75" s="50"/>
      <c r="D75" s="50"/>
      <c r="E75" s="50"/>
      <c r="F75" s="50"/>
      <c r="G75" s="50"/>
      <c r="H75" s="50"/>
      <c r="I75" s="50"/>
      <c r="J75" s="50"/>
      <c r="K75" s="50"/>
      <c r="L75" s="50"/>
      <c r="M75" s="50"/>
      <c r="N75" s="206"/>
      <c r="O75" s="49"/>
      <c r="P75" s="52"/>
      <c r="Q75" s="52"/>
      <c r="R75" s="52"/>
      <c r="S75" s="52"/>
      <c r="T75" s="53">
        <f t="shared" si="6"/>
        <v>0</v>
      </c>
      <c r="U75" s="53">
        <f t="shared" si="7"/>
        <v>0</v>
      </c>
      <c r="V75" s="53">
        <f t="shared" si="8"/>
        <v>0</v>
      </c>
      <c r="W75" s="53">
        <f t="shared" si="9"/>
        <v>0</v>
      </c>
      <c r="X75" s="53">
        <f t="shared" si="10"/>
        <v>0</v>
      </c>
      <c r="Y75" s="53">
        <f t="shared" si="11"/>
        <v>0</v>
      </c>
      <c r="Z75" s="51"/>
      <c r="AA75" s="51"/>
    </row>
    <row r="76" spans="1:27" x14ac:dyDescent="0.25">
      <c r="A76" s="144"/>
      <c r="B76" s="50"/>
      <c r="C76" s="50"/>
      <c r="D76" s="50"/>
      <c r="E76" s="50"/>
      <c r="F76" s="50"/>
      <c r="G76" s="50"/>
      <c r="H76" s="50"/>
      <c r="I76" s="50"/>
      <c r="J76" s="50"/>
      <c r="K76" s="50"/>
      <c r="L76" s="50"/>
      <c r="M76" s="50"/>
      <c r="N76" s="206"/>
      <c r="O76" s="49"/>
      <c r="P76" s="52"/>
      <c r="Q76" s="52"/>
      <c r="R76" s="52"/>
      <c r="S76" s="52"/>
      <c r="T76" s="53">
        <f t="shared" si="6"/>
        <v>0</v>
      </c>
      <c r="U76" s="53">
        <f t="shared" si="7"/>
        <v>0</v>
      </c>
      <c r="V76" s="53">
        <f t="shared" si="8"/>
        <v>0</v>
      </c>
      <c r="W76" s="53">
        <f t="shared" si="9"/>
        <v>0</v>
      </c>
      <c r="X76" s="53">
        <f t="shared" si="10"/>
        <v>0</v>
      </c>
      <c r="Y76" s="53">
        <f t="shared" si="11"/>
        <v>0</v>
      </c>
      <c r="Z76" s="51"/>
      <c r="AA76" s="51"/>
    </row>
    <row r="77" spans="1:27" x14ac:dyDescent="0.25">
      <c r="A77" s="144"/>
      <c r="B77" s="50"/>
      <c r="C77" s="50"/>
      <c r="D77" s="50"/>
      <c r="E77" s="50"/>
      <c r="F77" s="50"/>
      <c r="G77" s="50"/>
      <c r="H77" s="50"/>
      <c r="I77" s="50"/>
      <c r="J77" s="50"/>
      <c r="K77" s="50"/>
      <c r="L77" s="50"/>
      <c r="M77" s="50"/>
      <c r="N77" s="206"/>
      <c r="O77" s="49"/>
      <c r="P77" s="52"/>
      <c r="Q77" s="52"/>
      <c r="R77" s="52"/>
      <c r="S77" s="52"/>
      <c r="T77" s="53">
        <f t="shared" ref="T77:X78" si="12">IF($N77="Pending",0,$N77*O77)</f>
        <v>0</v>
      </c>
      <c r="U77" s="53">
        <f t="shared" si="12"/>
        <v>0</v>
      </c>
      <c r="V77" s="53">
        <f t="shared" si="12"/>
        <v>0</v>
      </c>
      <c r="W77" s="53">
        <f t="shared" si="12"/>
        <v>0</v>
      </c>
      <c r="X77" s="53">
        <f t="shared" si="12"/>
        <v>0</v>
      </c>
      <c r="Y77" s="53">
        <f t="shared" ref="Y77:Y93" si="13">SUM(T77:X77)</f>
        <v>0</v>
      </c>
      <c r="Z77" s="51"/>
      <c r="AA77" s="51"/>
    </row>
    <row r="78" spans="1:27" x14ac:dyDescent="0.25">
      <c r="A78" s="144"/>
      <c r="B78" s="50"/>
      <c r="C78" s="50"/>
      <c r="D78" s="50"/>
      <c r="E78" s="50"/>
      <c r="F78" s="50"/>
      <c r="G78" s="50"/>
      <c r="H78" s="50"/>
      <c r="I78" s="50"/>
      <c r="J78" s="50"/>
      <c r="K78" s="50"/>
      <c r="L78" s="50"/>
      <c r="M78" s="50"/>
      <c r="N78" s="206"/>
      <c r="O78" s="49"/>
      <c r="P78" s="52"/>
      <c r="Q78" s="52"/>
      <c r="R78" s="52"/>
      <c r="S78" s="52"/>
      <c r="T78" s="53">
        <f t="shared" si="12"/>
        <v>0</v>
      </c>
      <c r="U78" s="53">
        <f t="shared" si="12"/>
        <v>0</v>
      </c>
      <c r="V78" s="53">
        <f t="shared" si="12"/>
        <v>0</v>
      </c>
      <c r="W78" s="53">
        <f t="shared" si="12"/>
        <v>0</v>
      </c>
      <c r="X78" s="53">
        <f t="shared" si="12"/>
        <v>0</v>
      </c>
      <c r="Y78" s="53">
        <f t="shared" si="13"/>
        <v>0</v>
      </c>
      <c r="Z78" s="51"/>
      <c r="AA78" s="51"/>
    </row>
    <row r="79" spans="1:27" x14ac:dyDescent="0.25">
      <c r="A79" s="144"/>
      <c r="B79" s="50"/>
      <c r="C79" s="50"/>
      <c r="D79" s="50"/>
      <c r="E79" s="50"/>
      <c r="F79" s="50"/>
      <c r="G79" s="50"/>
      <c r="H79" s="50"/>
      <c r="I79" s="50"/>
      <c r="J79" s="50"/>
      <c r="K79" s="50"/>
      <c r="L79" s="50"/>
      <c r="M79" s="50"/>
      <c r="N79" s="206"/>
      <c r="O79" s="49"/>
      <c r="P79" s="52"/>
      <c r="Q79" s="52"/>
      <c r="R79" s="52"/>
      <c r="S79" s="52"/>
      <c r="T79" s="53">
        <f t="shared" ref="T79:X93" si="14">IF($N79="Pending",0,$N79*O79)</f>
        <v>0</v>
      </c>
      <c r="U79" s="53">
        <f t="shared" si="14"/>
        <v>0</v>
      </c>
      <c r="V79" s="53">
        <f t="shared" si="14"/>
        <v>0</v>
      </c>
      <c r="W79" s="53">
        <f t="shared" si="14"/>
        <v>0</v>
      </c>
      <c r="X79" s="53">
        <f t="shared" si="14"/>
        <v>0</v>
      </c>
      <c r="Y79" s="53">
        <f t="shared" si="13"/>
        <v>0</v>
      </c>
      <c r="Z79" s="51"/>
      <c r="AA79" s="51"/>
    </row>
    <row r="80" spans="1:27" x14ac:dyDescent="0.25">
      <c r="A80" s="144"/>
      <c r="B80" s="50"/>
      <c r="C80" s="50"/>
      <c r="D80" s="50"/>
      <c r="E80" s="50"/>
      <c r="F80" s="50"/>
      <c r="G80" s="50"/>
      <c r="H80" s="50"/>
      <c r="I80" s="50"/>
      <c r="J80" s="50"/>
      <c r="K80" s="50"/>
      <c r="L80" s="50"/>
      <c r="M80" s="50"/>
      <c r="N80" s="206"/>
      <c r="O80" s="49"/>
      <c r="P80" s="52"/>
      <c r="Q80" s="52"/>
      <c r="R80" s="52"/>
      <c r="S80" s="52"/>
      <c r="T80" s="53">
        <f t="shared" si="14"/>
        <v>0</v>
      </c>
      <c r="U80" s="53">
        <f t="shared" si="14"/>
        <v>0</v>
      </c>
      <c r="V80" s="53">
        <f t="shared" si="14"/>
        <v>0</v>
      </c>
      <c r="W80" s="53">
        <f t="shared" si="14"/>
        <v>0</v>
      </c>
      <c r="X80" s="53">
        <f t="shared" si="14"/>
        <v>0</v>
      </c>
      <c r="Y80" s="53">
        <f t="shared" si="13"/>
        <v>0</v>
      </c>
      <c r="Z80" s="51"/>
      <c r="AA80" s="51"/>
    </row>
    <row r="81" spans="1:27" x14ac:dyDescent="0.25">
      <c r="A81" s="144"/>
      <c r="B81" s="50"/>
      <c r="C81" s="50"/>
      <c r="D81" s="50"/>
      <c r="E81" s="50"/>
      <c r="F81" s="50"/>
      <c r="G81" s="50"/>
      <c r="H81" s="50"/>
      <c r="I81" s="50"/>
      <c r="J81" s="50"/>
      <c r="K81" s="50"/>
      <c r="L81" s="50"/>
      <c r="M81" s="50"/>
      <c r="N81" s="206"/>
      <c r="O81" s="49"/>
      <c r="P81" s="52"/>
      <c r="Q81" s="52"/>
      <c r="R81" s="52"/>
      <c r="S81" s="52"/>
      <c r="T81" s="53">
        <f t="shared" si="14"/>
        <v>0</v>
      </c>
      <c r="U81" s="53">
        <f t="shared" si="14"/>
        <v>0</v>
      </c>
      <c r="V81" s="53">
        <f t="shared" si="14"/>
        <v>0</v>
      </c>
      <c r="W81" s="53">
        <f t="shared" si="14"/>
        <v>0</v>
      </c>
      <c r="X81" s="53">
        <f t="shared" si="14"/>
        <v>0</v>
      </c>
      <c r="Y81" s="53">
        <f t="shared" si="13"/>
        <v>0</v>
      </c>
      <c r="Z81" s="51"/>
      <c r="AA81" s="51"/>
    </row>
    <row r="82" spans="1:27" x14ac:dyDescent="0.25">
      <c r="A82" s="144"/>
      <c r="B82" s="50"/>
      <c r="C82" s="50"/>
      <c r="D82" s="50"/>
      <c r="E82" s="50"/>
      <c r="F82" s="50"/>
      <c r="G82" s="50"/>
      <c r="H82" s="50"/>
      <c r="I82" s="50"/>
      <c r="J82" s="50"/>
      <c r="K82" s="50"/>
      <c r="L82" s="50"/>
      <c r="M82" s="50"/>
      <c r="N82" s="206"/>
      <c r="O82" s="49"/>
      <c r="P82" s="52"/>
      <c r="Q82" s="52"/>
      <c r="R82" s="52"/>
      <c r="S82" s="52"/>
      <c r="T82" s="53">
        <f t="shared" si="14"/>
        <v>0</v>
      </c>
      <c r="U82" s="53">
        <f t="shared" si="14"/>
        <v>0</v>
      </c>
      <c r="V82" s="53">
        <f t="shared" si="14"/>
        <v>0</v>
      </c>
      <c r="W82" s="53">
        <f t="shared" si="14"/>
        <v>0</v>
      </c>
      <c r="X82" s="53">
        <f t="shared" si="14"/>
        <v>0</v>
      </c>
      <c r="Y82" s="53">
        <f t="shared" si="13"/>
        <v>0</v>
      </c>
      <c r="Z82" s="51"/>
      <c r="AA82" s="51"/>
    </row>
    <row r="83" spans="1:27" x14ac:dyDescent="0.25">
      <c r="A83" s="144"/>
      <c r="B83" s="50"/>
      <c r="C83" s="50"/>
      <c r="D83" s="50"/>
      <c r="E83" s="50"/>
      <c r="F83" s="50"/>
      <c r="G83" s="50"/>
      <c r="H83" s="50"/>
      <c r="I83" s="50"/>
      <c r="J83" s="50"/>
      <c r="K83" s="50"/>
      <c r="L83" s="50"/>
      <c r="M83" s="50"/>
      <c r="N83" s="206"/>
      <c r="O83" s="49"/>
      <c r="P83" s="52"/>
      <c r="Q83" s="52"/>
      <c r="R83" s="52"/>
      <c r="S83" s="52"/>
      <c r="T83" s="53">
        <f t="shared" si="14"/>
        <v>0</v>
      </c>
      <c r="U83" s="53">
        <f t="shared" si="14"/>
        <v>0</v>
      </c>
      <c r="V83" s="53">
        <f t="shared" si="14"/>
        <v>0</v>
      </c>
      <c r="W83" s="53">
        <f t="shared" si="14"/>
        <v>0</v>
      </c>
      <c r="X83" s="53">
        <f t="shared" si="14"/>
        <v>0</v>
      </c>
      <c r="Y83" s="53">
        <f t="shared" si="13"/>
        <v>0</v>
      </c>
      <c r="Z83" s="51"/>
      <c r="AA83" s="51"/>
    </row>
    <row r="84" spans="1:27" x14ac:dyDescent="0.25">
      <c r="A84" s="144"/>
      <c r="B84" s="50"/>
      <c r="C84" s="50"/>
      <c r="D84" s="50"/>
      <c r="E84" s="50"/>
      <c r="F84" s="50"/>
      <c r="G84" s="50"/>
      <c r="H84" s="50"/>
      <c r="I84" s="50"/>
      <c r="J84" s="50"/>
      <c r="K84" s="50"/>
      <c r="L84" s="50"/>
      <c r="M84" s="50"/>
      <c r="N84" s="206"/>
      <c r="O84" s="49"/>
      <c r="P84" s="52"/>
      <c r="Q84" s="52"/>
      <c r="R84" s="52"/>
      <c r="S84" s="52"/>
      <c r="T84" s="53">
        <f t="shared" si="14"/>
        <v>0</v>
      </c>
      <c r="U84" s="53">
        <f t="shared" si="14"/>
        <v>0</v>
      </c>
      <c r="V84" s="53">
        <f t="shared" si="14"/>
        <v>0</v>
      </c>
      <c r="W84" s="53">
        <f t="shared" si="14"/>
        <v>0</v>
      </c>
      <c r="X84" s="53">
        <f t="shared" si="14"/>
        <v>0</v>
      </c>
      <c r="Y84" s="53">
        <f t="shared" si="13"/>
        <v>0</v>
      </c>
      <c r="Z84" s="51"/>
      <c r="AA84" s="51"/>
    </row>
    <row r="85" spans="1:27" x14ac:dyDescent="0.25">
      <c r="A85" s="144"/>
      <c r="B85" s="50"/>
      <c r="C85" s="50"/>
      <c r="D85" s="50"/>
      <c r="E85" s="50"/>
      <c r="F85" s="50"/>
      <c r="G85" s="50"/>
      <c r="H85" s="50"/>
      <c r="I85" s="50"/>
      <c r="J85" s="50"/>
      <c r="K85" s="50"/>
      <c r="L85" s="50"/>
      <c r="M85" s="50"/>
      <c r="N85" s="206"/>
      <c r="O85" s="49"/>
      <c r="P85" s="52"/>
      <c r="Q85" s="52"/>
      <c r="R85" s="52"/>
      <c r="S85" s="52"/>
      <c r="T85" s="53">
        <f t="shared" si="14"/>
        <v>0</v>
      </c>
      <c r="U85" s="53">
        <f t="shared" si="14"/>
        <v>0</v>
      </c>
      <c r="V85" s="53">
        <f t="shared" si="14"/>
        <v>0</v>
      </c>
      <c r="W85" s="53">
        <f t="shared" si="14"/>
        <v>0</v>
      </c>
      <c r="X85" s="53">
        <f t="shared" si="14"/>
        <v>0</v>
      </c>
      <c r="Y85" s="53">
        <f t="shared" si="13"/>
        <v>0</v>
      </c>
      <c r="Z85" s="51"/>
      <c r="AA85" s="51"/>
    </row>
    <row r="86" spans="1:27" x14ac:dyDescent="0.25">
      <c r="A86" s="144"/>
      <c r="B86" s="50"/>
      <c r="C86" s="50"/>
      <c r="D86" s="50"/>
      <c r="E86" s="50"/>
      <c r="F86" s="50"/>
      <c r="G86" s="50"/>
      <c r="H86" s="50"/>
      <c r="I86" s="50"/>
      <c r="J86" s="50"/>
      <c r="K86" s="50"/>
      <c r="L86" s="50"/>
      <c r="M86" s="50"/>
      <c r="N86" s="206"/>
      <c r="O86" s="49"/>
      <c r="P86" s="52"/>
      <c r="Q86" s="52"/>
      <c r="R86" s="52"/>
      <c r="S86" s="52"/>
      <c r="T86" s="53">
        <f t="shared" si="14"/>
        <v>0</v>
      </c>
      <c r="U86" s="53">
        <f t="shared" si="14"/>
        <v>0</v>
      </c>
      <c r="V86" s="53">
        <f t="shared" si="14"/>
        <v>0</v>
      </c>
      <c r="W86" s="53">
        <f t="shared" si="14"/>
        <v>0</v>
      </c>
      <c r="X86" s="53">
        <f t="shared" si="14"/>
        <v>0</v>
      </c>
      <c r="Y86" s="53">
        <f t="shared" si="13"/>
        <v>0</v>
      </c>
      <c r="Z86" s="51"/>
      <c r="AA86" s="51"/>
    </row>
    <row r="87" spans="1:27" x14ac:dyDescent="0.25">
      <c r="A87" s="144"/>
      <c r="B87" s="50"/>
      <c r="C87" s="50"/>
      <c r="D87" s="50"/>
      <c r="E87" s="50"/>
      <c r="F87" s="50"/>
      <c r="G87" s="50"/>
      <c r="H87" s="50"/>
      <c r="I87" s="50"/>
      <c r="J87" s="50"/>
      <c r="K87" s="50"/>
      <c r="L87" s="50"/>
      <c r="M87" s="50"/>
      <c r="N87" s="206"/>
      <c r="O87" s="49"/>
      <c r="P87" s="52"/>
      <c r="Q87" s="52"/>
      <c r="R87" s="52"/>
      <c r="S87" s="52"/>
      <c r="T87" s="53">
        <f t="shared" si="14"/>
        <v>0</v>
      </c>
      <c r="U87" s="53">
        <f t="shared" si="14"/>
        <v>0</v>
      </c>
      <c r="V87" s="53">
        <f t="shared" si="14"/>
        <v>0</v>
      </c>
      <c r="W87" s="53">
        <f t="shared" si="14"/>
        <v>0</v>
      </c>
      <c r="X87" s="53">
        <f t="shared" si="14"/>
        <v>0</v>
      </c>
      <c r="Y87" s="53">
        <f t="shared" si="13"/>
        <v>0</v>
      </c>
      <c r="Z87" s="51"/>
      <c r="AA87" s="51"/>
    </row>
    <row r="88" spans="1:27" x14ac:dyDescent="0.25">
      <c r="A88" s="144"/>
      <c r="B88" s="50"/>
      <c r="C88" s="50"/>
      <c r="D88" s="50"/>
      <c r="E88" s="50"/>
      <c r="F88" s="50"/>
      <c r="G88" s="50"/>
      <c r="H88" s="50"/>
      <c r="I88" s="50"/>
      <c r="J88" s="50"/>
      <c r="K88" s="50"/>
      <c r="L88" s="50"/>
      <c r="M88" s="50"/>
      <c r="N88" s="206"/>
      <c r="O88" s="49"/>
      <c r="P88" s="52"/>
      <c r="Q88" s="52"/>
      <c r="R88" s="52"/>
      <c r="S88" s="52"/>
      <c r="T88" s="53">
        <f t="shared" si="14"/>
        <v>0</v>
      </c>
      <c r="U88" s="53">
        <f t="shared" si="14"/>
        <v>0</v>
      </c>
      <c r="V88" s="53">
        <f t="shared" si="14"/>
        <v>0</v>
      </c>
      <c r="W88" s="53">
        <f t="shared" si="14"/>
        <v>0</v>
      </c>
      <c r="X88" s="53">
        <f t="shared" si="14"/>
        <v>0</v>
      </c>
      <c r="Y88" s="53">
        <f t="shared" si="13"/>
        <v>0</v>
      </c>
      <c r="Z88" s="51"/>
      <c r="AA88" s="51"/>
    </row>
    <row r="89" spans="1:27" x14ac:dyDescent="0.25">
      <c r="A89" s="144"/>
      <c r="B89" s="50"/>
      <c r="C89" s="50"/>
      <c r="D89" s="50"/>
      <c r="E89" s="50"/>
      <c r="F89" s="50"/>
      <c r="G89" s="50"/>
      <c r="H89" s="50"/>
      <c r="I89" s="50"/>
      <c r="J89" s="50"/>
      <c r="K89" s="50"/>
      <c r="L89" s="50"/>
      <c r="M89" s="50"/>
      <c r="N89" s="206"/>
      <c r="O89" s="49"/>
      <c r="P89" s="52"/>
      <c r="Q89" s="52"/>
      <c r="R89" s="52"/>
      <c r="S89" s="52"/>
      <c r="T89" s="53">
        <f t="shared" si="14"/>
        <v>0</v>
      </c>
      <c r="U89" s="53">
        <f t="shared" si="14"/>
        <v>0</v>
      </c>
      <c r="V89" s="53">
        <f t="shared" si="14"/>
        <v>0</v>
      </c>
      <c r="W89" s="53">
        <f t="shared" si="14"/>
        <v>0</v>
      </c>
      <c r="X89" s="53">
        <f t="shared" si="14"/>
        <v>0</v>
      </c>
      <c r="Y89" s="53">
        <f t="shared" si="13"/>
        <v>0</v>
      </c>
      <c r="Z89" s="51"/>
      <c r="AA89" s="51"/>
    </row>
    <row r="90" spans="1:27" x14ac:dyDescent="0.25">
      <c r="A90" s="144"/>
      <c r="B90" s="50"/>
      <c r="C90" s="50"/>
      <c r="D90" s="50"/>
      <c r="E90" s="50"/>
      <c r="F90" s="50"/>
      <c r="G90" s="50"/>
      <c r="H90" s="50"/>
      <c r="I90" s="50"/>
      <c r="J90" s="50"/>
      <c r="K90" s="50"/>
      <c r="L90" s="50"/>
      <c r="M90" s="50"/>
      <c r="N90" s="206"/>
      <c r="O90" s="49"/>
      <c r="P90" s="52"/>
      <c r="Q90" s="52"/>
      <c r="R90" s="52"/>
      <c r="S90" s="52"/>
      <c r="T90" s="53">
        <f t="shared" si="14"/>
        <v>0</v>
      </c>
      <c r="U90" s="53">
        <f t="shared" si="14"/>
        <v>0</v>
      </c>
      <c r="V90" s="53">
        <f t="shared" si="14"/>
        <v>0</v>
      </c>
      <c r="W90" s="53">
        <f t="shared" si="14"/>
        <v>0</v>
      </c>
      <c r="X90" s="53">
        <f t="shared" si="14"/>
        <v>0</v>
      </c>
      <c r="Y90" s="53">
        <f t="shared" si="13"/>
        <v>0</v>
      </c>
      <c r="Z90" s="51"/>
      <c r="AA90" s="51"/>
    </row>
    <row r="91" spans="1:27" x14ac:dyDescent="0.25">
      <c r="A91" s="144"/>
      <c r="B91" s="50"/>
      <c r="C91" s="50"/>
      <c r="D91" s="50"/>
      <c r="E91" s="50"/>
      <c r="F91" s="50"/>
      <c r="G91" s="50"/>
      <c r="H91" s="50"/>
      <c r="I91" s="50"/>
      <c r="J91" s="50"/>
      <c r="K91" s="50"/>
      <c r="L91" s="50"/>
      <c r="M91" s="50"/>
      <c r="N91" s="206"/>
      <c r="O91" s="49"/>
      <c r="P91" s="52"/>
      <c r="Q91" s="52"/>
      <c r="R91" s="52"/>
      <c r="S91" s="52"/>
      <c r="T91" s="53">
        <f t="shared" si="14"/>
        <v>0</v>
      </c>
      <c r="U91" s="53">
        <f t="shared" si="14"/>
        <v>0</v>
      </c>
      <c r="V91" s="53">
        <f t="shared" si="14"/>
        <v>0</v>
      </c>
      <c r="W91" s="53">
        <f t="shared" si="14"/>
        <v>0</v>
      </c>
      <c r="X91" s="53">
        <f t="shared" si="14"/>
        <v>0</v>
      </c>
      <c r="Y91" s="53">
        <f t="shared" si="13"/>
        <v>0</v>
      </c>
      <c r="Z91" s="51"/>
      <c r="AA91" s="51"/>
    </row>
    <row r="92" spans="1:27" x14ac:dyDescent="0.25">
      <c r="A92" s="144"/>
      <c r="B92" s="50"/>
      <c r="C92" s="50"/>
      <c r="D92" s="50"/>
      <c r="E92" s="50"/>
      <c r="F92" s="50"/>
      <c r="G92" s="50"/>
      <c r="H92" s="50"/>
      <c r="I92" s="50"/>
      <c r="J92" s="50"/>
      <c r="K92" s="50"/>
      <c r="L92" s="50"/>
      <c r="M92" s="50"/>
      <c r="N92" s="206"/>
      <c r="O92" s="49"/>
      <c r="P92" s="52"/>
      <c r="Q92" s="52"/>
      <c r="R92" s="52"/>
      <c r="S92" s="52"/>
      <c r="T92" s="53">
        <f t="shared" si="14"/>
        <v>0</v>
      </c>
      <c r="U92" s="53">
        <f t="shared" si="14"/>
        <v>0</v>
      </c>
      <c r="V92" s="53">
        <f t="shared" si="14"/>
        <v>0</v>
      </c>
      <c r="W92" s="53">
        <f t="shared" si="14"/>
        <v>0</v>
      </c>
      <c r="X92" s="53">
        <f t="shared" si="14"/>
        <v>0</v>
      </c>
      <c r="Y92" s="53">
        <f t="shared" si="13"/>
        <v>0</v>
      </c>
      <c r="Z92" s="51"/>
      <c r="AA92" s="51"/>
    </row>
    <row r="93" spans="1:27" x14ac:dyDescent="0.25">
      <c r="A93" s="144"/>
      <c r="B93" s="50"/>
      <c r="C93" s="50"/>
      <c r="D93" s="50"/>
      <c r="E93" s="50"/>
      <c r="F93" s="50"/>
      <c r="G93" s="50"/>
      <c r="H93" s="50"/>
      <c r="I93" s="50"/>
      <c r="J93" s="50"/>
      <c r="K93" s="50"/>
      <c r="L93" s="50"/>
      <c r="M93" s="50"/>
      <c r="N93" s="206"/>
      <c r="O93" s="49"/>
      <c r="P93" s="52"/>
      <c r="Q93" s="52"/>
      <c r="R93" s="52"/>
      <c r="S93" s="52"/>
      <c r="T93" s="53">
        <f t="shared" si="14"/>
        <v>0</v>
      </c>
      <c r="U93" s="53">
        <f t="shared" si="14"/>
        <v>0</v>
      </c>
      <c r="V93" s="53">
        <f t="shared" si="14"/>
        <v>0</v>
      </c>
      <c r="W93" s="53">
        <f t="shared" si="14"/>
        <v>0</v>
      </c>
      <c r="X93" s="53">
        <f t="shared" si="14"/>
        <v>0</v>
      </c>
      <c r="Y93" s="53">
        <f t="shared" si="13"/>
        <v>0</v>
      </c>
      <c r="Z93" s="51"/>
      <c r="AA93" s="51"/>
    </row>
    <row r="94" spans="1:27" x14ac:dyDescent="0.25">
      <c r="A94" s="144"/>
      <c r="B94" s="50"/>
      <c r="C94" s="50"/>
      <c r="D94" s="50"/>
      <c r="E94" s="50"/>
      <c r="F94" s="50"/>
      <c r="G94" s="50"/>
      <c r="H94" s="50"/>
      <c r="I94" s="50"/>
      <c r="J94" s="50"/>
      <c r="K94" s="50"/>
      <c r="L94" s="50"/>
      <c r="M94" s="50"/>
      <c r="N94" s="206"/>
      <c r="O94" s="49"/>
      <c r="P94" s="52"/>
      <c r="Q94" s="52"/>
      <c r="R94" s="52"/>
      <c r="S94" s="52"/>
      <c r="T94" s="53">
        <f t="shared" ref="T94:X99" si="15">IF($N94="Pending",0,$N94*O94)</f>
        <v>0</v>
      </c>
      <c r="U94" s="53">
        <f t="shared" si="15"/>
        <v>0</v>
      </c>
      <c r="V94" s="53">
        <f t="shared" si="15"/>
        <v>0</v>
      </c>
      <c r="W94" s="53">
        <f t="shared" si="15"/>
        <v>0</v>
      </c>
      <c r="X94" s="53">
        <f t="shared" si="15"/>
        <v>0</v>
      </c>
      <c r="Y94" s="53">
        <f t="shared" ref="Y94:Y99" si="16">SUM(T94:X94)</f>
        <v>0</v>
      </c>
      <c r="Z94" s="51"/>
      <c r="AA94" s="51"/>
    </row>
    <row r="95" spans="1:27" x14ac:dyDescent="0.25">
      <c r="A95" s="144"/>
      <c r="B95" s="50"/>
      <c r="C95" s="50"/>
      <c r="D95" s="50"/>
      <c r="E95" s="50"/>
      <c r="F95" s="50"/>
      <c r="G95" s="50"/>
      <c r="H95" s="50"/>
      <c r="I95" s="50"/>
      <c r="J95" s="50"/>
      <c r="K95" s="50"/>
      <c r="L95" s="50"/>
      <c r="M95" s="50"/>
      <c r="N95" s="206"/>
      <c r="O95" s="49"/>
      <c r="P95" s="52"/>
      <c r="Q95" s="52"/>
      <c r="R95" s="52"/>
      <c r="S95" s="52"/>
      <c r="T95" s="53">
        <f t="shared" si="15"/>
        <v>0</v>
      </c>
      <c r="U95" s="53">
        <f t="shared" si="15"/>
        <v>0</v>
      </c>
      <c r="V95" s="53">
        <f t="shared" si="15"/>
        <v>0</v>
      </c>
      <c r="W95" s="53">
        <f t="shared" si="15"/>
        <v>0</v>
      </c>
      <c r="X95" s="53">
        <f t="shared" si="15"/>
        <v>0</v>
      </c>
      <c r="Y95" s="53">
        <f t="shared" si="16"/>
        <v>0</v>
      </c>
      <c r="Z95" s="51"/>
      <c r="AA95" s="51"/>
    </row>
    <row r="96" spans="1:27" x14ac:dyDescent="0.25">
      <c r="A96" s="144"/>
      <c r="B96" s="50"/>
      <c r="C96" s="50"/>
      <c r="D96" s="50"/>
      <c r="E96" s="50"/>
      <c r="F96" s="50"/>
      <c r="G96" s="50"/>
      <c r="H96" s="50"/>
      <c r="I96" s="50"/>
      <c r="J96" s="50"/>
      <c r="K96" s="50"/>
      <c r="L96" s="50"/>
      <c r="M96" s="50"/>
      <c r="N96" s="206"/>
      <c r="O96" s="49"/>
      <c r="P96" s="52"/>
      <c r="Q96" s="52"/>
      <c r="R96" s="52"/>
      <c r="S96" s="52"/>
      <c r="T96" s="53">
        <f t="shared" si="15"/>
        <v>0</v>
      </c>
      <c r="U96" s="53">
        <f t="shared" si="15"/>
        <v>0</v>
      </c>
      <c r="V96" s="53">
        <f t="shared" si="15"/>
        <v>0</v>
      </c>
      <c r="W96" s="53">
        <f t="shared" si="15"/>
        <v>0</v>
      </c>
      <c r="X96" s="53">
        <f t="shared" si="15"/>
        <v>0</v>
      </c>
      <c r="Y96" s="53">
        <f t="shared" si="16"/>
        <v>0</v>
      </c>
      <c r="Z96" s="51"/>
      <c r="AA96" s="51"/>
    </row>
    <row r="97" spans="1:29" x14ac:dyDescent="0.25">
      <c r="A97" s="144"/>
      <c r="B97" s="50"/>
      <c r="C97" s="50"/>
      <c r="D97" s="50"/>
      <c r="E97" s="50"/>
      <c r="F97" s="50"/>
      <c r="G97" s="50"/>
      <c r="H97" s="50"/>
      <c r="I97" s="50"/>
      <c r="J97" s="50"/>
      <c r="K97" s="50"/>
      <c r="L97" s="50"/>
      <c r="M97" s="50"/>
      <c r="N97" s="206"/>
      <c r="O97" s="49"/>
      <c r="P97" s="52"/>
      <c r="Q97" s="52"/>
      <c r="R97" s="52"/>
      <c r="S97" s="52"/>
      <c r="T97" s="53">
        <f t="shared" si="15"/>
        <v>0</v>
      </c>
      <c r="U97" s="53">
        <f t="shared" si="15"/>
        <v>0</v>
      </c>
      <c r="V97" s="53">
        <f t="shared" si="15"/>
        <v>0</v>
      </c>
      <c r="W97" s="53">
        <f t="shared" si="15"/>
        <v>0</v>
      </c>
      <c r="X97" s="53">
        <f t="shared" si="15"/>
        <v>0</v>
      </c>
      <c r="Y97" s="53">
        <f t="shared" si="16"/>
        <v>0</v>
      </c>
      <c r="Z97" s="51"/>
      <c r="AA97" s="51"/>
    </row>
    <row r="98" spans="1:29" x14ac:dyDescent="0.25">
      <c r="A98" s="144"/>
      <c r="B98" s="50"/>
      <c r="C98" s="50"/>
      <c r="D98" s="50"/>
      <c r="E98" s="50"/>
      <c r="F98" s="50"/>
      <c r="G98" s="50"/>
      <c r="H98" s="50"/>
      <c r="I98" s="50"/>
      <c r="J98" s="50"/>
      <c r="K98" s="50"/>
      <c r="L98" s="50"/>
      <c r="M98" s="50"/>
      <c r="N98" s="206"/>
      <c r="O98" s="49"/>
      <c r="P98" s="52"/>
      <c r="Q98" s="52"/>
      <c r="R98" s="52"/>
      <c r="S98" s="52"/>
      <c r="T98" s="53">
        <f t="shared" ref="T98" si="17">IF($N98="Pending",0,$N98*O98)</f>
        <v>0</v>
      </c>
      <c r="U98" s="53">
        <f t="shared" ref="U98" si="18">IF($N98="Pending",0,$N98*P98)</f>
        <v>0</v>
      </c>
      <c r="V98" s="53">
        <f t="shared" ref="V98" si="19">IF($N98="Pending",0,$N98*Q98)</f>
        <v>0</v>
      </c>
      <c r="W98" s="53">
        <f t="shared" ref="W98" si="20">IF($N98="Pending",0,$N98*R98)</f>
        <v>0</v>
      </c>
      <c r="X98" s="53">
        <f t="shared" ref="X98" si="21">IF($N98="Pending",0,$N98*S98)</f>
        <v>0</v>
      </c>
      <c r="Y98" s="53">
        <f t="shared" ref="Y98" si="22">SUM(T98:X98)</f>
        <v>0</v>
      </c>
      <c r="Z98" s="51"/>
      <c r="AA98" s="51"/>
    </row>
    <row r="99" spans="1:29" x14ac:dyDescent="0.25">
      <c r="A99" s="144"/>
      <c r="B99" s="50"/>
      <c r="C99" s="50"/>
      <c r="D99" s="50"/>
      <c r="E99" s="50"/>
      <c r="F99" s="50"/>
      <c r="G99" s="50"/>
      <c r="H99" s="50"/>
      <c r="I99" s="50"/>
      <c r="J99" s="50"/>
      <c r="K99" s="50"/>
      <c r="L99" s="50"/>
      <c r="M99" s="50"/>
      <c r="N99" s="206"/>
      <c r="O99" s="49"/>
      <c r="P99" s="52"/>
      <c r="Q99" s="52"/>
      <c r="R99" s="52"/>
      <c r="S99" s="52"/>
      <c r="T99" s="53">
        <f t="shared" si="15"/>
        <v>0</v>
      </c>
      <c r="U99" s="53">
        <f t="shared" si="15"/>
        <v>0</v>
      </c>
      <c r="V99" s="53">
        <f t="shared" si="15"/>
        <v>0</v>
      </c>
      <c r="W99" s="53">
        <f t="shared" si="15"/>
        <v>0</v>
      </c>
      <c r="X99" s="53">
        <f t="shared" si="15"/>
        <v>0</v>
      </c>
      <c r="Y99" s="53">
        <f t="shared" si="16"/>
        <v>0</v>
      </c>
      <c r="Z99" s="51"/>
      <c r="AA99" s="51"/>
    </row>
    <row r="100" spans="1:29" x14ac:dyDescent="0.25">
      <c r="A100" s="32"/>
      <c r="B100" s="32"/>
      <c r="C100" s="32"/>
      <c r="D100" s="32"/>
      <c r="E100" s="32"/>
      <c r="F100" s="32"/>
      <c r="G100" s="32"/>
      <c r="H100" s="32"/>
      <c r="I100" s="32"/>
      <c r="J100" s="32"/>
      <c r="K100" s="32"/>
      <c r="L100" s="32"/>
      <c r="M100" s="32"/>
      <c r="N100" s="259"/>
      <c r="O100" s="32"/>
      <c r="P100" s="32"/>
      <c r="Q100" s="32"/>
      <c r="R100" s="32"/>
      <c r="S100" s="32"/>
      <c r="T100" s="32"/>
      <c r="U100" s="32"/>
      <c r="V100" s="32"/>
      <c r="W100" s="32"/>
      <c r="X100" s="32"/>
      <c r="Y100" s="32"/>
      <c r="Z100" s="32"/>
      <c r="AA100" s="32"/>
      <c r="AB100" s="32"/>
      <c r="AC100" s="32"/>
    </row>
    <row r="101" spans="1:29" x14ac:dyDescent="0.25">
      <c r="A101" s="32"/>
      <c r="B101" s="32"/>
      <c r="C101" s="32"/>
      <c r="D101" s="32"/>
      <c r="E101" s="32"/>
      <c r="F101" s="32"/>
      <c r="G101" s="32"/>
      <c r="H101" s="32"/>
      <c r="I101" s="32"/>
      <c r="J101" s="32"/>
      <c r="K101" s="32"/>
      <c r="L101" s="32"/>
      <c r="M101" s="32"/>
      <c r="N101" s="259"/>
      <c r="O101" s="32"/>
      <c r="P101" s="32"/>
      <c r="Q101" s="32"/>
      <c r="R101" s="32"/>
      <c r="S101" s="71" t="s">
        <v>122</v>
      </c>
      <c r="T101" s="71">
        <f t="shared" ref="T101:Y101" si="23">SUM(T7:T99)</f>
        <v>0</v>
      </c>
      <c r="U101" s="71">
        <f t="shared" si="23"/>
        <v>0</v>
      </c>
      <c r="V101" s="71">
        <f t="shared" si="23"/>
        <v>0</v>
      </c>
      <c r="W101" s="71">
        <f t="shared" si="23"/>
        <v>0</v>
      </c>
      <c r="X101" s="71">
        <f t="shared" si="23"/>
        <v>0</v>
      </c>
      <c r="Y101" s="269">
        <f t="shared" si="23"/>
        <v>0</v>
      </c>
      <c r="Z101" s="38"/>
      <c r="AA101" s="38"/>
    </row>
    <row r="102" spans="1:29" x14ac:dyDescent="0.25">
      <c r="A102" s="37"/>
      <c r="B102" s="37"/>
      <c r="C102" s="37"/>
      <c r="N102" s="259"/>
    </row>
    <row r="103" spans="1:29" x14ac:dyDescent="0.25">
      <c r="T103" s="146" t="str">
        <f t="shared" ref="T103:Y103" si="24">T6</f>
        <v>Coût estimé 2021</v>
      </c>
      <c r="U103" s="146" t="str">
        <f t="shared" si="24"/>
        <v>Coût estimé 2022</v>
      </c>
      <c r="V103" s="146" t="str">
        <f t="shared" si="24"/>
        <v>Coût estimé 2023</v>
      </c>
      <c r="W103" s="146" t="str">
        <f t="shared" si="24"/>
        <v>Coût estimé 2024</v>
      </c>
      <c r="X103" s="146" t="str">
        <f t="shared" si="24"/>
        <v>Coût estimé 2025</v>
      </c>
      <c r="Y103" s="146" t="str">
        <f t="shared" si="24"/>
        <v>Total5Ans</v>
      </c>
      <c r="Z103" s="188">
        <f>SUM(Y104:Y121)</f>
        <v>0</v>
      </c>
      <c r="AA103"/>
    </row>
    <row r="104" spans="1:29" x14ac:dyDescent="0.25">
      <c r="S104" s="146" t="str">
        <f>'Informations de base'!$D65</f>
        <v>Réunion</v>
      </c>
      <c r="T104" s="147">
        <f t="shared" ref="T104:Y113" si="25">SUMIF($Z$7:$Z$99,$S104,T$7:T$99)</f>
        <v>0</v>
      </c>
      <c r="U104" s="147">
        <f t="shared" si="25"/>
        <v>0</v>
      </c>
      <c r="V104" s="147">
        <f t="shared" si="25"/>
        <v>0</v>
      </c>
      <c r="W104" s="147">
        <f t="shared" si="25"/>
        <v>0</v>
      </c>
      <c r="X104" s="147">
        <f t="shared" si="25"/>
        <v>0</v>
      </c>
      <c r="Y104" s="147">
        <f t="shared" si="25"/>
        <v>0</v>
      </c>
      <c r="Z104"/>
      <c r="AA104"/>
    </row>
    <row r="105" spans="1:29" x14ac:dyDescent="0.25">
      <c r="S105" s="146" t="str">
        <f>'Informations de base'!$D66</f>
        <v>Formation</v>
      </c>
      <c r="T105" s="147">
        <f t="shared" si="25"/>
        <v>0</v>
      </c>
      <c r="U105" s="147">
        <f t="shared" si="25"/>
        <v>0</v>
      </c>
      <c r="V105" s="147">
        <f t="shared" si="25"/>
        <v>0</v>
      </c>
      <c r="W105" s="147">
        <f t="shared" si="25"/>
        <v>0</v>
      </c>
      <c r="X105" s="147">
        <f t="shared" si="25"/>
        <v>0</v>
      </c>
      <c r="Y105" s="147">
        <f t="shared" si="25"/>
        <v>0</v>
      </c>
      <c r="Z105"/>
      <c r="AA105" s="187"/>
    </row>
    <row r="106" spans="1:29" x14ac:dyDescent="0.25">
      <c r="S106" s="146" t="str">
        <f>'Informations de base'!$D67</f>
        <v>Atelier</v>
      </c>
      <c r="T106" s="147">
        <f t="shared" si="25"/>
        <v>0</v>
      </c>
      <c r="U106" s="147">
        <f t="shared" si="25"/>
        <v>0</v>
      </c>
      <c r="V106" s="147">
        <f t="shared" si="25"/>
        <v>0</v>
      </c>
      <c r="W106" s="147">
        <f t="shared" si="25"/>
        <v>0</v>
      </c>
      <c r="X106" s="147">
        <f t="shared" si="25"/>
        <v>0</v>
      </c>
      <c r="Y106" s="147">
        <f t="shared" si="25"/>
        <v>0</v>
      </c>
      <c r="Z106"/>
      <c r="AA106"/>
    </row>
    <row r="107" spans="1:29" x14ac:dyDescent="0.25">
      <c r="S107" s="146" t="str">
        <f>'Informations de base'!$D68</f>
        <v>Développement de Manuel de procédures</v>
      </c>
      <c r="T107" s="147">
        <f t="shared" si="25"/>
        <v>0</v>
      </c>
      <c r="U107" s="147">
        <f t="shared" si="25"/>
        <v>0</v>
      </c>
      <c r="V107" s="147">
        <f t="shared" si="25"/>
        <v>0</v>
      </c>
      <c r="W107" s="147">
        <f t="shared" si="25"/>
        <v>0</v>
      </c>
      <c r="X107" s="147">
        <f t="shared" si="25"/>
        <v>0</v>
      </c>
      <c r="Y107" s="147">
        <f t="shared" si="25"/>
        <v>0</v>
      </c>
      <c r="Z107"/>
      <c r="AA107"/>
    </row>
    <row r="108" spans="1:29" s="37" customFormat="1" x14ac:dyDescent="0.25">
      <c r="A108" s="142"/>
      <c r="B108" s="142"/>
      <c r="C108" s="54"/>
      <c r="N108" s="283"/>
      <c r="S108" s="146" t="str">
        <f>'Informations de base'!$D69</f>
        <v>Communication</v>
      </c>
      <c r="T108" s="147">
        <f t="shared" si="25"/>
        <v>0</v>
      </c>
      <c r="U108" s="147">
        <f t="shared" si="25"/>
        <v>0</v>
      </c>
      <c r="V108" s="147">
        <f t="shared" si="25"/>
        <v>0</v>
      </c>
      <c r="W108" s="147">
        <f t="shared" si="25"/>
        <v>0</v>
      </c>
      <c r="X108" s="147">
        <f t="shared" si="25"/>
        <v>0</v>
      </c>
      <c r="Y108" s="147">
        <f t="shared" si="25"/>
        <v>0</v>
      </c>
      <c r="Z108"/>
      <c r="AA108"/>
      <c r="AB108"/>
    </row>
    <row r="109" spans="1:29" s="37" customFormat="1" x14ac:dyDescent="0.25">
      <c r="A109" s="142"/>
      <c r="B109" s="142"/>
      <c r="C109" s="54"/>
      <c r="N109" s="283"/>
      <c r="S109" s="146" t="str">
        <f>'Informations de base'!$D70</f>
        <v>Construction/insfrastructure</v>
      </c>
      <c r="T109" s="147">
        <f t="shared" si="25"/>
        <v>0</v>
      </c>
      <c r="U109" s="147">
        <f t="shared" si="25"/>
        <v>0</v>
      </c>
      <c r="V109" s="147">
        <f t="shared" si="25"/>
        <v>0</v>
      </c>
      <c r="W109" s="147">
        <f t="shared" si="25"/>
        <v>0</v>
      </c>
      <c r="X109" s="147">
        <f t="shared" si="25"/>
        <v>0</v>
      </c>
      <c r="Y109" s="147">
        <f t="shared" si="25"/>
        <v>0</v>
      </c>
      <c r="Z109"/>
      <c r="AA109"/>
      <c r="AB109"/>
    </row>
    <row r="110" spans="1:29" s="37" customFormat="1" x14ac:dyDescent="0.25">
      <c r="A110" s="142"/>
      <c r="B110" s="142"/>
      <c r="C110" s="54"/>
      <c r="N110" s="283"/>
      <c r="S110" s="146" t="str">
        <f>'Informations de base'!$D71</f>
        <v>Consultance</v>
      </c>
      <c r="T110" s="147">
        <f t="shared" si="25"/>
        <v>0</v>
      </c>
      <c r="U110" s="147">
        <f t="shared" si="25"/>
        <v>0</v>
      </c>
      <c r="V110" s="147">
        <f t="shared" si="25"/>
        <v>0</v>
      </c>
      <c r="W110" s="147">
        <f t="shared" si="25"/>
        <v>0</v>
      </c>
      <c r="X110" s="147">
        <f t="shared" si="25"/>
        <v>0</v>
      </c>
      <c r="Y110" s="147">
        <f t="shared" si="25"/>
        <v>0</v>
      </c>
      <c r="Z110"/>
      <c r="AA110"/>
      <c r="AB110"/>
    </row>
    <row r="111" spans="1:29" s="37" customFormat="1" x14ac:dyDescent="0.25">
      <c r="A111" s="142"/>
      <c r="B111" s="142"/>
      <c r="C111" s="54"/>
      <c r="N111" s="283"/>
      <c r="S111" s="146" t="str">
        <f>'Informations de base'!$D72</f>
        <v>Évaluation/Monitorage</v>
      </c>
      <c r="T111" s="147">
        <f t="shared" si="25"/>
        <v>0</v>
      </c>
      <c r="U111" s="147">
        <f t="shared" si="25"/>
        <v>0</v>
      </c>
      <c r="V111" s="147">
        <f t="shared" si="25"/>
        <v>0</v>
      </c>
      <c r="W111" s="147">
        <f t="shared" si="25"/>
        <v>0</v>
      </c>
      <c r="X111" s="147">
        <f t="shared" si="25"/>
        <v>0</v>
      </c>
      <c r="Y111" s="147">
        <f t="shared" si="25"/>
        <v>0</v>
      </c>
      <c r="Z111"/>
      <c r="AA111"/>
      <c r="AB111"/>
    </row>
    <row r="112" spans="1:29" s="37" customFormat="1" x14ac:dyDescent="0.25">
      <c r="A112" s="142"/>
      <c r="B112" s="142"/>
      <c r="C112" s="54"/>
      <c r="N112" s="283"/>
      <c r="S112" s="146" t="str">
        <f>'Informations de base'!$D73</f>
        <v>Supervision</v>
      </c>
      <c r="T112" s="147">
        <f t="shared" si="25"/>
        <v>0</v>
      </c>
      <c r="U112" s="147">
        <f t="shared" si="25"/>
        <v>0</v>
      </c>
      <c r="V112" s="147">
        <f t="shared" si="25"/>
        <v>0</v>
      </c>
      <c r="W112" s="147">
        <f t="shared" si="25"/>
        <v>0</v>
      </c>
      <c r="X112" s="147">
        <f t="shared" si="25"/>
        <v>0</v>
      </c>
      <c r="Y112" s="147">
        <f t="shared" si="25"/>
        <v>0</v>
      </c>
      <c r="Z112"/>
      <c r="AA112"/>
      <c r="AB112"/>
    </row>
    <row r="113" spans="1:28" x14ac:dyDescent="0.25">
      <c r="S113" s="146" t="str">
        <f>'Informations de base'!$D74</f>
        <v>Ressources humaines</v>
      </c>
      <c r="T113" s="147">
        <f t="shared" si="25"/>
        <v>0</v>
      </c>
      <c r="U113" s="147">
        <f t="shared" si="25"/>
        <v>0</v>
      </c>
      <c r="V113" s="147">
        <f t="shared" si="25"/>
        <v>0</v>
      </c>
      <c r="W113" s="147">
        <f t="shared" si="25"/>
        <v>0</v>
      </c>
      <c r="X113" s="147">
        <f t="shared" si="25"/>
        <v>0</v>
      </c>
      <c r="Y113" s="147">
        <f t="shared" si="25"/>
        <v>0</v>
      </c>
      <c r="Z113"/>
      <c r="AA113"/>
    </row>
    <row r="114" spans="1:28" x14ac:dyDescent="0.25">
      <c r="S114" s="146" t="str">
        <f>'Informations de base'!$D75</f>
        <v>Equipement</v>
      </c>
      <c r="T114" s="147">
        <f t="shared" ref="T114:Y121" si="26">SUMIF($Z$7:$Z$99,$S114,T$7:T$99)</f>
        <v>0</v>
      </c>
      <c r="U114" s="147">
        <f t="shared" si="26"/>
        <v>0</v>
      </c>
      <c r="V114" s="147">
        <f t="shared" si="26"/>
        <v>0</v>
      </c>
      <c r="W114" s="147">
        <f t="shared" si="26"/>
        <v>0</v>
      </c>
      <c r="X114" s="147">
        <f t="shared" si="26"/>
        <v>0</v>
      </c>
      <c r="Y114" s="147">
        <f t="shared" si="26"/>
        <v>0</v>
      </c>
      <c r="Z114"/>
      <c r="AA114"/>
    </row>
    <row r="115" spans="1:28" x14ac:dyDescent="0.25">
      <c r="S115" s="146" t="str">
        <f>'Informations de base'!$D76</f>
        <v>Impression des documents</v>
      </c>
      <c r="T115" s="147">
        <f t="shared" si="26"/>
        <v>0</v>
      </c>
      <c r="U115" s="147">
        <f t="shared" si="26"/>
        <v>0</v>
      </c>
      <c r="V115" s="147">
        <f t="shared" si="26"/>
        <v>0</v>
      </c>
      <c r="W115" s="147">
        <f t="shared" si="26"/>
        <v>0</v>
      </c>
      <c r="X115" s="147">
        <f t="shared" si="26"/>
        <v>0</v>
      </c>
      <c r="Y115" s="147">
        <f t="shared" si="26"/>
        <v>0</v>
      </c>
      <c r="Z115"/>
      <c r="AA115"/>
    </row>
    <row r="116" spans="1:28" x14ac:dyDescent="0.25">
      <c r="S116" s="146" t="str">
        <f>'Informations de base'!$D77</f>
        <v>Approvisionnement</v>
      </c>
      <c r="T116" s="147">
        <f t="shared" si="26"/>
        <v>0</v>
      </c>
      <c r="U116" s="147">
        <f t="shared" si="26"/>
        <v>0</v>
      </c>
      <c r="V116" s="147">
        <f t="shared" si="26"/>
        <v>0</v>
      </c>
      <c r="W116" s="147">
        <f t="shared" si="26"/>
        <v>0</v>
      </c>
      <c r="X116" s="147">
        <f t="shared" si="26"/>
        <v>0</v>
      </c>
      <c r="Y116" s="147">
        <f t="shared" si="26"/>
        <v>0</v>
      </c>
      <c r="Z116"/>
      <c r="AA116"/>
    </row>
    <row r="117" spans="1:28" x14ac:dyDescent="0.25">
      <c r="S117" s="146" t="str">
        <f>'Informations de base'!$D78</f>
        <v>Prestation de services</v>
      </c>
      <c r="T117" s="147">
        <f t="shared" si="26"/>
        <v>0</v>
      </c>
      <c r="U117" s="147">
        <f t="shared" si="26"/>
        <v>0</v>
      </c>
      <c r="V117" s="147">
        <f t="shared" si="26"/>
        <v>0</v>
      </c>
      <c r="W117" s="147">
        <f t="shared" si="26"/>
        <v>0</v>
      </c>
      <c r="X117" s="147">
        <f t="shared" si="26"/>
        <v>0</v>
      </c>
      <c r="Y117" s="147">
        <f t="shared" si="26"/>
        <v>0</v>
      </c>
      <c r="Z117"/>
      <c r="AA117"/>
    </row>
    <row r="118" spans="1:28" x14ac:dyDescent="0.25">
      <c r="S118" s="146" t="str">
        <f>'Informations de base'!$D79</f>
        <v>Exercise de simulation</v>
      </c>
      <c r="T118" s="147">
        <f t="shared" si="26"/>
        <v>0</v>
      </c>
      <c r="U118" s="147">
        <f t="shared" si="26"/>
        <v>0</v>
      </c>
      <c r="V118" s="147">
        <f t="shared" si="26"/>
        <v>0</v>
      </c>
      <c r="W118" s="147">
        <f t="shared" si="26"/>
        <v>0</v>
      </c>
      <c r="X118" s="147">
        <f t="shared" si="26"/>
        <v>0</v>
      </c>
      <c r="Y118" s="147">
        <f t="shared" si="26"/>
        <v>0</v>
      </c>
      <c r="Z118"/>
      <c r="AA118"/>
    </row>
    <row r="119" spans="1:28" x14ac:dyDescent="0.25">
      <c r="S119" s="146" t="str">
        <f>'Informations de base'!$D80</f>
        <v>Plaidoyer</v>
      </c>
      <c r="T119" s="147">
        <f t="shared" si="26"/>
        <v>0</v>
      </c>
      <c r="U119" s="147">
        <f t="shared" si="26"/>
        <v>0</v>
      </c>
      <c r="V119" s="147">
        <f t="shared" si="26"/>
        <v>0</v>
      </c>
      <c r="W119" s="147">
        <f t="shared" si="26"/>
        <v>0</v>
      </c>
      <c r="X119" s="147">
        <f t="shared" si="26"/>
        <v>0</v>
      </c>
      <c r="Y119" s="147">
        <f t="shared" si="26"/>
        <v>0</v>
      </c>
      <c r="Z119"/>
      <c r="AA119"/>
    </row>
    <row r="120" spans="1:28" x14ac:dyDescent="0.25">
      <c r="S120" s="146" t="str">
        <f>'Informations de base'!$D81</f>
        <v>Enquête</v>
      </c>
      <c r="T120" s="147">
        <f t="shared" si="26"/>
        <v>0</v>
      </c>
      <c r="U120" s="147">
        <f t="shared" si="26"/>
        <v>0</v>
      </c>
      <c r="V120" s="147">
        <f t="shared" si="26"/>
        <v>0</v>
      </c>
      <c r="W120" s="147">
        <f t="shared" si="26"/>
        <v>0</v>
      </c>
      <c r="X120" s="147">
        <f t="shared" si="26"/>
        <v>0</v>
      </c>
      <c r="Y120" s="147">
        <f t="shared" si="26"/>
        <v>0</v>
      </c>
      <c r="Z120"/>
      <c r="AA120"/>
    </row>
    <row r="121" spans="1:28" x14ac:dyDescent="0.25">
      <c r="S121" s="146" t="str">
        <f>'Informations de base'!$D82</f>
        <v>Campagne</v>
      </c>
      <c r="T121" s="147">
        <f t="shared" si="26"/>
        <v>0</v>
      </c>
      <c r="U121" s="147">
        <f t="shared" si="26"/>
        <v>0</v>
      </c>
      <c r="V121" s="147">
        <f t="shared" si="26"/>
        <v>0</v>
      </c>
      <c r="W121" s="147">
        <f t="shared" si="26"/>
        <v>0</v>
      </c>
      <c r="X121" s="147">
        <f t="shared" si="26"/>
        <v>0</v>
      </c>
      <c r="Y121" s="147">
        <f t="shared" si="26"/>
        <v>0</v>
      </c>
      <c r="Z121"/>
      <c r="AA121"/>
    </row>
    <row r="122" spans="1:28" x14ac:dyDescent="0.25">
      <c r="S122" s="145"/>
      <c r="Z122"/>
      <c r="AA122"/>
    </row>
    <row r="123" spans="1:28" x14ac:dyDescent="0.25">
      <c r="S123" s="145"/>
      <c r="Z123"/>
      <c r="AA123"/>
    </row>
    <row r="124" spans="1:28" s="37" customFormat="1" x14ac:dyDescent="0.25">
      <c r="A124" s="142"/>
      <c r="B124" s="142"/>
      <c r="C124" s="54"/>
      <c r="N124" s="283"/>
      <c r="T124" s="146" t="str">
        <f t="shared" ref="T124:Y124" si="27">T6</f>
        <v>Coût estimé 2021</v>
      </c>
      <c r="U124" s="146" t="str">
        <f t="shared" si="27"/>
        <v>Coût estimé 2022</v>
      </c>
      <c r="V124" s="146" t="str">
        <f t="shared" si="27"/>
        <v>Coût estimé 2023</v>
      </c>
      <c r="W124" s="146" t="str">
        <f t="shared" si="27"/>
        <v>Coût estimé 2024</v>
      </c>
      <c r="X124" s="146" t="str">
        <f t="shared" si="27"/>
        <v>Coût estimé 2025</v>
      </c>
      <c r="Y124" s="146" t="str">
        <f t="shared" si="27"/>
        <v>Total5Ans</v>
      </c>
      <c r="Z124" s="188">
        <f>SUM(Y125:Y134)</f>
        <v>0</v>
      </c>
      <c r="AA124"/>
      <c r="AB124"/>
    </row>
    <row r="125" spans="1:28" s="37" customFormat="1" x14ac:dyDescent="0.25">
      <c r="A125" s="142"/>
      <c r="B125" s="142"/>
      <c r="C125" s="54"/>
      <c r="N125" s="283"/>
      <c r="S125" s="146" t="str">
        <f>'Informations de base'!$C$65</f>
        <v>Capital</v>
      </c>
      <c r="T125" s="147">
        <f t="shared" ref="T125:Y134" si="28">SUMIF($AA$7:$AA$99,$S125,T$7:T$99)</f>
        <v>0</v>
      </c>
      <c r="U125" s="147">
        <f t="shared" si="28"/>
        <v>0</v>
      </c>
      <c r="V125" s="147">
        <f t="shared" si="28"/>
        <v>0</v>
      </c>
      <c r="W125" s="147">
        <f t="shared" si="28"/>
        <v>0</v>
      </c>
      <c r="X125" s="147">
        <f t="shared" si="28"/>
        <v>0</v>
      </c>
      <c r="Y125" s="147">
        <f t="shared" si="28"/>
        <v>0</v>
      </c>
      <c r="Z125"/>
      <c r="AA125"/>
      <c r="AB125"/>
    </row>
    <row r="126" spans="1:28" s="37" customFormat="1" x14ac:dyDescent="0.25">
      <c r="A126" s="142"/>
      <c r="B126" s="142"/>
      <c r="C126" s="54"/>
      <c r="N126" s="283"/>
      <c r="S126" s="146" t="str">
        <f>'Informations de base'!$C$66</f>
        <v>Recurrent</v>
      </c>
      <c r="T126" s="147">
        <f t="shared" si="28"/>
        <v>0</v>
      </c>
      <c r="U126" s="147">
        <f t="shared" si="28"/>
        <v>0</v>
      </c>
      <c r="V126" s="147">
        <f t="shared" si="28"/>
        <v>0</v>
      </c>
      <c r="W126" s="147">
        <f t="shared" si="28"/>
        <v>0</v>
      </c>
      <c r="X126" s="147">
        <f t="shared" si="28"/>
        <v>0</v>
      </c>
      <c r="Y126" s="147">
        <f t="shared" si="28"/>
        <v>0</v>
      </c>
      <c r="Z126"/>
      <c r="AA126"/>
      <c r="AB126"/>
    </row>
    <row r="127" spans="1:28" s="37" customFormat="1" x14ac:dyDescent="0.25">
      <c r="A127" s="142"/>
      <c r="B127" s="142"/>
      <c r="C127" s="54"/>
      <c r="N127" s="283"/>
      <c r="S127" s="146" t="str">
        <f>'Informations de base'!$C$67</f>
        <v>Autre 1</v>
      </c>
      <c r="T127" s="147">
        <f t="shared" si="28"/>
        <v>0</v>
      </c>
      <c r="U127" s="147">
        <f t="shared" si="28"/>
        <v>0</v>
      </c>
      <c r="V127" s="147">
        <f t="shared" si="28"/>
        <v>0</v>
      </c>
      <c r="W127" s="147">
        <f t="shared" si="28"/>
        <v>0</v>
      </c>
      <c r="X127" s="147">
        <f t="shared" si="28"/>
        <v>0</v>
      </c>
      <c r="Y127" s="147">
        <f t="shared" si="28"/>
        <v>0</v>
      </c>
      <c r="Z127"/>
      <c r="AA127"/>
      <c r="AB127"/>
    </row>
    <row r="128" spans="1:28" s="37" customFormat="1" x14ac:dyDescent="0.25">
      <c r="A128" s="142"/>
      <c r="B128" s="142"/>
      <c r="C128" s="54"/>
      <c r="N128" s="283"/>
      <c r="S128" s="146" t="str">
        <f>'Informations de base'!$C$68</f>
        <v>Autre 2</v>
      </c>
      <c r="T128" s="147">
        <f t="shared" si="28"/>
        <v>0</v>
      </c>
      <c r="U128" s="147">
        <f t="shared" si="28"/>
        <v>0</v>
      </c>
      <c r="V128" s="147">
        <f t="shared" si="28"/>
        <v>0</v>
      </c>
      <c r="W128" s="147">
        <f t="shared" si="28"/>
        <v>0</v>
      </c>
      <c r="X128" s="147">
        <f t="shared" si="28"/>
        <v>0</v>
      </c>
      <c r="Y128" s="147">
        <f t="shared" si="28"/>
        <v>0</v>
      </c>
      <c r="Z128"/>
      <c r="AA128"/>
      <c r="AB128"/>
    </row>
    <row r="129" spans="1:28" s="37" customFormat="1" x14ac:dyDescent="0.25">
      <c r="A129" s="142"/>
      <c r="B129" s="142"/>
      <c r="C129" s="54"/>
      <c r="N129" s="283"/>
      <c r="S129" s="146">
        <f>'Informations de base'!$C$69</f>
        <v>0</v>
      </c>
      <c r="T129" s="147">
        <f t="shared" si="28"/>
        <v>0</v>
      </c>
      <c r="U129" s="147">
        <f t="shared" si="28"/>
        <v>0</v>
      </c>
      <c r="V129" s="147">
        <f t="shared" si="28"/>
        <v>0</v>
      </c>
      <c r="W129" s="147">
        <f t="shared" si="28"/>
        <v>0</v>
      </c>
      <c r="X129" s="147">
        <f t="shared" si="28"/>
        <v>0</v>
      </c>
      <c r="Y129" s="147">
        <f t="shared" si="28"/>
        <v>0</v>
      </c>
      <c r="Z129"/>
      <c r="AA129"/>
      <c r="AB129"/>
    </row>
    <row r="130" spans="1:28" s="37" customFormat="1" x14ac:dyDescent="0.25">
      <c r="A130" s="142"/>
      <c r="B130" s="142"/>
      <c r="C130" s="54"/>
      <c r="N130" s="283"/>
      <c r="S130" s="146">
        <f>'Informations de base'!$C$70</f>
        <v>0</v>
      </c>
      <c r="T130" s="147">
        <f t="shared" si="28"/>
        <v>0</v>
      </c>
      <c r="U130" s="147">
        <f t="shared" si="28"/>
        <v>0</v>
      </c>
      <c r="V130" s="147">
        <f t="shared" si="28"/>
        <v>0</v>
      </c>
      <c r="W130" s="147">
        <f t="shared" si="28"/>
        <v>0</v>
      </c>
      <c r="X130" s="147">
        <f t="shared" si="28"/>
        <v>0</v>
      </c>
      <c r="Y130" s="147">
        <f t="shared" si="28"/>
        <v>0</v>
      </c>
      <c r="Z130"/>
      <c r="AA130"/>
      <c r="AB130"/>
    </row>
    <row r="131" spans="1:28" s="37" customFormat="1" x14ac:dyDescent="0.25">
      <c r="A131" s="142"/>
      <c r="B131" s="142"/>
      <c r="C131" s="54"/>
      <c r="N131" s="283"/>
      <c r="S131" s="146">
        <f>'Informations de base'!$C$71</f>
        <v>0</v>
      </c>
      <c r="T131" s="147">
        <f t="shared" si="28"/>
        <v>0</v>
      </c>
      <c r="U131" s="147">
        <f t="shared" si="28"/>
        <v>0</v>
      </c>
      <c r="V131" s="147">
        <f t="shared" si="28"/>
        <v>0</v>
      </c>
      <c r="W131" s="147">
        <f t="shared" si="28"/>
        <v>0</v>
      </c>
      <c r="X131" s="147">
        <f t="shared" si="28"/>
        <v>0</v>
      </c>
      <c r="Y131" s="147">
        <f t="shared" si="28"/>
        <v>0</v>
      </c>
      <c r="Z131"/>
      <c r="AA131"/>
      <c r="AB131"/>
    </row>
    <row r="132" spans="1:28" s="37" customFormat="1" x14ac:dyDescent="0.25">
      <c r="A132" s="142"/>
      <c r="B132" s="142"/>
      <c r="C132" s="54"/>
      <c r="N132" s="283"/>
      <c r="S132" s="146">
        <f>'Informations de base'!$C$72</f>
        <v>0</v>
      </c>
      <c r="T132" s="147">
        <f t="shared" si="28"/>
        <v>0</v>
      </c>
      <c r="U132" s="147">
        <f t="shared" si="28"/>
        <v>0</v>
      </c>
      <c r="V132" s="147">
        <f t="shared" si="28"/>
        <v>0</v>
      </c>
      <c r="W132" s="147">
        <f t="shared" si="28"/>
        <v>0</v>
      </c>
      <c r="X132" s="147">
        <f t="shared" si="28"/>
        <v>0</v>
      </c>
      <c r="Y132" s="147">
        <f t="shared" si="28"/>
        <v>0</v>
      </c>
      <c r="Z132"/>
      <c r="AA132"/>
      <c r="AB132"/>
    </row>
    <row r="133" spans="1:28" s="37" customFormat="1" x14ac:dyDescent="0.25">
      <c r="A133" s="142"/>
      <c r="B133" s="142"/>
      <c r="C133" s="54"/>
      <c r="N133" s="283"/>
      <c r="S133" s="146">
        <f>'Informations de base'!$C$73</f>
        <v>0</v>
      </c>
      <c r="T133" s="147">
        <f t="shared" si="28"/>
        <v>0</v>
      </c>
      <c r="U133" s="147">
        <f t="shared" si="28"/>
        <v>0</v>
      </c>
      <c r="V133" s="147">
        <f t="shared" si="28"/>
        <v>0</v>
      </c>
      <c r="W133" s="147">
        <f t="shared" si="28"/>
        <v>0</v>
      </c>
      <c r="X133" s="147">
        <f t="shared" si="28"/>
        <v>0</v>
      </c>
      <c r="Y133" s="147">
        <f t="shared" si="28"/>
        <v>0</v>
      </c>
      <c r="Z133"/>
      <c r="AA133"/>
      <c r="AB133"/>
    </row>
    <row r="134" spans="1:28" x14ac:dyDescent="0.25">
      <c r="S134" s="146">
        <f>'Informations de base'!$C$74</f>
        <v>0</v>
      </c>
      <c r="T134" s="147">
        <f t="shared" si="28"/>
        <v>0</v>
      </c>
      <c r="U134" s="147">
        <f t="shared" si="28"/>
        <v>0</v>
      </c>
      <c r="V134" s="147">
        <f t="shared" si="28"/>
        <v>0</v>
      </c>
      <c r="W134" s="147">
        <f t="shared" si="28"/>
        <v>0</v>
      </c>
      <c r="X134" s="147">
        <f t="shared" si="28"/>
        <v>0</v>
      </c>
      <c r="Y134" s="147">
        <f t="shared" si="28"/>
        <v>0</v>
      </c>
      <c r="Z134"/>
      <c r="AA134"/>
    </row>
    <row r="135" spans="1:28" x14ac:dyDescent="0.25">
      <c r="S135" s="145"/>
      <c r="Z135"/>
      <c r="AA135"/>
    </row>
    <row r="136" spans="1:28" x14ac:dyDescent="0.25">
      <c r="S136" s="145"/>
      <c r="Z136"/>
      <c r="AA136"/>
    </row>
    <row r="137" spans="1:28" s="37" customFormat="1" x14ac:dyDescent="0.25">
      <c r="A137" s="142"/>
      <c r="B137" s="142"/>
      <c r="C137" s="54"/>
      <c r="N137" s="283"/>
      <c r="T137" s="146" t="str">
        <f t="shared" ref="T137:Y137" si="29">T6</f>
        <v>Coût estimé 2021</v>
      </c>
      <c r="U137" s="146" t="str">
        <f t="shared" si="29"/>
        <v>Coût estimé 2022</v>
      </c>
      <c r="V137" s="146" t="str">
        <f t="shared" si="29"/>
        <v>Coût estimé 2023</v>
      </c>
      <c r="W137" s="146" t="str">
        <f t="shared" si="29"/>
        <v>Coût estimé 2024</v>
      </c>
      <c r="X137" s="146" t="str">
        <f t="shared" si="29"/>
        <v>Coût estimé 2025</v>
      </c>
      <c r="Y137" s="146" t="str">
        <f t="shared" si="29"/>
        <v>Total5Ans</v>
      </c>
      <c r="Z137" s="188">
        <f>SUM(Y138:Y141)</f>
        <v>0</v>
      </c>
      <c r="AA137"/>
      <c r="AB137"/>
    </row>
    <row r="138" spans="1:28" s="37" customFormat="1" x14ac:dyDescent="0.25">
      <c r="A138" s="142"/>
      <c r="B138" s="142"/>
      <c r="C138" s="54"/>
      <c r="N138" s="283"/>
      <c r="S138" s="146" t="str">
        <f>'Informations de base'!$B$65</f>
        <v>National</v>
      </c>
      <c r="T138" s="147">
        <f t="shared" ref="T138:Y141" si="30">SUMIF($H$7:$H$99,$S138,T$7:T$99)</f>
        <v>0</v>
      </c>
      <c r="U138" s="147">
        <f t="shared" si="30"/>
        <v>0</v>
      </c>
      <c r="V138" s="147">
        <f t="shared" si="30"/>
        <v>0</v>
      </c>
      <c r="W138" s="147">
        <f t="shared" si="30"/>
        <v>0</v>
      </c>
      <c r="X138" s="147">
        <f t="shared" si="30"/>
        <v>0</v>
      </c>
      <c r="Y138" s="147">
        <f t="shared" si="30"/>
        <v>0</v>
      </c>
      <c r="Z138"/>
      <c r="AA138"/>
      <c r="AB138"/>
    </row>
    <row r="139" spans="1:28" s="37" customFormat="1" x14ac:dyDescent="0.25">
      <c r="A139" s="142"/>
      <c r="B139" s="142"/>
      <c r="C139" s="54"/>
      <c r="N139" s="283"/>
      <c r="S139" s="146" t="str">
        <f>'Informations de base'!$B$66</f>
        <v>Central</v>
      </c>
      <c r="T139" s="147">
        <f t="shared" si="30"/>
        <v>0</v>
      </c>
      <c r="U139" s="147">
        <f t="shared" si="30"/>
        <v>0</v>
      </c>
      <c r="V139" s="147">
        <f t="shared" si="30"/>
        <v>0</v>
      </c>
      <c r="W139" s="147">
        <f t="shared" si="30"/>
        <v>0</v>
      </c>
      <c r="X139" s="147">
        <f t="shared" si="30"/>
        <v>0</v>
      </c>
      <c r="Y139" s="147">
        <f t="shared" si="30"/>
        <v>0</v>
      </c>
      <c r="Z139"/>
      <c r="AA139"/>
      <c r="AB139"/>
    </row>
    <row r="140" spans="1:28" s="37" customFormat="1" x14ac:dyDescent="0.25">
      <c r="A140" s="142"/>
      <c r="B140" s="142"/>
      <c r="C140" s="54"/>
      <c r="N140" s="283"/>
      <c r="S140" s="146" t="str">
        <f>'Informations de base'!$B$67</f>
        <v>Région</v>
      </c>
      <c r="T140" s="147">
        <f t="shared" si="30"/>
        <v>0</v>
      </c>
      <c r="U140" s="147">
        <f t="shared" si="30"/>
        <v>0</v>
      </c>
      <c r="V140" s="147">
        <f t="shared" si="30"/>
        <v>0</v>
      </c>
      <c r="W140" s="147">
        <f t="shared" si="30"/>
        <v>0</v>
      </c>
      <c r="X140" s="147">
        <f t="shared" si="30"/>
        <v>0</v>
      </c>
      <c r="Y140" s="147">
        <f t="shared" si="30"/>
        <v>0</v>
      </c>
      <c r="Z140"/>
      <c r="AA140"/>
      <c r="AB140"/>
    </row>
    <row r="141" spans="1:28" s="37" customFormat="1" x14ac:dyDescent="0.25">
      <c r="A141" s="142"/>
      <c r="B141" s="142"/>
      <c r="C141" s="54"/>
      <c r="N141" s="283"/>
      <c r="S141" s="146" t="str">
        <f>'Informations de base'!$B$68</f>
        <v>District sanitaire/Centre de santé</v>
      </c>
      <c r="T141" s="147">
        <f t="shared" si="30"/>
        <v>0</v>
      </c>
      <c r="U141" s="147">
        <f t="shared" si="30"/>
        <v>0</v>
      </c>
      <c r="V141" s="147">
        <f t="shared" si="30"/>
        <v>0</v>
      </c>
      <c r="W141" s="147">
        <f t="shared" si="30"/>
        <v>0</v>
      </c>
      <c r="X141" s="147">
        <f t="shared" si="30"/>
        <v>0</v>
      </c>
      <c r="Y141" s="147">
        <f t="shared" si="30"/>
        <v>0</v>
      </c>
      <c r="Z141"/>
      <c r="AA141"/>
      <c r="AB141"/>
    </row>
    <row r="142" spans="1:28" s="37" customFormat="1" x14ac:dyDescent="0.25">
      <c r="A142" s="142"/>
      <c r="B142" s="142"/>
      <c r="C142" s="54"/>
      <c r="N142" s="283"/>
      <c r="S142" s="146"/>
      <c r="T142" s="147"/>
      <c r="U142" s="147"/>
      <c r="V142" s="147"/>
      <c r="W142" s="147"/>
      <c r="X142" s="147"/>
      <c r="Y142" s="147"/>
      <c r="Z142"/>
      <c r="AA142"/>
      <c r="AB142"/>
    </row>
    <row r="143" spans="1:28" s="37" customFormat="1" x14ac:dyDescent="0.25">
      <c r="A143" s="142"/>
      <c r="B143" s="142"/>
      <c r="C143" s="54"/>
      <c r="N143" s="283"/>
      <c r="T143" s="147"/>
      <c r="U143" s="147"/>
      <c r="V143" s="147"/>
      <c r="W143" s="147"/>
      <c r="X143" s="147"/>
      <c r="Y143" s="147"/>
      <c r="Z143"/>
      <c r="AA143"/>
      <c r="AB143"/>
    </row>
    <row r="144" spans="1:28" s="37" customFormat="1" x14ac:dyDescent="0.25">
      <c r="A144" s="142"/>
      <c r="B144" s="142"/>
      <c r="C144" s="54"/>
      <c r="N144" s="283"/>
      <c r="T144" s="146" t="str">
        <f t="shared" ref="T144:Y144" si="31">T6</f>
        <v>Coût estimé 2021</v>
      </c>
      <c r="U144" s="146" t="str">
        <f t="shared" si="31"/>
        <v>Coût estimé 2022</v>
      </c>
      <c r="V144" s="146" t="str">
        <f t="shared" si="31"/>
        <v>Coût estimé 2023</v>
      </c>
      <c r="W144" s="146" t="str">
        <f t="shared" si="31"/>
        <v>Coût estimé 2024</v>
      </c>
      <c r="X144" s="146" t="str">
        <f t="shared" si="31"/>
        <v>Coût estimé 2025</v>
      </c>
      <c r="Y144" s="146" t="str">
        <f t="shared" si="31"/>
        <v>Total5Ans</v>
      </c>
      <c r="Z144" s="188">
        <f>SUM(Y145:Y162)</f>
        <v>0</v>
      </c>
      <c r="AA144"/>
      <c r="AB144"/>
    </row>
    <row r="145" spans="1:28" s="37" customFormat="1" x14ac:dyDescent="0.25">
      <c r="A145" s="142"/>
      <c r="B145" s="142"/>
      <c r="C145" s="54"/>
      <c r="N145" s="283"/>
      <c r="S145" s="146" t="str">
        <f>'Informations de base'!$E$65</f>
        <v>Ministère chargé de la santé</v>
      </c>
      <c r="T145" s="147">
        <f t="shared" ref="T145:Y154" si="32">SUMIF($G$7:$G$99,$S145,T$7:T$99)</f>
        <v>0</v>
      </c>
      <c r="U145" s="147">
        <f t="shared" si="32"/>
        <v>0</v>
      </c>
      <c r="V145" s="147">
        <f t="shared" si="32"/>
        <v>0</v>
      </c>
      <c r="W145" s="147">
        <f t="shared" si="32"/>
        <v>0</v>
      </c>
      <c r="X145" s="147">
        <f t="shared" si="32"/>
        <v>0</v>
      </c>
      <c r="Y145" s="147">
        <f t="shared" si="32"/>
        <v>0</v>
      </c>
      <c r="Z145"/>
      <c r="AA145"/>
      <c r="AB145"/>
    </row>
    <row r="146" spans="1:28" s="37" customFormat="1" x14ac:dyDescent="0.25">
      <c r="A146" s="142"/>
      <c r="B146" s="142"/>
      <c r="C146" s="54"/>
      <c r="N146" s="283"/>
      <c r="S146" s="146" t="str">
        <f>'Informations de base'!$E$66</f>
        <v xml:space="preserve">Ministère chargé de l'agriculture et de l'élevage </v>
      </c>
      <c r="T146" s="147">
        <f t="shared" si="32"/>
        <v>0</v>
      </c>
      <c r="U146" s="147">
        <f t="shared" si="32"/>
        <v>0</v>
      </c>
      <c r="V146" s="147">
        <f t="shared" si="32"/>
        <v>0</v>
      </c>
      <c r="W146" s="147">
        <f t="shared" si="32"/>
        <v>0</v>
      </c>
      <c r="X146" s="147">
        <f t="shared" si="32"/>
        <v>0</v>
      </c>
      <c r="Y146" s="147">
        <f t="shared" si="32"/>
        <v>0</v>
      </c>
      <c r="Z146"/>
      <c r="AA146"/>
      <c r="AB146"/>
    </row>
    <row r="147" spans="1:28" s="37" customFormat="1" x14ac:dyDescent="0.25">
      <c r="A147" s="142"/>
      <c r="B147" s="142"/>
      <c r="C147" s="54"/>
      <c r="N147" s="283"/>
      <c r="S147" s="146" t="str">
        <f>'Informations de base'!$E$67</f>
        <v>Ministère chargé de l'environnement et des ressources forestières</v>
      </c>
      <c r="T147" s="147">
        <f t="shared" si="32"/>
        <v>0</v>
      </c>
      <c r="U147" s="147">
        <f t="shared" si="32"/>
        <v>0</v>
      </c>
      <c r="V147" s="147">
        <f t="shared" si="32"/>
        <v>0</v>
      </c>
      <c r="W147" s="147">
        <f t="shared" si="32"/>
        <v>0</v>
      </c>
      <c r="X147" s="147">
        <f t="shared" si="32"/>
        <v>0</v>
      </c>
      <c r="Y147" s="147">
        <f t="shared" si="32"/>
        <v>0</v>
      </c>
      <c r="Z147"/>
      <c r="AA147"/>
      <c r="AB147"/>
    </row>
    <row r="148" spans="1:28" x14ac:dyDescent="0.25">
      <c r="S148" s="146" t="str">
        <f>'Informations de base'!$E$68</f>
        <v>Ministère chargé de l'administration du territoire</v>
      </c>
      <c r="T148" s="147">
        <f t="shared" si="32"/>
        <v>0</v>
      </c>
      <c r="U148" s="147">
        <f t="shared" si="32"/>
        <v>0</v>
      </c>
      <c r="V148" s="147">
        <f t="shared" si="32"/>
        <v>0</v>
      </c>
      <c r="W148" s="147">
        <f t="shared" si="32"/>
        <v>0</v>
      </c>
      <c r="X148" s="147">
        <f t="shared" si="32"/>
        <v>0</v>
      </c>
      <c r="Y148" s="147">
        <f t="shared" si="32"/>
        <v>0</v>
      </c>
      <c r="Z148"/>
      <c r="AA148"/>
    </row>
    <row r="149" spans="1:28" x14ac:dyDescent="0.25">
      <c r="S149" s="146" t="str">
        <f>'Informations de base'!$E$69</f>
        <v xml:space="preserve">Ministère chargé de la sécurité </v>
      </c>
      <c r="T149" s="147">
        <f t="shared" si="32"/>
        <v>0</v>
      </c>
      <c r="U149" s="147">
        <f t="shared" si="32"/>
        <v>0</v>
      </c>
      <c r="V149" s="147">
        <f t="shared" si="32"/>
        <v>0</v>
      </c>
      <c r="W149" s="147">
        <f t="shared" si="32"/>
        <v>0</v>
      </c>
      <c r="X149" s="147">
        <f t="shared" si="32"/>
        <v>0</v>
      </c>
      <c r="Y149" s="147">
        <f t="shared" si="32"/>
        <v>0</v>
      </c>
      <c r="Z149"/>
      <c r="AA149"/>
    </row>
    <row r="150" spans="1:28" x14ac:dyDescent="0.25">
      <c r="S150" s="146" t="str">
        <f>'Informations de base'!$E$70</f>
        <v>Ministère  chargé de l'économie et des finances</v>
      </c>
      <c r="T150" s="147">
        <f t="shared" si="32"/>
        <v>0</v>
      </c>
      <c r="U150" s="147">
        <f t="shared" si="32"/>
        <v>0</v>
      </c>
      <c r="V150" s="147">
        <f t="shared" si="32"/>
        <v>0</v>
      </c>
      <c r="W150" s="147">
        <f t="shared" si="32"/>
        <v>0</v>
      </c>
      <c r="X150" s="147">
        <f t="shared" si="32"/>
        <v>0</v>
      </c>
      <c r="Y150" s="147">
        <f t="shared" si="32"/>
        <v>0</v>
      </c>
      <c r="Z150"/>
      <c r="AA150"/>
    </row>
    <row r="151" spans="1:28" x14ac:dyDescent="0.25">
      <c r="S151" s="146" t="str">
        <f>'Informations de base'!$E$71</f>
        <v>Ministère chargé du plan</v>
      </c>
      <c r="T151" s="147">
        <f t="shared" si="32"/>
        <v>0</v>
      </c>
      <c r="U151" s="147">
        <f t="shared" si="32"/>
        <v>0</v>
      </c>
      <c r="V151" s="147">
        <f t="shared" si="32"/>
        <v>0</v>
      </c>
      <c r="W151" s="147">
        <f t="shared" si="32"/>
        <v>0</v>
      </c>
      <c r="X151" s="147">
        <f t="shared" si="32"/>
        <v>0</v>
      </c>
      <c r="Y151" s="147">
        <f t="shared" si="32"/>
        <v>0</v>
      </c>
      <c r="Z151"/>
      <c r="AA151"/>
    </row>
    <row r="152" spans="1:28" x14ac:dyDescent="0.25">
      <c r="S152" s="146" t="str">
        <f>'Informations de base'!$E$72</f>
        <v xml:space="preserve">Ministère chargé de l'énergie et des mines </v>
      </c>
      <c r="T152" s="147">
        <f t="shared" si="32"/>
        <v>0</v>
      </c>
      <c r="U152" s="147">
        <f t="shared" si="32"/>
        <v>0</v>
      </c>
      <c r="V152" s="147">
        <f t="shared" si="32"/>
        <v>0</v>
      </c>
      <c r="W152" s="147">
        <f t="shared" si="32"/>
        <v>0</v>
      </c>
      <c r="X152" s="147">
        <f t="shared" si="32"/>
        <v>0</v>
      </c>
      <c r="Y152" s="147">
        <f t="shared" si="32"/>
        <v>0</v>
      </c>
      <c r="Z152"/>
      <c r="AA152"/>
    </row>
    <row r="153" spans="1:28" x14ac:dyDescent="0.25">
      <c r="S153" s="146" t="str">
        <f>'Informations de base'!$E$73</f>
        <v xml:space="preserve">Ministère chargé de l'enseignement supérieur </v>
      </c>
      <c r="T153" s="147">
        <f t="shared" si="32"/>
        <v>0</v>
      </c>
      <c r="U153" s="147">
        <f t="shared" si="32"/>
        <v>0</v>
      </c>
      <c r="V153" s="147">
        <f t="shared" si="32"/>
        <v>0</v>
      </c>
      <c r="W153" s="147">
        <f t="shared" si="32"/>
        <v>0</v>
      </c>
      <c r="X153" s="147">
        <f t="shared" si="32"/>
        <v>0</v>
      </c>
      <c r="Y153" s="147">
        <f t="shared" si="32"/>
        <v>0</v>
      </c>
      <c r="Z153"/>
      <c r="AA153"/>
    </row>
    <row r="154" spans="1:28" x14ac:dyDescent="0.25">
      <c r="S154" s="146" t="str">
        <f>'Informations de base'!$E74</f>
        <v>Ministère  chargé des affaires étrangères et de la coopération</v>
      </c>
      <c r="T154" s="147">
        <f t="shared" si="32"/>
        <v>0</v>
      </c>
      <c r="U154" s="147">
        <f t="shared" si="32"/>
        <v>0</v>
      </c>
      <c r="V154" s="147">
        <f t="shared" si="32"/>
        <v>0</v>
      </c>
      <c r="W154" s="147">
        <f t="shared" si="32"/>
        <v>0</v>
      </c>
      <c r="X154" s="147">
        <f t="shared" si="32"/>
        <v>0</v>
      </c>
      <c r="Y154" s="147">
        <f t="shared" si="32"/>
        <v>0</v>
      </c>
      <c r="Z154"/>
      <c r="AA154"/>
    </row>
    <row r="155" spans="1:28" x14ac:dyDescent="0.25">
      <c r="S155" s="146" t="str">
        <f>'Informations de base'!$E75</f>
        <v>Ministère chargé de la communication</v>
      </c>
      <c r="T155" s="147">
        <f t="shared" ref="T155:Y162" si="33">SUMIF($G$7:$G$99,$S155,T$7:T$99)</f>
        <v>0</v>
      </c>
      <c r="U155" s="147">
        <f t="shared" si="33"/>
        <v>0</v>
      </c>
      <c r="V155" s="147">
        <f t="shared" si="33"/>
        <v>0</v>
      </c>
      <c r="W155" s="147">
        <f t="shared" si="33"/>
        <v>0</v>
      </c>
      <c r="X155" s="147">
        <f t="shared" si="33"/>
        <v>0</v>
      </c>
      <c r="Y155" s="147">
        <f t="shared" si="33"/>
        <v>0</v>
      </c>
      <c r="Z155"/>
      <c r="AA155"/>
    </row>
    <row r="156" spans="1:28" x14ac:dyDescent="0.25">
      <c r="S156" s="146" t="str">
        <f>'Informations de base'!$E76</f>
        <v xml:space="preserve">Ministère chargé de l'économie maritime </v>
      </c>
      <c r="T156" s="147">
        <f t="shared" si="33"/>
        <v>0</v>
      </c>
      <c r="U156" s="147">
        <f t="shared" si="33"/>
        <v>0</v>
      </c>
      <c r="V156" s="147">
        <f t="shared" si="33"/>
        <v>0</v>
      </c>
      <c r="W156" s="147">
        <f t="shared" si="33"/>
        <v>0</v>
      </c>
      <c r="X156" s="147">
        <f t="shared" si="33"/>
        <v>0</v>
      </c>
      <c r="Y156" s="147">
        <f t="shared" si="33"/>
        <v>0</v>
      </c>
      <c r="Z156"/>
      <c r="AA156"/>
    </row>
    <row r="157" spans="1:28" x14ac:dyDescent="0.25">
      <c r="S157" s="146" t="str">
        <f>'Informations de base'!$E77</f>
        <v xml:space="preserve">Ministère chargé des transports </v>
      </c>
      <c r="T157" s="147">
        <f t="shared" si="33"/>
        <v>0</v>
      </c>
      <c r="U157" s="147">
        <f t="shared" si="33"/>
        <v>0</v>
      </c>
      <c r="V157" s="147">
        <f t="shared" si="33"/>
        <v>0</v>
      </c>
      <c r="W157" s="147">
        <f t="shared" si="33"/>
        <v>0</v>
      </c>
      <c r="X157" s="147">
        <f t="shared" si="33"/>
        <v>0</v>
      </c>
      <c r="Y157" s="147">
        <f t="shared" si="33"/>
        <v>0</v>
      </c>
      <c r="Z157"/>
      <c r="AA157"/>
    </row>
    <row r="158" spans="1:28" x14ac:dyDescent="0.25">
      <c r="S158" s="146" t="str">
        <f>'Informations de base'!$E78</f>
        <v>Ministère chargé du commerce</v>
      </c>
      <c r="T158" s="147">
        <f t="shared" si="33"/>
        <v>0</v>
      </c>
      <c r="U158" s="147">
        <f t="shared" si="33"/>
        <v>0</v>
      </c>
      <c r="V158" s="147">
        <f t="shared" si="33"/>
        <v>0</v>
      </c>
      <c r="W158" s="147">
        <f t="shared" si="33"/>
        <v>0</v>
      </c>
      <c r="X158" s="147">
        <f t="shared" si="33"/>
        <v>0</v>
      </c>
      <c r="Y158" s="147">
        <f t="shared" si="33"/>
        <v>0</v>
      </c>
      <c r="Z158"/>
      <c r="AA158"/>
    </row>
    <row r="159" spans="1:28" x14ac:dyDescent="0.25">
      <c r="S159" s="146" t="str">
        <f>'Informations de base'!$E79</f>
        <v>Autre 14</v>
      </c>
      <c r="T159" s="147">
        <f t="shared" si="33"/>
        <v>0</v>
      </c>
      <c r="U159" s="147">
        <f t="shared" si="33"/>
        <v>0</v>
      </c>
      <c r="V159" s="147">
        <f t="shared" si="33"/>
        <v>0</v>
      </c>
      <c r="W159" s="147">
        <f t="shared" si="33"/>
        <v>0</v>
      </c>
      <c r="X159" s="147">
        <f t="shared" si="33"/>
        <v>0</v>
      </c>
      <c r="Y159" s="147">
        <f t="shared" si="33"/>
        <v>0</v>
      </c>
      <c r="Z159"/>
      <c r="AA159"/>
    </row>
    <row r="160" spans="1:28" x14ac:dyDescent="0.25">
      <c r="S160" s="146" t="str">
        <f>'Informations de base'!$E80</f>
        <v>Autre 15</v>
      </c>
      <c r="T160" s="147">
        <f t="shared" si="33"/>
        <v>0</v>
      </c>
      <c r="U160" s="147">
        <f t="shared" si="33"/>
        <v>0</v>
      </c>
      <c r="V160" s="147">
        <f t="shared" si="33"/>
        <v>0</v>
      </c>
      <c r="W160" s="147">
        <f t="shared" si="33"/>
        <v>0</v>
      </c>
      <c r="X160" s="147">
        <f t="shared" si="33"/>
        <v>0</v>
      </c>
      <c r="Y160" s="147">
        <f t="shared" si="33"/>
        <v>0</v>
      </c>
      <c r="Z160"/>
      <c r="AA160"/>
    </row>
    <row r="161" spans="1:27" x14ac:dyDescent="0.25">
      <c r="S161" s="146" t="str">
        <f>'Informations de base'!$E81</f>
        <v>Autre 16</v>
      </c>
      <c r="T161" s="147">
        <f t="shared" si="33"/>
        <v>0</v>
      </c>
      <c r="U161" s="147">
        <f t="shared" si="33"/>
        <v>0</v>
      </c>
      <c r="V161" s="147">
        <f t="shared" si="33"/>
        <v>0</v>
      </c>
      <c r="W161" s="147">
        <f t="shared" si="33"/>
        <v>0</v>
      </c>
      <c r="X161" s="147">
        <f t="shared" si="33"/>
        <v>0</v>
      </c>
      <c r="Y161" s="147">
        <f t="shared" si="33"/>
        <v>0</v>
      </c>
      <c r="Z161"/>
      <c r="AA161"/>
    </row>
    <row r="162" spans="1:27" x14ac:dyDescent="0.25">
      <c r="S162" s="146" t="str">
        <f>'Informations de base'!$E82</f>
        <v>Autre 17</v>
      </c>
      <c r="T162" s="147">
        <f t="shared" si="33"/>
        <v>0</v>
      </c>
      <c r="U162" s="147">
        <f t="shared" si="33"/>
        <v>0</v>
      </c>
      <c r="V162" s="147">
        <f t="shared" si="33"/>
        <v>0</v>
      </c>
      <c r="W162" s="147">
        <f t="shared" si="33"/>
        <v>0</v>
      </c>
      <c r="X162" s="147">
        <f t="shared" si="33"/>
        <v>0</v>
      </c>
      <c r="Y162" s="147">
        <f t="shared" si="33"/>
        <v>0</v>
      </c>
      <c r="Z162"/>
      <c r="AA162"/>
    </row>
    <row r="163" spans="1:27" x14ac:dyDescent="0.25">
      <c r="S163"/>
      <c r="T163"/>
      <c r="U163"/>
      <c r="V163"/>
      <c r="W163"/>
      <c r="X163"/>
      <c r="Y163"/>
      <c r="Z163"/>
      <c r="AA163"/>
    </row>
    <row r="164" spans="1:27" x14ac:dyDescent="0.25">
      <c r="S164"/>
      <c r="T164"/>
      <c r="U164"/>
      <c r="V164"/>
      <c r="W164"/>
      <c r="X164"/>
      <c r="Y164"/>
      <c r="Z164"/>
      <c r="AA164"/>
    </row>
    <row r="165" spans="1:27" x14ac:dyDescent="0.25">
      <c r="S165"/>
      <c r="T165"/>
      <c r="U165"/>
      <c r="V165"/>
      <c r="W165"/>
      <c r="X165"/>
      <c r="Y165"/>
      <c r="Z165"/>
      <c r="AA165"/>
    </row>
    <row r="166" spans="1:27" x14ac:dyDescent="0.25">
      <c r="S166"/>
      <c r="T166"/>
      <c r="U166"/>
      <c r="V166"/>
      <c r="W166"/>
      <c r="X166"/>
      <c r="Y166"/>
      <c r="Z166"/>
      <c r="AA166"/>
    </row>
    <row r="167" spans="1:27" x14ac:dyDescent="0.25">
      <c r="A167" s="37"/>
      <c r="B167" s="37"/>
    </row>
    <row r="168" spans="1:27" x14ac:dyDescent="0.25">
      <c r="A168" s="37"/>
      <c r="B168" s="37"/>
    </row>
    <row r="169" spans="1:27" x14ac:dyDescent="0.25">
      <c r="A169" s="37"/>
      <c r="B169" s="37"/>
    </row>
    <row r="170" spans="1:27" x14ac:dyDescent="0.25">
      <c r="A170" s="37"/>
      <c r="B170" s="37"/>
    </row>
    <row r="171" spans="1:27" x14ac:dyDescent="0.25">
      <c r="A171" s="37"/>
      <c r="B171" s="37"/>
    </row>
    <row r="172" spans="1:27" x14ac:dyDescent="0.25">
      <c r="A172" s="37"/>
      <c r="B172" s="37"/>
    </row>
    <row r="173" spans="1:27" x14ac:dyDescent="0.25">
      <c r="A173" s="37"/>
      <c r="B173" s="37"/>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4">U6</f>
        <v>Coût estimé 2022</v>
      </c>
      <c r="V182" s="545" t="str">
        <f t="shared" si="34"/>
        <v>Coût estimé 2023</v>
      </c>
      <c r="W182" s="545" t="str">
        <f t="shared" si="34"/>
        <v>Coût estimé 2024</v>
      </c>
      <c r="X182" s="545" t="str">
        <f t="shared" si="34"/>
        <v>Coût estimé 2025</v>
      </c>
      <c r="Y182" s="545" t="str">
        <f t="shared" si="34"/>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600-000000000000}"/>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0"/>
  <dimension ref="A1:XFC203"/>
  <sheetViews>
    <sheetView topLeftCell="K150" zoomScale="80" zoomScaleNormal="8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40.5703125" style="54" customWidth="1"/>
    <col min="4" max="4" width="55.42578125" style="323" customWidth="1"/>
    <col min="5" max="5" width="51.57031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8.42578125" style="207" customWidth="1"/>
    <col min="15" max="18" width="6.42578125" style="262" bestFit="1" customWidth="1"/>
    <col min="19" max="19" width="6.42578125" style="262" customWidth="1"/>
    <col min="20" max="24" width="18.85546875" style="37" bestFit="1" customWidth="1"/>
    <col min="25" max="25" width="18.5703125" style="37" customWidth="1"/>
    <col min="26" max="26" width="18.42578125" style="37" customWidth="1"/>
    <col min="27" max="27" width="14.5703125" style="37" bestFit="1" customWidth="1"/>
    <col min="30" max="30" width="29.5703125" customWidth="1"/>
    <col min="31" max="31" width="23.42578125" customWidth="1"/>
    <col min="32" max="32" width="20.5703125" customWidth="1"/>
    <col min="33" max="33" width="26.42578125" customWidth="1"/>
  </cols>
  <sheetData>
    <row r="1" spans="1:193 16371:16383" x14ac:dyDescent="0.25">
      <c r="A1" s="137" t="str">
        <f>IF(ISNA(VLOOKUP(CountryName,CountriesCodes,2,FALSE))=TRUE,"",VLOOKUP(CountryName,CountriesCodes,2,FALSE)&amp; "LAB")</f>
        <v>TGO LAB</v>
      </c>
      <c r="B1" s="507" t="str">
        <f>"MATRICE POUR LA MISE EN PLACE DU PLAN D’ACTION NATIONAL POUR LA SÉCURITÉ SANITAIRE " &amp; O6 &amp;" - " &amp; S6</f>
        <v>MATRICE POUR LA MISE EN PLACE DU PLAN D’ACTION NATIONAL POUR LA SÉCURITÉ SANITAIRE 2021 - 2025</v>
      </c>
      <c r="C1" s="33"/>
      <c r="D1" s="502"/>
      <c r="E1" s="33"/>
      <c r="F1" s="33"/>
      <c r="G1" s="33"/>
      <c r="H1" s="33"/>
      <c r="I1" s="33"/>
      <c r="J1" s="33"/>
      <c r="K1" s="33"/>
      <c r="L1" s="33"/>
      <c r="M1" s="33"/>
      <c r="N1" s="200"/>
      <c r="O1" s="261"/>
      <c r="P1" s="261"/>
      <c r="Q1" s="261"/>
      <c r="R1" s="261"/>
      <c r="S1" s="261"/>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66" customHeight="1" x14ac:dyDescent="0.25">
      <c r="A2" s="137">
        <v>101</v>
      </c>
      <c r="B2" s="227" t="s">
        <v>619</v>
      </c>
      <c r="C2" s="34"/>
      <c r="D2" s="503"/>
      <c r="E2" s="34"/>
      <c r="F2" s="34"/>
      <c r="G2" s="34"/>
      <c r="H2" s="34"/>
      <c r="I2" s="34"/>
      <c r="J2" s="34"/>
      <c r="K2" s="34"/>
      <c r="L2" s="34"/>
      <c r="M2" s="34"/>
      <c r="N2" s="201"/>
      <c r="O2" s="244"/>
      <c r="P2" s="244"/>
      <c r="Q2" s="244"/>
      <c r="R2" s="244"/>
      <c r="S2" s="24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508" t="s">
        <v>612</v>
      </c>
      <c r="C3" s="35"/>
      <c r="D3" s="504"/>
      <c r="E3" s="35"/>
      <c r="F3" s="35"/>
      <c r="G3" s="35"/>
      <c r="H3" s="35"/>
      <c r="I3" s="35"/>
      <c r="J3" s="35"/>
      <c r="K3" s="35"/>
      <c r="L3" s="35"/>
      <c r="M3" s="35"/>
      <c r="N3" s="202"/>
      <c r="O3" s="245"/>
      <c r="P3" s="245"/>
      <c r="Q3" s="245"/>
      <c r="R3" s="245"/>
      <c r="S3" s="24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43.5" customHeight="1" outlineLevel="1" x14ac:dyDescent="0.25">
      <c r="A4" s="137"/>
      <c r="B4" s="509" t="s">
        <v>610</v>
      </c>
      <c r="C4" s="557"/>
      <c r="D4" s="558"/>
      <c r="E4" s="558"/>
      <c r="F4" s="558"/>
      <c r="G4" s="558"/>
      <c r="H4" s="36"/>
      <c r="N4" s="203"/>
    </row>
    <row r="5" spans="1:193 16371:16383" ht="24" customHeight="1" x14ac:dyDescent="0.25">
      <c r="A5" s="140"/>
      <c r="B5" s="510" t="s">
        <v>609</v>
      </c>
      <c r="C5" s="41" t="s">
        <v>828</v>
      </c>
      <c r="D5" s="505"/>
      <c r="E5" s="41"/>
      <c r="F5" s="41"/>
      <c r="G5" s="41"/>
      <c r="H5" s="41"/>
      <c r="I5" s="41"/>
      <c r="J5" s="41"/>
      <c r="K5" s="41"/>
      <c r="L5" s="41"/>
      <c r="M5" s="41"/>
      <c r="N5" s="204"/>
      <c r="O5" s="263" t="s">
        <v>574</v>
      </c>
      <c r="P5" s="264"/>
      <c r="Q5" s="264"/>
      <c r="R5" s="264"/>
      <c r="S5" s="264"/>
      <c r="T5" s="42" t="s">
        <v>573</v>
      </c>
      <c r="U5" s="43"/>
      <c r="V5" s="43"/>
      <c r="W5" s="43"/>
      <c r="X5" s="43"/>
      <c r="Y5" s="44"/>
      <c r="Z5" s="41"/>
      <c r="AA5" s="41"/>
      <c r="AD5" s="228" t="s">
        <v>778</v>
      </c>
      <c r="AE5" s="229"/>
      <c r="AF5" s="229"/>
      <c r="AG5" s="230"/>
    </row>
    <row r="6" spans="1:193 16371:16383" ht="59.25" customHeight="1" x14ac:dyDescent="0.25">
      <c r="A6" s="141" t="s">
        <v>68</v>
      </c>
      <c r="B6" s="45" t="s">
        <v>598</v>
      </c>
      <c r="C6" s="45" t="s">
        <v>599</v>
      </c>
      <c r="D6" s="506" t="s">
        <v>600</v>
      </c>
      <c r="E6" s="45" t="s">
        <v>603</v>
      </c>
      <c r="F6" s="45" t="s">
        <v>604</v>
      </c>
      <c r="G6" s="45" t="s">
        <v>601</v>
      </c>
      <c r="H6" s="45" t="s">
        <v>602</v>
      </c>
      <c r="I6" s="45" t="s">
        <v>605</v>
      </c>
      <c r="J6" s="45" t="s">
        <v>616</v>
      </c>
      <c r="K6" s="45" t="s">
        <v>606</v>
      </c>
      <c r="L6" s="45" t="s">
        <v>607</v>
      </c>
      <c r="M6" s="45" t="s">
        <v>608</v>
      </c>
      <c r="N6" s="205" t="s">
        <v>571</v>
      </c>
      <c r="O6" s="291">
        <f>IF('Informations de base'!$C$7="","Year 1",'Informations de base'!$C$7)</f>
        <v>2021</v>
      </c>
      <c r="P6" s="291">
        <f>IF('Informations de base'!$C$7="","Year 2",O6+1)</f>
        <v>2022</v>
      </c>
      <c r="Q6" s="291">
        <f>IF('Informations de base'!$C$7="","Year 3",P6+1)</f>
        <v>2023</v>
      </c>
      <c r="R6" s="291">
        <f>IF('Informations de base'!$C$7="","Year 4",Q6+1)</f>
        <v>2024</v>
      </c>
      <c r="S6" s="291">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f>COUNTA(AA7:AA102)</f>
        <v>0</v>
      </c>
      <c r="AC6">
        <f>COUNTA(N7:N102)</f>
        <v>0</v>
      </c>
      <c r="AD6" s="231" t="s">
        <v>779</v>
      </c>
      <c r="AE6" s="231" t="s">
        <v>780</v>
      </c>
      <c r="AF6" s="231" t="s">
        <v>781</v>
      </c>
      <c r="AG6" s="231" t="s">
        <v>782</v>
      </c>
    </row>
    <row r="7" spans="1:193 16371:16383" x14ac:dyDescent="0.25">
      <c r="A7" s="208"/>
      <c r="B7" s="198"/>
      <c r="C7" s="198"/>
      <c r="D7" s="198"/>
      <c r="E7" s="314"/>
      <c r="F7" s="314"/>
      <c r="G7" s="314"/>
      <c r="H7" s="314"/>
      <c r="I7" s="314"/>
      <c r="J7" s="314"/>
      <c r="K7" s="314"/>
      <c r="L7" s="314"/>
      <c r="M7" s="314"/>
      <c r="N7" s="438"/>
      <c r="O7" s="498"/>
      <c r="P7" s="498"/>
      <c r="Q7" s="498"/>
      <c r="R7" s="498"/>
      <c r="S7" s="498"/>
      <c r="T7" s="53">
        <f t="shared" ref="T7:T70" si="0">IF($N7="Pending",0,$N7*O7)</f>
        <v>0</v>
      </c>
      <c r="U7" s="53">
        <f t="shared" ref="U7:U70" si="1">IF($N7="Pending",0,$N7*P7)</f>
        <v>0</v>
      </c>
      <c r="V7" s="53">
        <f t="shared" ref="V7:V70" si="2">IF($N7="Pending",0,$N7*Q7)</f>
        <v>0</v>
      </c>
      <c r="W7" s="53">
        <f t="shared" ref="W7:W70" si="3">IF($N7="Pending",0,$N7*R7)</f>
        <v>0</v>
      </c>
      <c r="X7" s="53">
        <f t="shared" ref="X7:X70" si="4">IF($N7="Pending",0,$N7*S7)</f>
        <v>0</v>
      </c>
      <c r="Y7" s="53">
        <f t="shared" ref="Y7:Y70" si="5">SUM(T7:X7)</f>
        <v>0</v>
      </c>
      <c r="Z7" s="499"/>
      <c r="AA7" s="499"/>
      <c r="AB7" s="192"/>
      <c r="AC7" s="192"/>
      <c r="AD7" s="499"/>
      <c r="AE7" s="499"/>
      <c r="AF7" s="499"/>
      <c r="AG7" s="499"/>
    </row>
    <row r="8" spans="1:193 16371:16383" x14ac:dyDescent="0.25">
      <c r="A8" s="208"/>
      <c r="B8" s="198"/>
      <c r="C8" s="198"/>
      <c r="D8" s="198"/>
      <c r="E8" s="314"/>
      <c r="F8" s="314"/>
      <c r="G8" s="314"/>
      <c r="H8" s="314"/>
      <c r="I8" s="314"/>
      <c r="J8" s="314"/>
      <c r="K8" s="314"/>
      <c r="L8" s="314"/>
      <c r="M8" s="314"/>
      <c r="N8" s="438"/>
      <c r="O8" s="498"/>
      <c r="P8" s="498"/>
      <c r="Q8" s="498"/>
      <c r="R8" s="498"/>
      <c r="S8" s="498"/>
      <c r="T8" s="53">
        <f t="shared" si="0"/>
        <v>0</v>
      </c>
      <c r="U8" s="53">
        <f t="shared" si="1"/>
        <v>0</v>
      </c>
      <c r="V8" s="53">
        <f t="shared" si="2"/>
        <v>0</v>
      </c>
      <c r="W8" s="53">
        <f t="shared" si="3"/>
        <v>0</v>
      </c>
      <c r="X8" s="53">
        <f t="shared" si="4"/>
        <v>0</v>
      </c>
      <c r="Y8" s="53">
        <f t="shared" si="5"/>
        <v>0</v>
      </c>
      <c r="Z8" s="499"/>
      <c r="AA8" s="499"/>
      <c r="AB8" s="500"/>
      <c r="AC8" s="500"/>
      <c r="AD8" s="499"/>
      <c r="AE8" s="499"/>
      <c r="AF8" s="499"/>
      <c r="AG8" s="499"/>
    </row>
    <row r="9" spans="1:193 16371:16383" x14ac:dyDescent="0.25">
      <c r="A9" s="208"/>
      <c r="B9" s="198"/>
      <c r="C9" s="198"/>
      <c r="D9" s="198"/>
      <c r="E9" s="198"/>
      <c r="F9" s="198"/>
      <c r="G9" s="198"/>
      <c r="H9" s="198"/>
      <c r="I9" s="223"/>
      <c r="J9" s="223"/>
      <c r="K9" s="223"/>
      <c r="L9" s="198"/>
      <c r="M9" s="198"/>
      <c r="N9" s="341"/>
      <c r="O9" s="189"/>
      <c r="P9" s="190"/>
      <c r="Q9" s="190"/>
      <c r="R9" s="190"/>
      <c r="S9" s="190"/>
      <c r="T9" s="53">
        <f t="shared" si="0"/>
        <v>0</v>
      </c>
      <c r="U9" s="53">
        <f t="shared" si="1"/>
        <v>0</v>
      </c>
      <c r="V9" s="53">
        <f t="shared" si="2"/>
        <v>0</v>
      </c>
      <c r="W9" s="53">
        <f t="shared" si="3"/>
        <v>0</v>
      </c>
      <c r="X9" s="53">
        <f t="shared" si="4"/>
        <v>0</v>
      </c>
      <c r="Y9" s="53">
        <f t="shared" si="5"/>
        <v>0</v>
      </c>
      <c r="Z9" s="186"/>
      <c r="AA9" s="186"/>
      <c r="AB9" s="192"/>
      <c r="AC9" s="192"/>
      <c r="AD9" s="294"/>
      <c r="AE9" s="499"/>
      <c r="AF9" s="476"/>
      <c r="AG9" s="424"/>
    </row>
    <row r="10" spans="1:193 16371:16383" x14ac:dyDescent="0.25">
      <c r="A10" s="208"/>
      <c r="B10" s="198"/>
      <c r="C10" s="198"/>
      <c r="D10" s="198"/>
      <c r="E10" s="198"/>
      <c r="F10" s="198"/>
      <c r="G10" s="198"/>
      <c r="H10" s="198"/>
      <c r="I10" s="223"/>
      <c r="J10" s="223"/>
      <c r="K10" s="198"/>
      <c r="L10" s="198"/>
      <c r="M10" s="198"/>
      <c r="N10" s="341"/>
      <c r="O10" s="429"/>
      <c r="P10" s="430"/>
      <c r="Q10" s="430"/>
      <c r="R10" s="430"/>
      <c r="S10" s="430"/>
      <c r="T10" s="53">
        <f t="shared" si="0"/>
        <v>0</v>
      </c>
      <c r="U10" s="53">
        <f t="shared" si="1"/>
        <v>0</v>
      </c>
      <c r="V10" s="53">
        <f t="shared" si="2"/>
        <v>0</v>
      </c>
      <c r="W10" s="53">
        <f t="shared" si="3"/>
        <v>0</v>
      </c>
      <c r="X10" s="53">
        <f t="shared" si="4"/>
        <v>0</v>
      </c>
      <c r="Y10" s="53">
        <f t="shared" si="5"/>
        <v>0</v>
      </c>
      <c r="Z10" s="314"/>
      <c r="AA10" s="314"/>
      <c r="AB10" s="192"/>
      <c r="AC10" s="192"/>
      <c r="AD10" s="476"/>
      <c r="AE10" s="476"/>
      <c r="AF10" s="476"/>
      <c r="AG10" s="424"/>
    </row>
    <row r="11" spans="1:193 16371:16383" x14ac:dyDescent="0.25">
      <c r="A11" s="208"/>
      <c r="B11" s="198"/>
      <c r="C11" s="198"/>
      <c r="D11" s="198"/>
      <c r="E11" s="198"/>
      <c r="F11" s="198"/>
      <c r="G11" s="198"/>
      <c r="H11" s="198"/>
      <c r="I11" s="223"/>
      <c r="J11" s="223"/>
      <c r="K11" s="198"/>
      <c r="L11" s="198"/>
      <c r="M11" s="198"/>
      <c r="N11" s="341"/>
      <c r="O11" s="429"/>
      <c r="P11" s="430"/>
      <c r="Q11" s="430"/>
      <c r="R11" s="430"/>
      <c r="S11" s="430"/>
      <c r="T11" s="53">
        <f t="shared" si="0"/>
        <v>0</v>
      </c>
      <c r="U11" s="53">
        <f t="shared" si="1"/>
        <v>0</v>
      </c>
      <c r="V11" s="53">
        <f t="shared" si="2"/>
        <v>0</v>
      </c>
      <c r="W11" s="53">
        <f t="shared" si="3"/>
        <v>0</v>
      </c>
      <c r="X11" s="53">
        <f t="shared" si="4"/>
        <v>0</v>
      </c>
      <c r="Y11" s="53">
        <f t="shared" si="5"/>
        <v>0</v>
      </c>
      <c r="Z11" s="314"/>
      <c r="AA11" s="314"/>
      <c r="AB11" s="192"/>
      <c r="AC11" s="192"/>
      <c r="AD11" s="423"/>
      <c r="AE11" s="423"/>
      <c r="AF11" s="476"/>
      <c r="AG11" s="423"/>
    </row>
    <row r="12" spans="1:193 16371:16383" x14ac:dyDescent="0.25">
      <c r="A12" s="208"/>
      <c r="B12" s="198"/>
      <c r="C12" s="198"/>
      <c r="D12" s="198"/>
      <c r="E12" s="198"/>
      <c r="F12" s="198"/>
      <c r="G12" s="198"/>
      <c r="H12" s="198"/>
      <c r="I12" s="223"/>
      <c r="J12" s="223"/>
      <c r="K12" s="198"/>
      <c r="L12" s="198"/>
      <c r="M12" s="198"/>
      <c r="N12" s="341"/>
      <c r="O12" s="429"/>
      <c r="P12" s="430"/>
      <c r="Q12" s="430"/>
      <c r="R12" s="430"/>
      <c r="S12" s="430"/>
      <c r="T12" s="53">
        <f t="shared" si="0"/>
        <v>0</v>
      </c>
      <c r="U12" s="53">
        <f t="shared" si="1"/>
        <v>0</v>
      </c>
      <c r="V12" s="53">
        <f t="shared" si="2"/>
        <v>0</v>
      </c>
      <c r="W12" s="53">
        <f t="shared" si="3"/>
        <v>0</v>
      </c>
      <c r="X12" s="53">
        <f t="shared" si="4"/>
        <v>0</v>
      </c>
      <c r="Y12" s="53">
        <f t="shared" si="5"/>
        <v>0</v>
      </c>
      <c r="Z12" s="314"/>
      <c r="AA12" s="314"/>
      <c r="AB12" s="192"/>
      <c r="AC12" s="192"/>
      <c r="AD12" s="423"/>
      <c r="AE12" s="423"/>
      <c r="AF12" s="476"/>
      <c r="AG12" s="424"/>
    </row>
    <row r="13" spans="1:193 16371:16383" x14ac:dyDescent="0.25">
      <c r="A13" s="208"/>
      <c r="B13" s="198"/>
      <c r="C13" s="198"/>
      <c r="D13" s="198"/>
      <c r="E13" s="198"/>
      <c r="F13" s="198"/>
      <c r="G13" s="198"/>
      <c r="H13" s="198"/>
      <c r="I13" s="223"/>
      <c r="J13" s="223"/>
      <c r="K13" s="198"/>
      <c r="L13" s="198"/>
      <c r="M13" s="198"/>
      <c r="N13" s="341"/>
      <c r="O13" s="429"/>
      <c r="P13" s="430"/>
      <c r="Q13" s="430"/>
      <c r="R13" s="430"/>
      <c r="S13" s="430"/>
      <c r="T13" s="53">
        <f t="shared" si="0"/>
        <v>0</v>
      </c>
      <c r="U13" s="53">
        <f t="shared" si="1"/>
        <v>0</v>
      </c>
      <c r="V13" s="53">
        <f t="shared" si="2"/>
        <v>0</v>
      </c>
      <c r="W13" s="53">
        <f t="shared" si="3"/>
        <v>0</v>
      </c>
      <c r="X13" s="53">
        <f t="shared" si="4"/>
        <v>0</v>
      </c>
      <c r="Y13" s="53">
        <f t="shared" si="5"/>
        <v>0</v>
      </c>
      <c r="Z13" s="314"/>
      <c r="AA13" s="314"/>
      <c r="AB13" s="192"/>
      <c r="AC13" s="192"/>
      <c r="AD13" s="423"/>
      <c r="AE13" s="423"/>
      <c r="AF13" s="308"/>
      <c r="AG13" s="423"/>
    </row>
    <row r="14" spans="1:193 16371:16383" x14ac:dyDescent="0.25">
      <c r="A14" s="208"/>
      <c r="B14" s="198"/>
      <c r="C14" s="198"/>
      <c r="D14" s="198"/>
      <c r="E14" s="198"/>
      <c r="F14" s="198"/>
      <c r="G14" s="198"/>
      <c r="H14" s="198"/>
      <c r="I14" s="223"/>
      <c r="J14" s="223"/>
      <c r="K14" s="198"/>
      <c r="L14" s="198"/>
      <c r="M14" s="198"/>
      <c r="N14" s="341"/>
      <c r="O14" s="429"/>
      <c r="P14" s="430"/>
      <c r="Q14" s="430"/>
      <c r="R14" s="430"/>
      <c r="S14" s="430"/>
      <c r="T14" s="53">
        <f t="shared" si="0"/>
        <v>0</v>
      </c>
      <c r="U14" s="53">
        <f t="shared" si="1"/>
        <v>0</v>
      </c>
      <c r="V14" s="53">
        <f t="shared" si="2"/>
        <v>0</v>
      </c>
      <c r="W14" s="53">
        <f t="shared" si="3"/>
        <v>0</v>
      </c>
      <c r="X14" s="53">
        <f t="shared" si="4"/>
        <v>0</v>
      </c>
      <c r="Y14" s="53">
        <f t="shared" si="5"/>
        <v>0</v>
      </c>
      <c r="Z14" s="314"/>
      <c r="AA14" s="314"/>
      <c r="AB14" s="192"/>
      <c r="AC14" s="192"/>
      <c r="AD14" s="424"/>
      <c r="AE14" s="499"/>
      <c r="AF14" s="476"/>
      <c r="AG14" s="424"/>
    </row>
    <row r="15" spans="1:193 16371:16383" x14ac:dyDescent="0.25">
      <c r="A15" s="208"/>
      <c r="B15" s="198"/>
      <c r="C15" s="198"/>
      <c r="D15" s="198"/>
      <c r="E15" s="198"/>
      <c r="F15" s="198"/>
      <c r="G15" s="198"/>
      <c r="H15" s="198"/>
      <c r="I15" s="223"/>
      <c r="J15" s="223"/>
      <c r="K15" s="198"/>
      <c r="L15" s="198"/>
      <c r="M15" s="198"/>
      <c r="N15" s="341"/>
      <c r="O15" s="429"/>
      <c r="P15" s="430"/>
      <c r="Q15" s="430"/>
      <c r="R15" s="430"/>
      <c r="S15" s="430"/>
      <c r="T15" s="53">
        <f t="shared" si="0"/>
        <v>0</v>
      </c>
      <c r="U15" s="53">
        <f t="shared" si="1"/>
        <v>0</v>
      </c>
      <c r="V15" s="53">
        <f t="shared" si="2"/>
        <v>0</v>
      </c>
      <c r="W15" s="53">
        <f t="shared" si="3"/>
        <v>0</v>
      </c>
      <c r="X15" s="53">
        <f t="shared" si="4"/>
        <v>0</v>
      </c>
      <c r="Y15" s="53">
        <f t="shared" si="5"/>
        <v>0</v>
      </c>
      <c r="Z15" s="314"/>
      <c r="AA15" s="314"/>
      <c r="AB15" s="192"/>
      <c r="AC15" s="192"/>
      <c r="AD15" s="424"/>
      <c r="AE15" s="499"/>
      <c r="AF15" s="476"/>
      <c r="AG15" s="424"/>
    </row>
    <row r="16" spans="1:193 16371:16383" x14ac:dyDescent="0.25">
      <c r="A16" s="208"/>
      <c r="B16" s="198"/>
      <c r="C16" s="198"/>
      <c r="D16" s="198"/>
      <c r="E16" s="198"/>
      <c r="F16" s="198"/>
      <c r="G16" s="198"/>
      <c r="H16" s="198"/>
      <c r="I16" s="223"/>
      <c r="J16" s="223"/>
      <c r="K16" s="198"/>
      <c r="L16" s="198"/>
      <c r="M16" s="198"/>
      <c r="N16" s="341"/>
      <c r="O16" s="429"/>
      <c r="P16" s="430"/>
      <c r="Q16" s="430"/>
      <c r="R16" s="430"/>
      <c r="S16" s="430"/>
      <c r="T16" s="53">
        <f t="shared" si="0"/>
        <v>0</v>
      </c>
      <c r="U16" s="53">
        <f t="shared" si="1"/>
        <v>0</v>
      </c>
      <c r="V16" s="53">
        <f t="shared" si="2"/>
        <v>0</v>
      </c>
      <c r="W16" s="53">
        <f t="shared" si="3"/>
        <v>0</v>
      </c>
      <c r="X16" s="53">
        <f t="shared" si="4"/>
        <v>0</v>
      </c>
      <c r="Y16" s="53">
        <f t="shared" si="5"/>
        <v>0</v>
      </c>
      <c r="Z16" s="314"/>
      <c r="AA16" s="314"/>
      <c r="AB16" s="192"/>
      <c r="AC16" s="192"/>
      <c r="AD16" s="424"/>
      <c r="AE16" s="499"/>
      <c r="AF16" s="476"/>
      <c r="AG16" s="424"/>
    </row>
    <row r="17" spans="1:33" x14ac:dyDescent="0.25">
      <c r="A17" s="208"/>
      <c r="B17" s="198"/>
      <c r="C17" s="198"/>
      <c r="D17" s="198"/>
      <c r="E17" s="198"/>
      <c r="F17" s="198"/>
      <c r="G17" s="198"/>
      <c r="H17" s="198"/>
      <c r="I17" s="223"/>
      <c r="J17" s="223"/>
      <c r="K17" s="198"/>
      <c r="L17" s="198"/>
      <c r="M17" s="198"/>
      <c r="N17" s="341"/>
      <c r="O17" s="429"/>
      <c r="P17" s="430"/>
      <c r="Q17" s="430"/>
      <c r="R17" s="430"/>
      <c r="S17" s="430"/>
      <c r="T17" s="53">
        <f t="shared" si="0"/>
        <v>0</v>
      </c>
      <c r="U17" s="53">
        <f t="shared" si="1"/>
        <v>0</v>
      </c>
      <c r="V17" s="53">
        <f t="shared" si="2"/>
        <v>0</v>
      </c>
      <c r="W17" s="53">
        <f t="shared" si="3"/>
        <v>0</v>
      </c>
      <c r="X17" s="53">
        <f t="shared" si="4"/>
        <v>0</v>
      </c>
      <c r="Y17" s="53">
        <f t="shared" si="5"/>
        <v>0</v>
      </c>
      <c r="Z17" s="314"/>
      <c r="AA17" s="314"/>
      <c r="AB17" s="192"/>
      <c r="AC17" s="192"/>
      <c r="AD17" s="423"/>
      <c r="AE17" s="499"/>
      <c r="AF17" s="308"/>
      <c r="AG17" s="423"/>
    </row>
    <row r="18" spans="1:33" x14ac:dyDescent="0.25">
      <c r="A18" s="208"/>
      <c r="B18" s="198"/>
      <c r="C18" s="198"/>
      <c r="D18" s="198"/>
      <c r="E18" s="198"/>
      <c r="F18" s="198"/>
      <c r="G18" s="198"/>
      <c r="H18" s="198"/>
      <c r="I18" s="223"/>
      <c r="J18" s="223"/>
      <c r="K18" s="198"/>
      <c r="L18" s="198"/>
      <c r="M18" s="198"/>
      <c r="N18" s="341"/>
      <c r="O18" s="429"/>
      <c r="P18" s="430"/>
      <c r="Q18" s="430"/>
      <c r="R18" s="430"/>
      <c r="S18" s="430"/>
      <c r="T18" s="53">
        <f t="shared" si="0"/>
        <v>0</v>
      </c>
      <c r="U18" s="53">
        <f t="shared" si="1"/>
        <v>0</v>
      </c>
      <c r="V18" s="53">
        <f t="shared" si="2"/>
        <v>0</v>
      </c>
      <c r="W18" s="53">
        <f t="shared" si="3"/>
        <v>0</v>
      </c>
      <c r="X18" s="53">
        <f t="shared" si="4"/>
        <v>0</v>
      </c>
      <c r="Y18" s="53">
        <f t="shared" si="5"/>
        <v>0</v>
      </c>
      <c r="Z18" s="314"/>
      <c r="AA18" s="314"/>
      <c r="AB18" s="192"/>
      <c r="AC18" s="192"/>
      <c r="AD18" s="423"/>
      <c r="AE18" s="423"/>
      <c r="AF18" s="476"/>
      <c r="AG18" s="424"/>
    </row>
    <row r="19" spans="1:33" x14ac:dyDescent="0.25">
      <c r="A19" s="208"/>
      <c r="B19" s="198"/>
      <c r="C19" s="198"/>
      <c r="D19" s="198"/>
      <c r="E19" s="198"/>
      <c r="F19" s="198"/>
      <c r="G19" s="198"/>
      <c r="H19" s="198"/>
      <c r="I19" s="223"/>
      <c r="J19" s="223"/>
      <c r="K19" s="198"/>
      <c r="L19" s="198"/>
      <c r="M19" s="198"/>
      <c r="N19" s="341"/>
      <c r="O19" s="429"/>
      <c r="P19" s="430"/>
      <c r="Q19" s="430"/>
      <c r="R19" s="430"/>
      <c r="S19" s="430"/>
      <c r="T19" s="53">
        <f t="shared" si="0"/>
        <v>0</v>
      </c>
      <c r="U19" s="53">
        <f t="shared" si="1"/>
        <v>0</v>
      </c>
      <c r="V19" s="53">
        <f t="shared" si="2"/>
        <v>0</v>
      </c>
      <c r="W19" s="53">
        <f t="shared" si="3"/>
        <v>0</v>
      </c>
      <c r="X19" s="53">
        <f t="shared" si="4"/>
        <v>0</v>
      </c>
      <c r="Y19" s="53">
        <f t="shared" si="5"/>
        <v>0</v>
      </c>
      <c r="Z19" s="314"/>
      <c r="AA19" s="314"/>
      <c r="AB19" s="192"/>
      <c r="AC19" s="192"/>
      <c r="AD19" s="423"/>
      <c r="AE19" s="423"/>
      <c r="AF19" s="476"/>
      <c r="AG19" s="424"/>
    </row>
    <row r="20" spans="1:33" x14ac:dyDescent="0.25">
      <c r="A20" s="208"/>
      <c r="B20" s="198"/>
      <c r="C20" s="198"/>
      <c r="D20" s="198"/>
      <c r="E20" s="198"/>
      <c r="F20" s="198"/>
      <c r="G20" s="198"/>
      <c r="H20" s="198"/>
      <c r="I20" s="223"/>
      <c r="J20" s="223"/>
      <c r="K20" s="223"/>
      <c r="L20" s="198"/>
      <c r="M20" s="198"/>
      <c r="N20" s="341"/>
      <c r="O20" s="189"/>
      <c r="P20" s="190"/>
      <c r="Q20" s="190"/>
      <c r="R20" s="190"/>
      <c r="S20" s="190"/>
      <c r="T20" s="53">
        <f t="shared" si="0"/>
        <v>0</v>
      </c>
      <c r="U20" s="53">
        <f t="shared" si="1"/>
        <v>0</v>
      </c>
      <c r="V20" s="53">
        <f t="shared" si="2"/>
        <v>0</v>
      </c>
      <c r="W20" s="53">
        <f t="shared" si="3"/>
        <v>0</v>
      </c>
      <c r="X20" s="53">
        <f t="shared" si="4"/>
        <v>0</v>
      </c>
      <c r="Y20" s="53">
        <f t="shared" si="5"/>
        <v>0</v>
      </c>
      <c r="Z20" s="186"/>
      <c r="AA20" s="186"/>
      <c r="AB20" s="192"/>
      <c r="AC20" s="192"/>
      <c r="AD20" s="423"/>
      <c r="AE20" s="423"/>
      <c r="AF20" s="476"/>
      <c r="AG20" s="423"/>
    </row>
    <row r="21" spans="1:33" x14ac:dyDescent="0.25">
      <c r="A21" s="208"/>
      <c r="B21" s="198"/>
      <c r="C21" s="198"/>
      <c r="D21" s="198"/>
      <c r="E21" s="198"/>
      <c r="F21" s="198"/>
      <c r="G21" s="198"/>
      <c r="H21" s="198"/>
      <c r="I21" s="223"/>
      <c r="J21" s="223"/>
      <c r="K21" s="223"/>
      <c r="L21" s="198"/>
      <c r="M21" s="198"/>
      <c r="N21" s="341"/>
      <c r="O21" s="189"/>
      <c r="P21" s="190"/>
      <c r="Q21" s="190"/>
      <c r="R21" s="190"/>
      <c r="S21" s="190"/>
      <c r="T21" s="53">
        <f t="shared" si="0"/>
        <v>0</v>
      </c>
      <c r="U21" s="53">
        <f t="shared" si="1"/>
        <v>0</v>
      </c>
      <c r="V21" s="53">
        <f t="shared" si="2"/>
        <v>0</v>
      </c>
      <c r="W21" s="53">
        <f t="shared" si="3"/>
        <v>0</v>
      </c>
      <c r="X21" s="53">
        <f t="shared" si="4"/>
        <v>0</v>
      </c>
      <c r="Y21" s="53">
        <f t="shared" si="5"/>
        <v>0</v>
      </c>
      <c r="Z21" s="186"/>
      <c r="AA21" s="186"/>
      <c r="AB21" s="192"/>
      <c r="AC21" s="192"/>
      <c r="AD21" s="423"/>
      <c r="AE21" s="423"/>
      <c r="AF21" s="476"/>
      <c r="AG21" s="423"/>
    </row>
    <row r="22" spans="1:33" x14ac:dyDescent="0.25">
      <c r="A22" s="208"/>
      <c r="B22" s="198"/>
      <c r="C22" s="198"/>
      <c r="D22" s="198"/>
      <c r="E22" s="198"/>
      <c r="F22" s="198"/>
      <c r="G22" s="198"/>
      <c r="H22" s="198"/>
      <c r="I22" s="223"/>
      <c r="J22" s="223"/>
      <c r="K22" s="223"/>
      <c r="L22" s="198"/>
      <c r="M22" s="198"/>
      <c r="N22" s="341"/>
      <c r="O22" s="189"/>
      <c r="P22" s="190"/>
      <c r="Q22" s="190"/>
      <c r="R22" s="190"/>
      <c r="S22" s="190"/>
      <c r="T22" s="53">
        <f t="shared" si="0"/>
        <v>0</v>
      </c>
      <c r="U22" s="53">
        <f t="shared" si="1"/>
        <v>0</v>
      </c>
      <c r="V22" s="53">
        <f t="shared" si="2"/>
        <v>0</v>
      </c>
      <c r="W22" s="53">
        <f t="shared" si="3"/>
        <v>0</v>
      </c>
      <c r="X22" s="53">
        <f t="shared" si="4"/>
        <v>0</v>
      </c>
      <c r="Y22" s="53">
        <f t="shared" si="5"/>
        <v>0</v>
      </c>
      <c r="Z22" s="186"/>
      <c r="AA22" s="186"/>
      <c r="AB22" s="192"/>
      <c r="AC22" s="192"/>
      <c r="AD22" s="424"/>
      <c r="AE22" s="499"/>
      <c r="AF22" s="476"/>
      <c r="AG22" s="424"/>
    </row>
    <row r="23" spans="1:33" x14ac:dyDescent="0.25">
      <c r="A23" s="208"/>
      <c r="B23" s="198"/>
      <c r="C23" s="198"/>
      <c r="D23" s="198"/>
      <c r="E23" s="198"/>
      <c r="F23" s="198"/>
      <c r="G23" s="198"/>
      <c r="H23" s="198"/>
      <c r="I23" s="223"/>
      <c r="J23" s="223"/>
      <c r="K23" s="223"/>
      <c r="L23" s="198"/>
      <c r="M23" s="198"/>
      <c r="N23" s="341"/>
      <c r="O23" s="189"/>
      <c r="P23" s="190"/>
      <c r="Q23" s="190"/>
      <c r="R23" s="190"/>
      <c r="S23" s="190"/>
      <c r="T23" s="53">
        <f t="shared" si="0"/>
        <v>0</v>
      </c>
      <c r="U23" s="53">
        <f t="shared" si="1"/>
        <v>0</v>
      </c>
      <c r="V23" s="53">
        <f t="shared" si="2"/>
        <v>0</v>
      </c>
      <c r="W23" s="53">
        <f t="shared" si="3"/>
        <v>0</v>
      </c>
      <c r="X23" s="53">
        <f t="shared" si="4"/>
        <v>0</v>
      </c>
      <c r="Y23" s="53">
        <f t="shared" si="5"/>
        <v>0</v>
      </c>
      <c r="Z23" s="186"/>
      <c r="AA23" s="186"/>
      <c r="AB23" s="192"/>
      <c r="AC23" s="192"/>
      <c r="AD23" s="476"/>
      <c r="AE23" s="499"/>
      <c r="AF23" s="476"/>
      <c r="AG23" s="424"/>
    </row>
    <row r="24" spans="1:33" x14ac:dyDescent="0.25">
      <c r="A24" s="208"/>
      <c r="B24" s="198"/>
      <c r="C24" s="198"/>
      <c r="D24" s="198"/>
      <c r="E24" s="198"/>
      <c r="F24" s="198"/>
      <c r="G24" s="198"/>
      <c r="H24" s="198"/>
      <c r="I24" s="223"/>
      <c r="J24" s="223"/>
      <c r="K24" s="223"/>
      <c r="L24" s="198"/>
      <c r="M24" s="198"/>
      <c r="N24" s="341"/>
      <c r="O24" s="189"/>
      <c r="P24" s="190"/>
      <c r="Q24" s="190"/>
      <c r="R24" s="190"/>
      <c r="S24" s="190"/>
      <c r="T24" s="53">
        <f t="shared" si="0"/>
        <v>0</v>
      </c>
      <c r="U24" s="53">
        <f t="shared" si="1"/>
        <v>0</v>
      </c>
      <c r="V24" s="53">
        <f t="shared" si="2"/>
        <v>0</v>
      </c>
      <c r="W24" s="53">
        <f t="shared" si="3"/>
        <v>0</v>
      </c>
      <c r="X24" s="53">
        <f t="shared" si="4"/>
        <v>0</v>
      </c>
      <c r="Y24" s="53">
        <f t="shared" si="5"/>
        <v>0</v>
      </c>
      <c r="Z24" s="186"/>
      <c r="AA24" s="186"/>
      <c r="AB24" s="192"/>
      <c r="AC24" s="192"/>
      <c r="AD24" s="424"/>
      <c r="AE24" s="499"/>
      <c r="AF24" s="476"/>
      <c r="AG24" s="424"/>
    </row>
    <row r="25" spans="1:33" x14ac:dyDescent="0.25">
      <c r="A25" s="208"/>
      <c r="B25" s="198"/>
      <c r="C25" s="198"/>
      <c r="D25" s="198"/>
      <c r="E25" s="198"/>
      <c r="F25" s="198"/>
      <c r="G25" s="198"/>
      <c r="H25" s="198"/>
      <c r="I25" s="223"/>
      <c r="J25" s="223"/>
      <c r="K25" s="223"/>
      <c r="L25" s="198"/>
      <c r="M25" s="198"/>
      <c r="N25" s="341"/>
      <c r="O25" s="189"/>
      <c r="P25" s="190"/>
      <c r="Q25" s="190"/>
      <c r="R25" s="190"/>
      <c r="S25" s="190"/>
      <c r="T25" s="53">
        <f t="shared" si="0"/>
        <v>0</v>
      </c>
      <c r="U25" s="53">
        <f t="shared" si="1"/>
        <v>0</v>
      </c>
      <c r="V25" s="53">
        <f t="shared" si="2"/>
        <v>0</v>
      </c>
      <c r="W25" s="53">
        <f t="shared" si="3"/>
        <v>0</v>
      </c>
      <c r="X25" s="53">
        <f t="shared" si="4"/>
        <v>0</v>
      </c>
      <c r="Y25" s="53">
        <f t="shared" si="5"/>
        <v>0</v>
      </c>
      <c r="Z25" s="186"/>
      <c r="AA25" s="186"/>
      <c r="AB25" s="500"/>
      <c r="AC25" s="500"/>
      <c r="AD25" s="424"/>
      <c r="AE25" s="499"/>
      <c r="AF25" s="476"/>
      <c r="AG25" s="424"/>
    </row>
    <row r="26" spans="1:33" x14ac:dyDescent="0.25">
      <c r="A26" s="208"/>
      <c r="B26" s="198"/>
      <c r="C26" s="198"/>
      <c r="D26" s="198"/>
      <c r="E26" s="198"/>
      <c r="F26" s="198"/>
      <c r="G26" s="198"/>
      <c r="H26" s="198"/>
      <c r="I26" s="223"/>
      <c r="J26" s="223"/>
      <c r="K26" s="223"/>
      <c r="L26" s="198"/>
      <c r="M26" s="198"/>
      <c r="N26" s="341"/>
      <c r="O26" s="189"/>
      <c r="P26" s="190"/>
      <c r="Q26" s="190"/>
      <c r="R26" s="190"/>
      <c r="S26" s="190"/>
      <c r="T26" s="53">
        <f t="shared" si="0"/>
        <v>0</v>
      </c>
      <c r="U26" s="53">
        <f t="shared" si="1"/>
        <v>0</v>
      </c>
      <c r="V26" s="53">
        <f t="shared" si="2"/>
        <v>0</v>
      </c>
      <c r="W26" s="53">
        <f t="shared" si="3"/>
        <v>0</v>
      </c>
      <c r="X26" s="53">
        <f t="shared" si="4"/>
        <v>0</v>
      </c>
      <c r="Y26" s="53">
        <f t="shared" si="5"/>
        <v>0</v>
      </c>
      <c r="Z26" s="186"/>
      <c r="AA26" s="186"/>
      <c r="AB26" s="192"/>
      <c r="AC26" s="192"/>
      <c r="AD26" s="424"/>
      <c r="AE26" s="499"/>
      <c r="AF26" s="476"/>
      <c r="AG26" s="424"/>
    </row>
    <row r="27" spans="1:33" x14ac:dyDescent="0.25">
      <c r="A27" s="208"/>
      <c r="B27" s="198"/>
      <c r="C27" s="198"/>
      <c r="D27" s="198"/>
      <c r="E27" s="198"/>
      <c r="F27" s="198"/>
      <c r="G27" s="198"/>
      <c r="H27" s="198"/>
      <c r="I27" s="223"/>
      <c r="J27" s="223"/>
      <c r="K27" s="223"/>
      <c r="L27" s="198"/>
      <c r="M27" s="198"/>
      <c r="N27" s="341"/>
      <c r="O27" s="189"/>
      <c r="P27" s="190"/>
      <c r="Q27" s="190"/>
      <c r="R27" s="190"/>
      <c r="S27" s="190"/>
      <c r="T27" s="53">
        <f t="shared" si="0"/>
        <v>0</v>
      </c>
      <c r="U27" s="53">
        <f t="shared" si="1"/>
        <v>0</v>
      </c>
      <c r="V27" s="53">
        <f t="shared" si="2"/>
        <v>0</v>
      </c>
      <c r="W27" s="53">
        <f t="shared" si="3"/>
        <v>0</v>
      </c>
      <c r="X27" s="53">
        <f t="shared" si="4"/>
        <v>0</v>
      </c>
      <c r="Y27" s="53">
        <f t="shared" si="5"/>
        <v>0</v>
      </c>
      <c r="Z27" s="186"/>
      <c r="AA27" s="186"/>
      <c r="AB27" s="192"/>
      <c r="AC27" s="192"/>
      <c r="AD27" s="424"/>
      <c r="AE27" s="499"/>
      <c r="AF27" s="476"/>
      <c r="AG27" s="424"/>
    </row>
    <row r="28" spans="1:33" x14ac:dyDescent="0.25">
      <c r="A28" s="208"/>
      <c r="B28" s="198"/>
      <c r="C28" s="198"/>
      <c r="D28" s="198"/>
      <c r="E28" s="198"/>
      <c r="F28" s="198"/>
      <c r="G28" s="198"/>
      <c r="H28" s="198"/>
      <c r="I28" s="223"/>
      <c r="J28" s="223"/>
      <c r="K28" s="223"/>
      <c r="L28" s="198"/>
      <c r="M28" s="198"/>
      <c r="N28" s="341"/>
      <c r="O28" s="189"/>
      <c r="P28" s="190"/>
      <c r="Q28" s="190"/>
      <c r="R28" s="190"/>
      <c r="S28" s="190"/>
      <c r="T28" s="53">
        <f t="shared" si="0"/>
        <v>0</v>
      </c>
      <c r="U28" s="53">
        <f t="shared" si="1"/>
        <v>0</v>
      </c>
      <c r="V28" s="53">
        <f t="shared" si="2"/>
        <v>0</v>
      </c>
      <c r="W28" s="53">
        <f t="shared" si="3"/>
        <v>0</v>
      </c>
      <c r="X28" s="53">
        <f t="shared" si="4"/>
        <v>0</v>
      </c>
      <c r="Y28" s="53">
        <f t="shared" si="5"/>
        <v>0</v>
      </c>
      <c r="Z28" s="186"/>
      <c r="AA28" s="186"/>
      <c r="AB28" s="192"/>
      <c r="AC28" s="192"/>
      <c r="AD28" s="476"/>
      <c r="AE28" s="499"/>
      <c r="AF28" s="476"/>
      <c r="AG28" s="424"/>
    </row>
    <row r="29" spans="1:33" x14ac:dyDescent="0.25">
      <c r="A29" s="208"/>
      <c r="B29" s="198"/>
      <c r="C29" s="198"/>
      <c r="D29" s="198"/>
      <c r="E29" s="198"/>
      <c r="F29" s="198"/>
      <c r="G29" s="198"/>
      <c r="H29" s="198"/>
      <c r="I29" s="223"/>
      <c r="J29" s="223"/>
      <c r="K29" s="223"/>
      <c r="L29" s="198"/>
      <c r="M29" s="198"/>
      <c r="N29" s="341"/>
      <c r="O29" s="189"/>
      <c r="P29" s="190"/>
      <c r="Q29" s="190"/>
      <c r="R29" s="190"/>
      <c r="S29" s="190"/>
      <c r="T29" s="53">
        <f t="shared" si="0"/>
        <v>0</v>
      </c>
      <c r="U29" s="53">
        <f t="shared" si="1"/>
        <v>0</v>
      </c>
      <c r="V29" s="53">
        <f t="shared" si="2"/>
        <v>0</v>
      </c>
      <c r="W29" s="53">
        <f t="shared" si="3"/>
        <v>0</v>
      </c>
      <c r="X29" s="53">
        <f t="shared" si="4"/>
        <v>0</v>
      </c>
      <c r="Y29" s="53">
        <f t="shared" si="5"/>
        <v>0</v>
      </c>
      <c r="Z29" s="186"/>
      <c r="AA29" s="186"/>
      <c r="AB29" s="192"/>
      <c r="AC29" s="192"/>
      <c r="AD29" s="424"/>
      <c r="AE29" s="499"/>
      <c r="AF29" s="476"/>
      <c r="AG29" s="424"/>
    </row>
    <row r="30" spans="1:33" x14ac:dyDescent="0.25">
      <c r="A30" s="208"/>
      <c r="B30" s="198"/>
      <c r="C30" s="198"/>
      <c r="D30" s="198"/>
      <c r="E30" s="198"/>
      <c r="F30" s="198"/>
      <c r="G30" s="198"/>
      <c r="H30" s="198"/>
      <c r="I30" s="223"/>
      <c r="J30" s="223"/>
      <c r="K30" s="223"/>
      <c r="L30" s="198"/>
      <c r="M30" s="198"/>
      <c r="N30" s="341"/>
      <c r="O30" s="189"/>
      <c r="P30" s="190"/>
      <c r="Q30" s="190"/>
      <c r="R30" s="190"/>
      <c r="S30" s="190"/>
      <c r="T30" s="53">
        <f t="shared" si="0"/>
        <v>0</v>
      </c>
      <c r="U30" s="53">
        <f t="shared" si="1"/>
        <v>0</v>
      </c>
      <c r="V30" s="53">
        <f t="shared" si="2"/>
        <v>0</v>
      </c>
      <c r="W30" s="53">
        <f t="shared" si="3"/>
        <v>0</v>
      </c>
      <c r="X30" s="53">
        <f t="shared" si="4"/>
        <v>0</v>
      </c>
      <c r="Y30" s="53">
        <f t="shared" si="5"/>
        <v>0</v>
      </c>
      <c r="Z30" s="186"/>
      <c r="AA30" s="186"/>
      <c r="AB30" s="192"/>
      <c r="AC30" s="192"/>
      <c r="AD30" s="476"/>
      <c r="AE30" s="499"/>
      <c r="AF30" s="476"/>
      <c r="AG30" s="424"/>
    </row>
    <row r="31" spans="1:33" x14ac:dyDescent="0.25">
      <c r="A31" s="208"/>
      <c r="B31" s="198"/>
      <c r="C31" s="198"/>
      <c r="D31" s="198"/>
      <c r="E31" s="198"/>
      <c r="F31" s="198"/>
      <c r="G31" s="198"/>
      <c r="H31" s="198"/>
      <c r="I31" s="223"/>
      <c r="J31" s="223"/>
      <c r="K31" s="223"/>
      <c r="L31" s="198"/>
      <c r="M31" s="198"/>
      <c r="N31" s="341"/>
      <c r="O31" s="189"/>
      <c r="P31" s="190"/>
      <c r="Q31" s="190"/>
      <c r="R31" s="190"/>
      <c r="S31" s="190"/>
      <c r="T31" s="53">
        <f t="shared" si="0"/>
        <v>0</v>
      </c>
      <c r="U31" s="53">
        <f t="shared" si="1"/>
        <v>0</v>
      </c>
      <c r="V31" s="53">
        <f t="shared" si="2"/>
        <v>0</v>
      </c>
      <c r="W31" s="53">
        <f t="shared" si="3"/>
        <v>0</v>
      </c>
      <c r="X31" s="53">
        <f t="shared" si="4"/>
        <v>0</v>
      </c>
      <c r="Y31" s="53">
        <f t="shared" si="5"/>
        <v>0</v>
      </c>
      <c r="Z31" s="186"/>
      <c r="AA31" s="186"/>
      <c r="AB31" s="192"/>
      <c r="AC31" s="192"/>
      <c r="AD31" s="476"/>
      <c r="AE31" s="499"/>
      <c r="AF31" s="476"/>
      <c r="AG31" s="424"/>
    </row>
    <row r="32" spans="1:33" x14ac:dyDescent="0.25">
      <c r="A32" s="208"/>
      <c r="B32" s="198"/>
      <c r="C32" s="198"/>
      <c r="D32" s="198"/>
      <c r="E32" s="198"/>
      <c r="F32" s="198"/>
      <c r="G32" s="198"/>
      <c r="H32" s="198"/>
      <c r="I32" s="223"/>
      <c r="J32" s="223"/>
      <c r="K32" s="223"/>
      <c r="L32" s="198"/>
      <c r="M32" s="198"/>
      <c r="N32" s="341"/>
      <c r="O32" s="189"/>
      <c r="P32" s="190"/>
      <c r="Q32" s="190"/>
      <c r="R32" s="190"/>
      <c r="S32" s="190"/>
      <c r="T32" s="53">
        <f t="shared" si="0"/>
        <v>0</v>
      </c>
      <c r="U32" s="53">
        <f t="shared" si="1"/>
        <v>0</v>
      </c>
      <c r="V32" s="53">
        <f t="shared" si="2"/>
        <v>0</v>
      </c>
      <c r="W32" s="53">
        <f t="shared" si="3"/>
        <v>0</v>
      </c>
      <c r="X32" s="53">
        <f t="shared" si="4"/>
        <v>0</v>
      </c>
      <c r="Y32" s="53">
        <f t="shared" si="5"/>
        <v>0</v>
      </c>
      <c r="Z32" s="186"/>
      <c r="AA32" s="186"/>
      <c r="AB32" s="192"/>
      <c r="AC32" s="192"/>
      <c r="AD32" s="476"/>
      <c r="AE32" s="499"/>
      <c r="AF32" s="476"/>
      <c r="AG32" s="424"/>
    </row>
    <row r="33" spans="1:33" x14ac:dyDescent="0.25">
      <c r="A33" s="208"/>
      <c r="B33" s="198"/>
      <c r="C33" s="198"/>
      <c r="D33" s="198"/>
      <c r="E33" s="198"/>
      <c r="F33" s="198"/>
      <c r="G33" s="198"/>
      <c r="H33" s="198"/>
      <c r="I33" s="223"/>
      <c r="J33" s="223"/>
      <c r="K33" s="223"/>
      <c r="L33" s="198"/>
      <c r="M33" s="198"/>
      <c r="N33" s="341"/>
      <c r="O33" s="189"/>
      <c r="P33" s="190"/>
      <c r="Q33" s="190"/>
      <c r="R33" s="190"/>
      <c r="S33" s="190"/>
      <c r="T33" s="53">
        <f t="shared" si="0"/>
        <v>0</v>
      </c>
      <c r="U33" s="53">
        <f t="shared" si="1"/>
        <v>0</v>
      </c>
      <c r="V33" s="53">
        <f t="shared" si="2"/>
        <v>0</v>
      </c>
      <c r="W33" s="53">
        <f t="shared" si="3"/>
        <v>0</v>
      </c>
      <c r="X33" s="53">
        <f t="shared" si="4"/>
        <v>0</v>
      </c>
      <c r="Y33" s="53">
        <f t="shared" si="5"/>
        <v>0</v>
      </c>
      <c r="Z33" s="186"/>
      <c r="AA33" s="186"/>
      <c r="AB33" s="192"/>
      <c r="AC33" s="192"/>
      <c r="AD33" s="308"/>
      <c r="AE33" s="499"/>
      <c r="AF33" s="476"/>
      <c r="AG33" s="424"/>
    </row>
    <row r="34" spans="1:33" x14ac:dyDescent="0.25">
      <c r="A34" s="208"/>
      <c r="B34" s="198"/>
      <c r="C34" s="198"/>
      <c r="D34" s="198"/>
      <c r="E34" s="198"/>
      <c r="F34" s="198"/>
      <c r="G34" s="198"/>
      <c r="H34" s="198"/>
      <c r="I34" s="223"/>
      <c r="J34" s="223"/>
      <c r="K34" s="378"/>
      <c r="L34" s="198"/>
      <c r="M34" s="198"/>
      <c r="N34" s="341"/>
      <c r="O34" s="189"/>
      <c r="P34" s="190"/>
      <c r="Q34" s="190"/>
      <c r="R34" s="190"/>
      <c r="S34" s="190"/>
      <c r="T34" s="53">
        <f t="shared" si="0"/>
        <v>0</v>
      </c>
      <c r="U34" s="53">
        <f t="shared" si="1"/>
        <v>0</v>
      </c>
      <c r="V34" s="53">
        <f t="shared" si="2"/>
        <v>0</v>
      </c>
      <c r="W34" s="53">
        <f t="shared" si="3"/>
        <v>0</v>
      </c>
      <c r="X34" s="53">
        <f t="shared" si="4"/>
        <v>0</v>
      </c>
      <c r="Y34" s="53">
        <f t="shared" si="5"/>
        <v>0</v>
      </c>
      <c r="Z34" s="186"/>
      <c r="AA34" s="186"/>
      <c r="AB34" s="192"/>
      <c r="AC34" s="192"/>
      <c r="AD34" s="423"/>
      <c r="AE34" s="499"/>
      <c r="AF34" s="476"/>
      <c r="AG34" s="423"/>
    </row>
    <row r="35" spans="1:33" x14ac:dyDescent="0.25">
      <c r="A35" s="208"/>
      <c r="B35" s="198"/>
      <c r="C35" s="198"/>
      <c r="D35" s="198"/>
      <c r="E35" s="198"/>
      <c r="F35" s="198"/>
      <c r="G35" s="198"/>
      <c r="H35" s="198"/>
      <c r="I35" s="223"/>
      <c r="J35" s="223"/>
      <c r="K35" s="223"/>
      <c r="L35" s="198"/>
      <c r="M35" s="198"/>
      <c r="N35" s="341"/>
      <c r="O35" s="189"/>
      <c r="P35" s="190"/>
      <c r="Q35" s="190"/>
      <c r="R35" s="190"/>
      <c r="S35" s="190"/>
      <c r="T35" s="53">
        <f t="shared" si="0"/>
        <v>0</v>
      </c>
      <c r="U35" s="53">
        <f t="shared" si="1"/>
        <v>0</v>
      </c>
      <c r="V35" s="53">
        <f t="shared" si="2"/>
        <v>0</v>
      </c>
      <c r="W35" s="53">
        <f t="shared" si="3"/>
        <v>0</v>
      </c>
      <c r="X35" s="53">
        <f t="shared" si="4"/>
        <v>0</v>
      </c>
      <c r="Y35" s="53">
        <f t="shared" si="5"/>
        <v>0</v>
      </c>
      <c r="Z35" s="186"/>
      <c r="AA35" s="186"/>
      <c r="AB35" s="192"/>
      <c r="AC35" s="192"/>
      <c r="AD35" s="476"/>
      <c r="AE35" s="499"/>
      <c r="AF35" s="476"/>
      <c r="AG35" s="424"/>
    </row>
    <row r="36" spans="1:33" x14ac:dyDescent="0.25">
      <c r="A36" s="208"/>
      <c r="B36" s="198"/>
      <c r="C36" s="198"/>
      <c r="D36" s="198"/>
      <c r="E36" s="198"/>
      <c r="F36" s="198"/>
      <c r="G36" s="198"/>
      <c r="H36" s="198"/>
      <c r="I36" s="223"/>
      <c r="J36" s="223"/>
      <c r="K36" s="223"/>
      <c r="L36" s="198"/>
      <c r="M36" s="198"/>
      <c r="N36" s="341"/>
      <c r="O36" s="189"/>
      <c r="P36" s="190"/>
      <c r="Q36" s="190"/>
      <c r="R36" s="190"/>
      <c r="S36" s="190"/>
      <c r="T36" s="53">
        <f t="shared" si="0"/>
        <v>0</v>
      </c>
      <c r="U36" s="53">
        <f t="shared" si="1"/>
        <v>0</v>
      </c>
      <c r="V36" s="53">
        <f t="shared" si="2"/>
        <v>0</v>
      </c>
      <c r="W36" s="53">
        <f t="shared" si="3"/>
        <v>0</v>
      </c>
      <c r="X36" s="53">
        <f t="shared" si="4"/>
        <v>0</v>
      </c>
      <c r="Y36" s="53">
        <f t="shared" si="5"/>
        <v>0</v>
      </c>
      <c r="Z36" s="186"/>
      <c r="AA36" s="186"/>
      <c r="AB36" s="192"/>
      <c r="AC36" s="192"/>
      <c r="AD36" s="423"/>
      <c r="AE36" s="499"/>
      <c r="AF36" s="476"/>
      <c r="AG36" s="423"/>
    </row>
    <row r="37" spans="1:33" x14ac:dyDescent="0.25">
      <c r="A37" s="208"/>
      <c r="B37" s="189"/>
      <c r="C37" s="189"/>
      <c r="D37" s="198"/>
      <c r="E37" s="189"/>
      <c r="F37" s="189"/>
      <c r="G37" s="189"/>
      <c r="H37" s="189"/>
      <c r="I37" s="429"/>
      <c r="J37" s="429"/>
      <c r="K37" s="429"/>
      <c r="L37" s="189"/>
      <c r="M37" s="189"/>
      <c r="N37" s="289"/>
      <c r="O37" s="189"/>
      <c r="P37" s="191"/>
      <c r="Q37" s="191"/>
      <c r="R37" s="191"/>
      <c r="S37" s="191"/>
      <c r="T37" s="53">
        <f t="shared" si="0"/>
        <v>0</v>
      </c>
      <c r="U37" s="53">
        <f t="shared" si="1"/>
        <v>0</v>
      </c>
      <c r="V37" s="53">
        <f t="shared" si="2"/>
        <v>0</v>
      </c>
      <c r="W37" s="53">
        <f t="shared" si="3"/>
        <v>0</v>
      </c>
      <c r="X37" s="53">
        <f t="shared" si="4"/>
        <v>0</v>
      </c>
      <c r="Y37" s="53">
        <f t="shared" si="5"/>
        <v>0</v>
      </c>
      <c r="Z37" s="189"/>
      <c r="AA37" s="189"/>
      <c r="AB37" s="501"/>
      <c r="AC37" s="501"/>
      <c r="AD37" s="423"/>
      <c r="AE37" s="423"/>
      <c r="AF37" s="308"/>
      <c r="AG37" s="423"/>
    </row>
    <row r="38" spans="1:33" x14ac:dyDescent="0.25">
      <c r="A38" s="208"/>
      <c r="B38" s="198"/>
      <c r="C38" s="198"/>
      <c r="D38" s="198"/>
      <c r="E38" s="198"/>
      <c r="F38" s="198"/>
      <c r="G38" s="198"/>
      <c r="H38" s="198"/>
      <c r="I38" s="223"/>
      <c r="J38" s="223"/>
      <c r="K38" s="223"/>
      <c r="L38" s="198"/>
      <c r="M38" s="198"/>
      <c r="N38" s="341"/>
      <c r="O38" s="189"/>
      <c r="P38" s="190"/>
      <c r="Q38" s="190"/>
      <c r="R38" s="190"/>
      <c r="S38" s="190"/>
      <c r="T38" s="53">
        <f t="shared" si="0"/>
        <v>0</v>
      </c>
      <c r="U38" s="53">
        <f t="shared" si="1"/>
        <v>0</v>
      </c>
      <c r="V38" s="53">
        <f t="shared" si="2"/>
        <v>0</v>
      </c>
      <c r="W38" s="53">
        <f t="shared" si="3"/>
        <v>0</v>
      </c>
      <c r="X38" s="53">
        <f t="shared" si="4"/>
        <v>0</v>
      </c>
      <c r="Y38" s="53">
        <f t="shared" si="5"/>
        <v>0</v>
      </c>
      <c r="Z38" s="186"/>
      <c r="AA38" s="186"/>
      <c r="AB38" s="192"/>
      <c r="AC38" s="192"/>
      <c r="AD38" s="476"/>
      <c r="AE38" s="424"/>
      <c r="AF38" s="476"/>
      <c r="AG38" s="424"/>
    </row>
    <row r="39" spans="1:33" x14ac:dyDescent="0.25">
      <c r="A39" s="208"/>
      <c r="B39" s="198"/>
      <c r="C39" s="198"/>
      <c r="D39" s="198"/>
      <c r="E39" s="198"/>
      <c r="F39" s="198"/>
      <c r="G39" s="198"/>
      <c r="H39" s="198"/>
      <c r="I39" s="223"/>
      <c r="J39" s="223"/>
      <c r="K39" s="223"/>
      <c r="L39" s="198"/>
      <c r="M39" s="198"/>
      <c r="N39" s="341"/>
      <c r="O39" s="189"/>
      <c r="P39" s="190"/>
      <c r="Q39" s="190"/>
      <c r="R39" s="190"/>
      <c r="S39" s="190"/>
      <c r="T39" s="53">
        <f t="shared" si="0"/>
        <v>0</v>
      </c>
      <c r="U39" s="53">
        <f t="shared" si="1"/>
        <v>0</v>
      </c>
      <c r="V39" s="53">
        <f t="shared" si="2"/>
        <v>0</v>
      </c>
      <c r="W39" s="53">
        <f t="shared" si="3"/>
        <v>0</v>
      </c>
      <c r="X39" s="53">
        <f t="shared" si="4"/>
        <v>0</v>
      </c>
      <c r="Y39" s="53">
        <f t="shared" si="5"/>
        <v>0</v>
      </c>
      <c r="Z39" s="186"/>
      <c r="AA39" s="186"/>
      <c r="AB39" s="192"/>
      <c r="AC39" s="192"/>
      <c r="AD39" s="423"/>
      <c r="AE39" s="424"/>
      <c r="AF39" s="296"/>
      <c r="AG39" s="294"/>
    </row>
    <row r="40" spans="1:33" x14ac:dyDescent="0.25">
      <c r="A40" s="208"/>
      <c r="B40" s="198"/>
      <c r="C40" s="198"/>
      <c r="D40" s="198"/>
      <c r="E40" s="198"/>
      <c r="F40" s="198"/>
      <c r="G40" s="198"/>
      <c r="H40" s="198"/>
      <c r="I40" s="223"/>
      <c r="J40" s="223"/>
      <c r="K40" s="223"/>
      <c r="L40" s="198"/>
      <c r="M40" s="198"/>
      <c r="N40" s="341"/>
      <c r="O40" s="189"/>
      <c r="P40" s="190"/>
      <c r="Q40" s="190"/>
      <c r="R40" s="190"/>
      <c r="S40" s="190"/>
      <c r="T40" s="53">
        <f t="shared" si="0"/>
        <v>0</v>
      </c>
      <c r="U40" s="53">
        <f t="shared" si="1"/>
        <v>0</v>
      </c>
      <c r="V40" s="53">
        <f t="shared" si="2"/>
        <v>0</v>
      </c>
      <c r="W40" s="53">
        <f t="shared" si="3"/>
        <v>0</v>
      </c>
      <c r="X40" s="53">
        <f t="shared" si="4"/>
        <v>0</v>
      </c>
      <c r="Y40" s="53">
        <f t="shared" si="5"/>
        <v>0</v>
      </c>
      <c r="Z40" s="186"/>
      <c r="AA40" s="186"/>
      <c r="AB40" s="192"/>
      <c r="AC40" s="192"/>
      <c r="AD40" s="424"/>
      <c r="AE40" s="424"/>
      <c r="AF40" s="476"/>
      <c r="AG40" s="424"/>
    </row>
    <row r="41" spans="1:33" x14ac:dyDescent="0.25">
      <c r="A41" s="208"/>
      <c r="B41" s="198"/>
      <c r="C41" s="198"/>
      <c r="D41" s="198"/>
      <c r="E41" s="198"/>
      <c r="F41" s="198"/>
      <c r="G41" s="198"/>
      <c r="H41" s="198"/>
      <c r="I41" s="223"/>
      <c r="J41" s="223"/>
      <c r="K41" s="223"/>
      <c r="L41" s="198"/>
      <c r="M41" s="198"/>
      <c r="N41" s="341"/>
      <c r="O41" s="189"/>
      <c r="P41" s="190"/>
      <c r="Q41" s="190"/>
      <c r="R41" s="190"/>
      <c r="S41" s="190"/>
      <c r="T41" s="53">
        <f t="shared" si="0"/>
        <v>0</v>
      </c>
      <c r="U41" s="53">
        <f t="shared" si="1"/>
        <v>0</v>
      </c>
      <c r="V41" s="53">
        <f t="shared" si="2"/>
        <v>0</v>
      </c>
      <c r="W41" s="53">
        <f t="shared" si="3"/>
        <v>0</v>
      </c>
      <c r="X41" s="53">
        <f t="shared" si="4"/>
        <v>0</v>
      </c>
      <c r="Y41" s="53">
        <f t="shared" si="5"/>
        <v>0</v>
      </c>
      <c r="Z41" s="186"/>
      <c r="AA41" s="186"/>
      <c r="AB41" s="192"/>
      <c r="AC41" s="192"/>
      <c r="AD41" s="424"/>
      <c r="AE41" s="424"/>
      <c r="AF41" s="424"/>
      <c r="AG41" s="424"/>
    </row>
    <row r="42" spans="1:33" x14ac:dyDescent="0.25">
      <c r="A42" s="208"/>
      <c r="B42" s="198"/>
      <c r="C42" s="198"/>
      <c r="D42" s="198"/>
      <c r="E42" s="198"/>
      <c r="F42" s="198"/>
      <c r="G42" s="198"/>
      <c r="H42" s="198"/>
      <c r="I42" s="223"/>
      <c r="J42" s="223"/>
      <c r="K42" s="223"/>
      <c r="L42" s="198"/>
      <c r="M42" s="198"/>
      <c r="N42" s="341"/>
      <c r="O42" s="189"/>
      <c r="P42" s="190"/>
      <c r="Q42" s="190"/>
      <c r="R42" s="190"/>
      <c r="S42" s="190"/>
      <c r="T42" s="53">
        <f t="shared" si="0"/>
        <v>0</v>
      </c>
      <c r="U42" s="53">
        <f t="shared" si="1"/>
        <v>0</v>
      </c>
      <c r="V42" s="53">
        <f t="shared" si="2"/>
        <v>0</v>
      </c>
      <c r="W42" s="53">
        <f t="shared" si="3"/>
        <v>0</v>
      </c>
      <c r="X42" s="53">
        <f t="shared" si="4"/>
        <v>0</v>
      </c>
      <c r="Y42" s="53">
        <f t="shared" si="5"/>
        <v>0</v>
      </c>
      <c r="Z42" s="186"/>
      <c r="AA42" s="186"/>
      <c r="AB42" s="192"/>
      <c r="AC42" s="192"/>
      <c r="AD42" s="424"/>
      <c r="AE42" s="424"/>
      <c r="AF42" s="476"/>
      <c r="AG42" s="423"/>
    </row>
    <row r="43" spans="1:33" x14ac:dyDescent="0.25">
      <c r="A43" s="208"/>
      <c r="B43" s="198"/>
      <c r="C43" s="198"/>
      <c r="D43" s="198"/>
      <c r="E43" s="198"/>
      <c r="F43" s="198"/>
      <c r="G43" s="198"/>
      <c r="H43" s="198"/>
      <c r="I43" s="223"/>
      <c r="J43" s="223"/>
      <c r="K43" s="223"/>
      <c r="L43" s="198"/>
      <c r="M43" s="198"/>
      <c r="N43" s="341"/>
      <c r="O43" s="189"/>
      <c r="P43" s="190"/>
      <c r="Q43" s="190"/>
      <c r="R43" s="190"/>
      <c r="S43" s="190"/>
      <c r="T43" s="53">
        <f t="shared" si="0"/>
        <v>0</v>
      </c>
      <c r="U43" s="53">
        <f t="shared" si="1"/>
        <v>0</v>
      </c>
      <c r="V43" s="53">
        <f t="shared" si="2"/>
        <v>0</v>
      </c>
      <c r="W43" s="53">
        <f t="shared" si="3"/>
        <v>0</v>
      </c>
      <c r="X43" s="53">
        <f t="shared" si="4"/>
        <v>0</v>
      </c>
      <c r="Y43" s="53">
        <f t="shared" si="5"/>
        <v>0</v>
      </c>
      <c r="Z43" s="186"/>
      <c r="AA43" s="186"/>
      <c r="AB43" s="192"/>
      <c r="AC43" s="192"/>
      <c r="AD43" s="423"/>
      <c r="AE43" s="424"/>
      <c r="AF43" s="308"/>
      <c r="AG43" s="308"/>
    </row>
    <row r="44" spans="1:33" x14ac:dyDescent="0.25">
      <c r="A44" s="208"/>
      <c r="B44" s="198"/>
      <c r="C44" s="198"/>
      <c r="D44" s="198"/>
      <c r="E44" s="198"/>
      <c r="F44" s="198"/>
      <c r="G44" s="198"/>
      <c r="H44" s="198"/>
      <c r="I44" s="223"/>
      <c r="J44" s="223"/>
      <c r="K44" s="223"/>
      <c r="L44" s="198"/>
      <c r="M44" s="198"/>
      <c r="N44" s="341"/>
      <c r="O44" s="189"/>
      <c r="P44" s="190"/>
      <c r="Q44" s="190"/>
      <c r="R44" s="190"/>
      <c r="S44" s="190"/>
      <c r="T44" s="53">
        <f t="shared" si="0"/>
        <v>0</v>
      </c>
      <c r="U44" s="53">
        <f t="shared" si="1"/>
        <v>0</v>
      </c>
      <c r="V44" s="53">
        <f t="shared" si="2"/>
        <v>0</v>
      </c>
      <c r="W44" s="53">
        <f t="shared" si="3"/>
        <v>0</v>
      </c>
      <c r="X44" s="53">
        <f t="shared" si="4"/>
        <v>0</v>
      </c>
      <c r="Y44" s="53">
        <f t="shared" si="5"/>
        <v>0</v>
      </c>
      <c r="Z44" s="186"/>
      <c r="AA44" s="186"/>
      <c r="AB44" s="192"/>
      <c r="AC44" s="192"/>
      <c r="AD44" s="423"/>
      <c r="AE44" s="424"/>
      <c r="AF44" s="308"/>
      <c r="AG44" s="476"/>
    </row>
    <row r="45" spans="1:33" x14ac:dyDescent="0.25">
      <c r="A45" s="208"/>
      <c r="B45" s="198"/>
      <c r="C45" s="198"/>
      <c r="D45" s="198"/>
      <c r="E45" s="198"/>
      <c r="F45" s="198"/>
      <c r="G45" s="198"/>
      <c r="H45" s="198"/>
      <c r="I45" s="223"/>
      <c r="J45" s="223"/>
      <c r="K45" s="223"/>
      <c r="L45" s="198"/>
      <c r="M45" s="198"/>
      <c r="N45" s="341"/>
      <c r="O45" s="189"/>
      <c r="P45" s="190"/>
      <c r="Q45" s="190"/>
      <c r="R45" s="190"/>
      <c r="S45" s="190"/>
      <c r="T45" s="53">
        <f t="shared" si="0"/>
        <v>0</v>
      </c>
      <c r="U45" s="53">
        <f t="shared" si="1"/>
        <v>0</v>
      </c>
      <c r="V45" s="53">
        <f t="shared" si="2"/>
        <v>0</v>
      </c>
      <c r="W45" s="53">
        <f t="shared" si="3"/>
        <v>0</v>
      </c>
      <c r="X45" s="53">
        <f t="shared" si="4"/>
        <v>0</v>
      </c>
      <c r="Y45" s="53">
        <f t="shared" si="5"/>
        <v>0</v>
      </c>
      <c r="Z45" s="186"/>
      <c r="AA45" s="186"/>
      <c r="AB45" s="192"/>
      <c r="AC45" s="192"/>
      <c r="AD45" s="424"/>
      <c r="AE45" s="424"/>
      <c r="AF45" s="476"/>
      <c r="AG45" s="476"/>
    </row>
    <row r="46" spans="1:33" x14ac:dyDescent="0.25">
      <c r="A46" s="208"/>
      <c r="B46" s="198"/>
      <c r="C46" s="198"/>
      <c r="D46" s="198"/>
      <c r="E46" s="198"/>
      <c r="F46" s="198"/>
      <c r="G46" s="198"/>
      <c r="H46" s="198"/>
      <c r="I46" s="223"/>
      <c r="J46" s="223"/>
      <c r="K46" s="223"/>
      <c r="L46" s="198"/>
      <c r="M46" s="198"/>
      <c r="N46" s="341"/>
      <c r="O46" s="189"/>
      <c r="P46" s="190"/>
      <c r="Q46" s="190"/>
      <c r="R46" s="190"/>
      <c r="S46" s="190"/>
      <c r="T46" s="53">
        <f t="shared" si="0"/>
        <v>0</v>
      </c>
      <c r="U46" s="53">
        <f t="shared" si="1"/>
        <v>0</v>
      </c>
      <c r="V46" s="53">
        <f t="shared" si="2"/>
        <v>0</v>
      </c>
      <c r="W46" s="53">
        <f t="shared" si="3"/>
        <v>0</v>
      </c>
      <c r="X46" s="53">
        <f t="shared" si="4"/>
        <v>0</v>
      </c>
      <c r="Y46" s="53">
        <f t="shared" si="5"/>
        <v>0</v>
      </c>
      <c r="Z46" s="186"/>
      <c r="AA46" s="186"/>
      <c r="AB46" s="192"/>
      <c r="AC46" s="192"/>
      <c r="AD46" s="424"/>
      <c r="AE46" s="424"/>
      <c r="AF46" s="476"/>
      <c r="AG46" s="424"/>
    </row>
    <row r="47" spans="1:33" x14ac:dyDescent="0.25">
      <c r="A47" s="208"/>
      <c r="B47" s="198"/>
      <c r="C47" s="198"/>
      <c r="D47" s="198"/>
      <c r="E47" s="198"/>
      <c r="F47" s="198"/>
      <c r="G47" s="198"/>
      <c r="H47" s="198"/>
      <c r="I47" s="223"/>
      <c r="J47" s="223"/>
      <c r="K47" s="223"/>
      <c r="L47" s="198"/>
      <c r="M47" s="198"/>
      <c r="N47" s="341"/>
      <c r="O47" s="189"/>
      <c r="P47" s="190"/>
      <c r="Q47" s="190"/>
      <c r="R47" s="190"/>
      <c r="S47" s="190"/>
      <c r="T47" s="53">
        <f t="shared" si="0"/>
        <v>0</v>
      </c>
      <c r="U47" s="53">
        <f t="shared" si="1"/>
        <v>0</v>
      </c>
      <c r="V47" s="53">
        <f t="shared" si="2"/>
        <v>0</v>
      </c>
      <c r="W47" s="53">
        <f t="shared" si="3"/>
        <v>0</v>
      </c>
      <c r="X47" s="53">
        <f t="shared" si="4"/>
        <v>0</v>
      </c>
      <c r="Y47" s="53">
        <f t="shared" si="5"/>
        <v>0</v>
      </c>
      <c r="Z47" s="186"/>
      <c r="AA47" s="186"/>
      <c r="AB47" s="192"/>
      <c r="AC47" s="192"/>
      <c r="AD47" s="424"/>
      <c r="AE47" s="424"/>
      <c r="AF47" s="424"/>
      <c r="AG47" s="476"/>
    </row>
    <row r="48" spans="1:33" x14ac:dyDescent="0.25">
      <c r="A48" s="208"/>
      <c r="B48" s="198"/>
      <c r="C48" s="198"/>
      <c r="D48" s="198"/>
      <c r="E48" s="198"/>
      <c r="F48" s="198"/>
      <c r="G48" s="198"/>
      <c r="H48" s="198"/>
      <c r="I48" s="223"/>
      <c r="J48" s="223"/>
      <c r="K48" s="223"/>
      <c r="L48" s="198"/>
      <c r="M48" s="198"/>
      <c r="N48" s="341"/>
      <c r="O48" s="189"/>
      <c r="P48" s="190"/>
      <c r="Q48" s="190"/>
      <c r="R48" s="190"/>
      <c r="S48" s="190"/>
      <c r="T48" s="53">
        <f t="shared" si="0"/>
        <v>0</v>
      </c>
      <c r="U48" s="53">
        <f t="shared" si="1"/>
        <v>0</v>
      </c>
      <c r="V48" s="53">
        <f t="shared" si="2"/>
        <v>0</v>
      </c>
      <c r="W48" s="53">
        <f t="shared" si="3"/>
        <v>0</v>
      </c>
      <c r="X48" s="53">
        <f t="shared" si="4"/>
        <v>0</v>
      </c>
      <c r="Y48" s="53">
        <f t="shared" si="5"/>
        <v>0</v>
      </c>
      <c r="Z48" s="186"/>
      <c r="AA48" s="186"/>
      <c r="AB48" s="192"/>
      <c r="AC48" s="192"/>
      <c r="AD48" s="424"/>
      <c r="AE48" s="424"/>
      <c r="AF48" s="476"/>
      <c r="AG48" s="424"/>
    </row>
    <row r="49" spans="1:33" x14ac:dyDescent="0.25">
      <c r="A49" s="208"/>
      <c r="B49" s="198"/>
      <c r="C49" s="198"/>
      <c r="D49" s="198"/>
      <c r="E49" s="198"/>
      <c r="F49" s="198"/>
      <c r="G49" s="198"/>
      <c r="H49" s="198"/>
      <c r="I49" s="223"/>
      <c r="J49" s="223"/>
      <c r="K49" s="223"/>
      <c r="L49" s="198"/>
      <c r="M49" s="198"/>
      <c r="N49" s="341"/>
      <c r="O49" s="189"/>
      <c r="P49" s="190"/>
      <c r="Q49" s="190"/>
      <c r="R49" s="190"/>
      <c r="S49" s="190"/>
      <c r="T49" s="53">
        <f t="shared" si="0"/>
        <v>0</v>
      </c>
      <c r="U49" s="53">
        <f t="shared" si="1"/>
        <v>0</v>
      </c>
      <c r="V49" s="53">
        <f t="shared" si="2"/>
        <v>0</v>
      </c>
      <c r="W49" s="53">
        <f t="shared" si="3"/>
        <v>0</v>
      </c>
      <c r="X49" s="53">
        <f t="shared" si="4"/>
        <v>0</v>
      </c>
      <c r="Y49" s="53">
        <f t="shared" si="5"/>
        <v>0</v>
      </c>
      <c r="Z49" s="186"/>
      <c r="AA49" s="186"/>
      <c r="AB49" s="192"/>
      <c r="AC49" s="192"/>
      <c r="AD49" s="424"/>
      <c r="AE49" s="424"/>
      <c r="AF49" s="476"/>
      <c r="AG49" s="476"/>
    </row>
    <row r="50" spans="1:33" x14ac:dyDescent="0.25">
      <c r="A50" s="208"/>
      <c r="B50" s="198"/>
      <c r="C50" s="198"/>
      <c r="D50" s="198"/>
      <c r="E50" s="198"/>
      <c r="F50" s="198"/>
      <c r="G50" s="198"/>
      <c r="H50" s="198"/>
      <c r="I50" s="223"/>
      <c r="J50" s="223"/>
      <c r="K50" s="223"/>
      <c r="L50" s="198"/>
      <c r="M50" s="198"/>
      <c r="N50" s="341"/>
      <c r="O50" s="189"/>
      <c r="P50" s="190"/>
      <c r="Q50" s="190"/>
      <c r="R50" s="190"/>
      <c r="S50" s="190"/>
      <c r="T50" s="53">
        <f t="shared" si="0"/>
        <v>0</v>
      </c>
      <c r="U50" s="53">
        <f t="shared" si="1"/>
        <v>0</v>
      </c>
      <c r="V50" s="53">
        <f t="shared" si="2"/>
        <v>0</v>
      </c>
      <c r="W50" s="53">
        <f t="shared" si="3"/>
        <v>0</v>
      </c>
      <c r="X50" s="53">
        <f t="shared" si="4"/>
        <v>0</v>
      </c>
      <c r="Y50" s="53">
        <f t="shared" si="5"/>
        <v>0</v>
      </c>
      <c r="Z50" s="186"/>
      <c r="AA50" s="186"/>
      <c r="AB50" s="192"/>
      <c r="AC50" s="192"/>
      <c r="AD50" s="424"/>
      <c r="AE50" s="424"/>
      <c r="AF50" s="476"/>
      <c r="AG50" s="424"/>
    </row>
    <row r="51" spans="1:33" x14ac:dyDescent="0.25">
      <c r="A51" s="208"/>
      <c r="B51" s="198"/>
      <c r="C51" s="198"/>
      <c r="D51" s="198"/>
      <c r="E51" s="198"/>
      <c r="F51" s="198"/>
      <c r="G51" s="198"/>
      <c r="H51" s="198"/>
      <c r="I51" s="223"/>
      <c r="J51" s="223"/>
      <c r="K51" s="223"/>
      <c r="L51" s="198"/>
      <c r="M51" s="198"/>
      <c r="N51" s="341"/>
      <c r="O51" s="429"/>
      <c r="P51" s="430"/>
      <c r="Q51" s="430"/>
      <c r="R51" s="430"/>
      <c r="S51" s="430"/>
      <c r="T51" s="53">
        <f t="shared" si="0"/>
        <v>0</v>
      </c>
      <c r="U51" s="53">
        <f t="shared" si="1"/>
        <v>0</v>
      </c>
      <c r="V51" s="53">
        <f t="shared" si="2"/>
        <v>0</v>
      </c>
      <c r="W51" s="53">
        <f t="shared" si="3"/>
        <v>0</v>
      </c>
      <c r="X51" s="53">
        <f t="shared" si="4"/>
        <v>0</v>
      </c>
      <c r="Y51" s="53">
        <f t="shared" si="5"/>
        <v>0</v>
      </c>
      <c r="Z51" s="314"/>
      <c r="AA51" s="314"/>
      <c r="AB51" s="192"/>
      <c r="AC51" s="192"/>
      <c r="AD51" s="424"/>
      <c r="AE51" s="424"/>
      <c r="AF51" s="476"/>
      <c r="AG51" s="476"/>
    </row>
    <row r="52" spans="1:33" x14ac:dyDescent="0.25">
      <c r="A52" s="208"/>
      <c r="B52" s="198"/>
      <c r="C52" s="198"/>
      <c r="D52" s="198"/>
      <c r="E52" s="198"/>
      <c r="F52" s="198"/>
      <c r="G52" s="198"/>
      <c r="H52" s="198"/>
      <c r="I52" s="223"/>
      <c r="J52" s="223"/>
      <c r="K52" s="223"/>
      <c r="L52" s="198"/>
      <c r="M52" s="198"/>
      <c r="N52" s="341"/>
      <c r="O52" s="189"/>
      <c r="P52" s="190"/>
      <c r="Q52" s="190"/>
      <c r="R52" s="190"/>
      <c r="S52" s="190"/>
      <c r="T52" s="53">
        <f t="shared" si="0"/>
        <v>0</v>
      </c>
      <c r="U52" s="53">
        <f t="shared" si="1"/>
        <v>0</v>
      </c>
      <c r="V52" s="53">
        <f t="shared" si="2"/>
        <v>0</v>
      </c>
      <c r="W52" s="53">
        <f t="shared" si="3"/>
        <v>0</v>
      </c>
      <c r="X52" s="53">
        <f t="shared" si="4"/>
        <v>0</v>
      </c>
      <c r="Y52" s="53">
        <f t="shared" si="5"/>
        <v>0</v>
      </c>
      <c r="Z52" s="186"/>
      <c r="AA52" s="186"/>
      <c r="AB52" s="192"/>
      <c r="AC52" s="192"/>
      <c r="AD52" s="424"/>
      <c r="AE52" s="424"/>
      <c r="AF52" s="476"/>
      <c r="AG52" s="424"/>
    </row>
    <row r="53" spans="1:33" x14ac:dyDescent="0.25">
      <c r="A53" s="208"/>
      <c r="B53" s="198"/>
      <c r="C53" s="198"/>
      <c r="D53" s="198"/>
      <c r="E53" s="198"/>
      <c r="F53" s="198"/>
      <c r="G53" s="198"/>
      <c r="H53" s="198"/>
      <c r="I53" s="223"/>
      <c r="J53" s="223"/>
      <c r="K53" s="223"/>
      <c r="L53" s="198"/>
      <c r="M53" s="198"/>
      <c r="N53" s="341"/>
      <c r="O53" s="189"/>
      <c r="P53" s="190"/>
      <c r="Q53" s="190"/>
      <c r="R53" s="190"/>
      <c r="S53" s="190"/>
      <c r="T53" s="53">
        <f t="shared" si="0"/>
        <v>0</v>
      </c>
      <c r="U53" s="53">
        <f t="shared" si="1"/>
        <v>0</v>
      </c>
      <c r="V53" s="53">
        <f t="shared" si="2"/>
        <v>0</v>
      </c>
      <c r="W53" s="53">
        <f t="shared" si="3"/>
        <v>0</v>
      </c>
      <c r="X53" s="53">
        <f t="shared" si="4"/>
        <v>0</v>
      </c>
      <c r="Y53" s="53">
        <f t="shared" si="5"/>
        <v>0</v>
      </c>
      <c r="Z53" s="186"/>
      <c r="AA53" s="186"/>
      <c r="AB53" s="192"/>
      <c r="AC53" s="192"/>
      <c r="AD53" s="424"/>
      <c r="AE53" s="424"/>
      <c r="AF53" s="424"/>
      <c r="AG53" s="424"/>
    </row>
    <row r="54" spans="1:33" x14ac:dyDescent="0.25">
      <c r="A54" s="208"/>
      <c r="B54" s="198"/>
      <c r="C54" s="198"/>
      <c r="D54" s="198"/>
      <c r="E54" s="198"/>
      <c r="F54" s="198"/>
      <c r="G54" s="198"/>
      <c r="H54" s="198"/>
      <c r="I54" s="223"/>
      <c r="J54" s="223"/>
      <c r="K54" s="198"/>
      <c r="L54" s="198"/>
      <c r="M54" s="198"/>
      <c r="N54" s="341"/>
      <c r="O54" s="189"/>
      <c r="P54" s="190"/>
      <c r="Q54" s="190"/>
      <c r="R54" s="190"/>
      <c r="S54" s="190"/>
      <c r="T54" s="53">
        <f t="shared" si="0"/>
        <v>0</v>
      </c>
      <c r="U54" s="53">
        <f t="shared" si="1"/>
        <v>0</v>
      </c>
      <c r="V54" s="53">
        <f t="shared" si="2"/>
        <v>0</v>
      </c>
      <c r="W54" s="53">
        <f t="shared" si="3"/>
        <v>0</v>
      </c>
      <c r="X54" s="53">
        <f t="shared" si="4"/>
        <v>0</v>
      </c>
      <c r="Y54" s="53">
        <f t="shared" si="5"/>
        <v>0</v>
      </c>
      <c r="Z54" s="186"/>
      <c r="AA54" s="186"/>
      <c r="AB54" s="192"/>
      <c r="AC54" s="192"/>
      <c r="AD54" s="424"/>
      <c r="AE54" s="424"/>
      <c r="AF54" s="476"/>
      <c r="AG54" s="476"/>
    </row>
    <row r="55" spans="1:33" x14ac:dyDescent="0.25">
      <c r="A55" s="208"/>
      <c r="B55" s="198"/>
      <c r="C55" s="198"/>
      <c r="D55" s="198"/>
      <c r="E55" s="198"/>
      <c r="F55" s="198"/>
      <c r="G55" s="198"/>
      <c r="H55" s="198"/>
      <c r="I55" s="223"/>
      <c r="J55" s="223"/>
      <c r="K55" s="198"/>
      <c r="L55" s="198"/>
      <c r="M55" s="198"/>
      <c r="N55" s="341"/>
      <c r="O55" s="189"/>
      <c r="P55" s="190"/>
      <c r="Q55" s="190"/>
      <c r="R55" s="190"/>
      <c r="S55" s="190"/>
      <c r="T55" s="53">
        <f t="shared" si="0"/>
        <v>0</v>
      </c>
      <c r="U55" s="53">
        <f t="shared" si="1"/>
        <v>0</v>
      </c>
      <c r="V55" s="53">
        <f t="shared" si="2"/>
        <v>0</v>
      </c>
      <c r="W55" s="53">
        <f t="shared" si="3"/>
        <v>0</v>
      </c>
      <c r="X55" s="53">
        <f t="shared" si="4"/>
        <v>0</v>
      </c>
      <c r="Y55" s="53">
        <f t="shared" si="5"/>
        <v>0</v>
      </c>
      <c r="Z55" s="186"/>
      <c r="AA55" s="186"/>
      <c r="AB55" s="192"/>
      <c r="AC55" s="192"/>
      <c r="AD55" s="424"/>
      <c r="AE55" s="424"/>
      <c r="AF55" s="476"/>
      <c r="AG55" s="476"/>
    </row>
    <row r="56" spans="1:33" x14ac:dyDescent="0.25">
      <c r="A56" s="208"/>
      <c r="B56" s="198"/>
      <c r="C56" s="198"/>
      <c r="D56" s="198"/>
      <c r="E56" s="198"/>
      <c r="F56" s="198"/>
      <c r="G56" s="198"/>
      <c r="H56" s="198"/>
      <c r="I56" s="223"/>
      <c r="J56" s="223"/>
      <c r="K56" s="198"/>
      <c r="L56" s="198"/>
      <c r="M56" s="198"/>
      <c r="N56" s="289"/>
      <c r="O56" s="189"/>
      <c r="P56" s="190"/>
      <c r="Q56" s="190"/>
      <c r="R56" s="190"/>
      <c r="S56" s="190"/>
      <c r="T56" s="53">
        <f t="shared" si="0"/>
        <v>0</v>
      </c>
      <c r="U56" s="53">
        <f t="shared" si="1"/>
        <v>0</v>
      </c>
      <c r="V56" s="53">
        <f t="shared" si="2"/>
        <v>0</v>
      </c>
      <c r="W56" s="53">
        <f t="shared" si="3"/>
        <v>0</v>
      </c>
      <c r="X56" s="53">
        <f t="shared" si="4"/>
        <v>0</v>
      </c>
      <c r="Y56" s="53">
        <f t="shared" si="5"/>
        <v>0</v>
      </c>
      <c r="Z56" s="186"/>
      <c r="AA56" s="186"/>
      <c r="AB56" s="192"/>
      <c r="AC56" s="192"/>
      <c r="AD56" s="192"/>
      <c r="AE56" s="192"/>
      <c r="AF56" s="192"/>
      <c r="AG56" s="192"/>
    </row>
    <row r="57" spans="1:33" x14ac:dyDescent="0.25">
      <c r="A57" s="208"/>
      <c r="B57" s="198"/>
      <c r="C57" s="198"/>
      <c r="D57" s="198"/>
      <c r="E57" s="198"/>
      <c r="F57" s="198"/>
      <c r="G57" s="198"/>
      <c r="H57" s="198"/>
      <c r="I57" s="223"/>
      <c r="J57" s="223"/>
      <c r="K57" s="198"/>
      <c r="L57" s="198"/>
      <c r="M57" s="198"/>
      <c r="N57" s="279"/>
      <c r="O57" s="189"/>
      <c r="P57" s="190"/>
      <c r="Q57" s="190"/>
      <c r="R57" s="190"/>
      <c r="S57" s="190"/>
      <c r="T57" s="53">
        <f t="shared" si="0"/>
        <v>0</v>
      </c>
      <c r="U57" s="53">
        <f t="shared" si="1"/>
        <v>0</v>
      </c>
      <c r="V57" s="53">
        <f t="shared" si="2"/>
        <v>0</v>
      </c>
      <c r="W57" s="53">
        <f t="shared" si="3"/>
        <v>0</v>
      </c>
      <c r="X57" s="53">
        <f t="shared" si="4"/>
        <v>0</v>
      </c>
      <c r="Y57" s="53">
        <f t="shared" si="5"/>
        <v>0</v>
      </c>
      <c r="Z57" s="186"/>
      <c r="AA57" s="186"/>
      <c r="AB57" s="192"/>
      <c r="AC57" s="192"/>
      <c r="AD57" s="192"/>
      <c r="AE57" s="192"/>
      <c r="AF57" s="192"/>
      <c r="AG57" s="192"/>
    </row>
    <row r="58" spans="1:33" x14ac:dyDescent="0.25">
      <c r="A58" s="144"/>
      <c r="B58" s="50"/>
      <c r="C58" s="50"/>
      <c r="D58" s="50"/>
      <c r="E58" s="50"/>
      <c r="F58" s="50"/>
      <c r="G58" s="50"/>
      <c r="H58" s="50"/>
      <c r="I58" s="50"/>
      <c r="J58" s="50"/>
      <c r="K58" s="50"/>
      <c r="L58" s="50"/>
      <c r="M58" s="50"/>
      <c r="N58" s="206"/>
      <c r="O58" s="206"/>
      <c r="P58" s="275"/>
      <c r="Q58" s="275"/>
      <c r="R58" s="275"/>
      <c r="S58" s="275"/>
      <c r="T58" s="53">
        <f t="shared" si="0"/>
        <v>0</v>
      </c>
      <c r="U58" s="53">
        <f t="shared" si="1"/>
        <v>0</v>
      </c>
      <c r="V58" s="53">
        <f t="shared" si="2"/>
        <v>0</v>
      </c>
      <c r="W58" s="53">
        <f t="shared" si="3"/>
        <v>0</v>
      </c>
      <c r="X58" s="53">
        <f t="shared" si="4"/>
        <v>0</v>
      </c>
      <c r="Y58" s="53">
        <f t="shared" si="5"/>
        <v>0</v>
      </c>
      <c r="Z58" s="51"/>
      <c r="AA58" s="51"/>
    </row>
    <row r="59" spans="1:33" x14ac:dyDescent="0.25">
      <c r="A59" s="144"/>
      <c r="B59" s="50"/>
      <c r="C59" s="50"/>
      <c r="D59" s="50"/>
      <c r="E59" s="50"/>
      <c r="F59" s="50"/>
      <c r="G59" s="50"/>
      <c r="H59" s="50"/>
      <c r="I59" s="50"/>
      <c r="J59" s="50"/>
      <c r="K59" s="50"/>
      <c r="L59" s="50"/>
      <c r="M59" s="50"/>
      <c r="N59" s="206"/>
      <c r="O59" s="206"/>
      <c r="P59" s="275"/>
      <c r="Q59" s="275"/>
      <c r="R59" s="275"/>
      <c r="S59" s="275"/>
      <c r="T59" s="53">
        <f t="shared" si="0"/>
        <v>0</v>
      </c>
      <c r="U59" s="53">
        <f t="shared" si="1"/>
        <v>0</v>
      </c>
      <c r="V59" s="53">
        <f t="shared" si="2"/>
        <v>0</v>
      </c>
      <c r="W59" s="53">
        <f t="shared" si="3"/>
        <v>0</v>
      </c>
      <c r="X59" s="53">
        <f t="shared" si="4"/>
        <v>0</v>
      </c>
      <c r="Y59" s="53">
        <f t="shared" si="5"/>
        <v>0</v>
      </c>
      <c r="Z59" s="51"/>
      <c r="AA59" s="51"/>
    </row>
    <row r="60" spans="1:33" x14ac:dyDescent="0.25">
      <c r="A60" s="144"/>
      <c r="B60" s="50"/>
      <c r="C60" s="50"/>
      <c r="D60" s="50"/>
      <c r="E60" s="50"/>
      <c r="F60" s="50"/>
      <c r="G60" s="50"/>
      <c r="H60" s="50"/>
      <c r="I60" s="50"/>
      <c r="J60" s="50"/>
      <c r="K60" s="50"/>
      <c r="L60" s="50"/>
      <c r="M60" s="50"/>
      <c r="N60" s="206"/>
      <c r="O60" s="206"/>
      <c r="P60" s="275"/>
      <c r="Q60" s="275"/>
      <c r="R60" s="275"/>
      <c r="S60" s="275"/>
      <c r="T60" s="53">
        <f t="shared" si="0"/>
        <v>0</v>
      </c>
      <c r="U60" s="53">
        <f t="shared" si="1"/>
        <v>0</v>
      </c>
      <c r="V60" s="53">
        <f t="shared" si="2"/>
        <v>0</v>
      </c>
      <c r="W60" s="53">
        <f t="shared" si="3"/>
        <v>0</v>
      </c>
      <c r="X60" s="53">
        <f t="shared" si="4"/>
        <v>0</v>
      </c>
      <c r="Y60" s="53">
        <f t="shared" si="5"/>
        <v>0</v>
      </c>
      <c r="Z60" s="51"/>
      <c r="AA60" s="51"/>
    </row>
    <row r="61" spans="1:33" x14ac:dyDescent="0.25">
      <c r="A61" s="144"/>
      <c r="B61" s="50"/>
      <c r="C61" s="50"/>
      <c r="D61" s="50"/>
      <c r="E61" s="50"/>
      <c r="F61" s="50"/>
      <c r="G61" s="50"/>
      <c r="H61" s="50"/>
      <c r="I61" s="50"/>
      <c r="J61" s="50"/>
      <c r="K61" s="50"/>
      <c r="L61" s="50"/>
      <c r="M61" s="50"/>
      <c r="N61" s="206"/>
      <c r="O61" s="206"/>
      <c r="P61" s="275"/>
      <c r="Q61" s="275"/>
      <c r="R61" s="275"/>
      <c r="S61" s="275"/>
      <c r="T61" s="53">
        <f t="shared" si="0"/>
        <v>0</v>
      </c>
      <c r="U61" s="53">
        <f t="shared" si="1"/>
        <v>0</v>
      </c>
      <c r="V61" s="53">
        <f t="shared" si="2"/>
        <v>0</v>
      </c>
      <c r="W61" s="53">
        <f t="shared" si="3"/>
        <v>0</v>
      </c>
      <c r="X61" s="53">
        <f t="shared" si="4"/>
        <v>0</v>
      </c>
      <c r="Y61" s="53">
        <f t="shared" si="5"/>
        <v>0</v>
      </c>
      <c r="Z61" s="51"/>
      <c r="AA61" s="51"/>
    </row>
    <row r="62" spans="1:33" x14ac:dyDescent="0.25">
      <c r="A62" s="144"/>
      <c r="B62" s="50"/>
      <c r="C62" s="50"/>
      <c r="D62" s="50"/>
      <c r="E62" s="50"/>
      <c r="F62" s="50"/>
      <c r="G62" s="50"/>
      <c r="H62" s="50"/>
      <c r="I62" s="50"/>
      <c r="J62" s="50"/>
      <c r="K62" s="50"/>
      <c r="L62" s="50"/>
      <c r="M62" s="50"/>
      <c r="N62" s="206"/>
      <c r="O62" s="206"/>
      <c r="P62" s="275"/>
      <c r="Q62" s="275"/>
      <c r="R62" s="275"/>
      <c r="S62" s="275"/>
      <c r="T62" s="53">
        <f t="shared" si="0"/>
        <v>0</v>
      </c>
      <c r="U62" s="53">
        <f t="shared" si="1"/>
        <v>0</v>
      </c>
      <c r="V62" s="53">
        <f t="shared" si="2"/>
        <v>0</v>
      </c>
      <c r="W62" s="53">
        <f t="shared" si="3"/>
        <v>0</v>
      </c>
      <c r="X62" s="53">
        <f t="shared" si="4"/>
        <v>0</v>
      </c>
      <c r="Y62" s="53">
        <f t="shared" si="5"/>
        <v>0</v>
      </c>
      <c r="Z62" s="51"/>
      <c r="AA62" s="51"/>
    </row>
    <row r="63" spans="1:33" x14ac:dyDescent="0.25">
      <c r="A63" s="144"/>
      <c r="B63" s="50"/>
      <c r="C63" s="50"/>
      <c r="D63" s="50"/>
      <c r="E63" s="50"/>
      <c r="F63" s="50"/>
      <c r="G63" s="50"/>
      <c r="H63" s="50"/>
      <c r="I63" s="50"/>
      <c r="J63" s="50"/>
      <c r="K63" s="50"/>
      <c r="L63" s="50"/>
      <c r="M63" s="50"/>
      <c r="N63" s="206"/>
      <c r="O63" s="206"/>
      <c r="P63" s="275"/>
      <c r="Q63" s="275"/>
      <c r="R63" s="275"/>
      <c r="S63" s="275"/>
      <c r="T63" s="53">
        <f t="shared" si="0"/>
        <v>0</v>
      </c>
      <c r="U63" s="53">
        <f t="shared" si="1"/>
        <v>0</v>
      </c>
      <c r="V63" s="53">
        <f t="shared" si="2"/>
        <v>0</v>
      </c>
      <c r="W63" s="53">
        <f t="shared" si="3"/>
        <v>0</v>
      </c>
      <c r="X63" s="53">
        <f t="shared" si="4"/>
        <v>0</v>
      </c>
      <c r="Y63" s="53">
        <f t="shared" si="5"/>
        <v>0</v>
      </c>
      <c r="Z63" s="51"/>
      <c r="AA63" s="51"/>
    </row>
    <row r="64" spans="1:33" x14ac:dyDescent="0.25">
      <c r="A64" s="144"/>
      <c r="B64" s="50"/>
      <c r="C64" s="50"/>
      <c r="D64" s="50"/>
      <c r="E64" s="50"/>
      <c r="F64" s="50"/>
      <c r="G64" s="50"/>
      <c r="H64" s="50"/>
      <c r="I64" s="50"/>
      <c r="J64" s="50"/>
      <c r="K64" s="50"/>
      <c r="L64" s="50"/>
      <c r="M64" s="50"/>
      <c r="N64" s="206"/>
      <c r="O64" s="206"/>
      <c r="P64" s="275"/>
      <c r="Q64" s="275"/>
      <c r="R64" s="275"/>
      <c r="S64" s="275"/>
      <c r="T64" s="53">
        <f t="shared" si="0"/>
        <v>0</v>
      </c>
      <c r="U64" s="53">
        <f t="shared" si="1"/>
        <v>0</v>
      </c>
      <c r="V64" s="53">
        <f t="shared" si="2"/>
        <v>0</v>
      </c>
      <c r="W64" s="53">
        <f t="shared" si="3"/>
        <v>0</v>
      </c>
      <c r="X64" s="53">
        <f t="shared" si="4"/>
        <v>0</v>
      </c>
      <c r="Y64" s="53">
        <f t="shared" si="5"/>
        <v>0</v>
      </c>
      <c r="Z64" s="51"/>
      <c r="AA64" s="51"/>
    </row>
    <row r="65" spans="1:27" x14ac:dyDescent="0.25">
      <c r="A65" s="144"/>
      <c r="B65" s="50"/>
      <c r="C65" s="50"/>
      <c r="D65" s="50"/>
      <c r="E65" s="50"/>
      <c r="F65" s="50"/>
      <c r="G65" s="50"/>
      <c r="H65" s="50"/>
      <c r="I65" s="50"/>
      <c r="J65" s="50"/>
      <c r="K65" s="50"/>
      <c r="L65" s="50"/>
      <c r="M65" s="50"/>
      <c r="N65" s="206"/>
      <c r="O65" s="206"/>
      <c r="P65" s="275"/>
      <c r="Q65" s="275"/>
      <c r="R65" s="275"/>
      <c r="S65" s="275"/>
      <c r="T65" s="53">
        <f t="shared" si="0"/>
        <v>0</v>
      </c>
      <c r="U65" s="53">
        <f t="shared" si="1"/>
        <v>0</v>
      </c>
      <c r="V65" s="53">
        <f t="shared" si="2"/>
        <v>0</v>
      </c>
      <c r="W65" s="53">
        <f t="shared" si="3"/>
        <v>0</v>
      </c>
      <c r="X65" s="53">
        <f t="shared" si="4"/>
        <v>0</v>
      </c>
      <c r="Y65" s="53">
        <f t="shared" si="5"/>
        <v>0</v>
      </c>
      <c r="Z65" s="51"/>
      <c r="AA65" s="51"/>
    </row>
    <row r="66" spans="1:27" x14ac:dyDescent="0.25">
      <c r="A66" s="144"/>
      <c r="B66" s="50"/>
      <c r="C66" s="50"/>
      <c r="D66" s="50"/>
      <c r="E66" s="50"/>
      <c r="F66" s="50"/>
      <c r="G66" s="50"/>
      <c r="H66" s="50"/>
      <c r="I66" s="50"/>
      <c r="J66" s="50"/>
      <c r="K66" s="50"/>
      <c r="L66" s="50"/>
      <c r="M66" s="50"/>
      <c r="N66" s="206"/>
      <c r="O66" s="206"/>
      <c r="P66" s="275"/>
      <c r="Q66" s="275"/>
      <c r="R66" s="275"/>
      <c r="S66" s="275"/>
      <c r="T66" s="53">
        <f t="shared" si="0"/>
        <v>0</v>
      </c>
      <c r="U66" s="53">
        <f t="shared" si="1"/>
        <v>0</v>
      </c>
      <c r="V66" s="53">
        <f t="shared" si="2"/>
        <v>0</v>
      </c>
      <c r="W66" s="53">
        <f t="shared" si="3"/>
        <v>0</v>
      </c>
      <c r="X66" s="53">
        <f t="shared" si="4"/>
        <v>0</v>
      </c>
      <c r="Y66" s="53">
        <f t="shared" si="5"/>
        <v>0</v>
      </c>
      <c r="Z66" s="51"/>
      <c r="AA66" s="51"/>
    </row>
    <row r="67" spans="1:27" x14ac:dyDescent="0.25">
      <c r="A67" s="144"/>
      <c r="B67" s="50"/>
      <c r="C67" s="50"/>
      <c r="D67" s="50"/>
      <c r="E67" s="50"/>
      <c r="F67" s="50"/>
      <c r="G67" s="50"/>
      <c r="H67" s="50"/>
      <c r="I67" s="50"/>
      <c r="J67" s="50"/>
      <c r="K67" s="50"/>
      <c r="L67" s="50"/>
      <c r="M67" s="50"/>
      <c r="N67" s="206"/>
      <c r="O67" s="206"/>
      <c r="P67" s="275"/>
      <c r="Q67" s="275"/>
      <c r="R67" s="275"/>
      <c r="S67" s="275"/>
      <c r="T67" s="53">
        <f t="shared" si="0"/>
        <v>0</v>
      </c>
      <c r="U67" s="53">
        <f t="shared" si="1"/>
        <v>0</v>
      </c>
      <c r="V67" s="53">
        <f t="shared" si="2"/>
        <v>0</v>
      </c>
      <c r="W67" s="53">
        <f t="shared" si="3"/>
        <v>0</v>
      </c>
      <c r="X67" s="53">
        <f t="shared" si="4"/>
        <v>0</v>
      </c>
      <c r="Y67" s="53">
        <f t="shared" si="5"/>
        <v>0</v>
      </c>
      <c r="Z67" s="51"/>
      <c r="AA67" s="51"/>
    </row>
    <row r="68" spans="1:27" x14ac:dyDescent="0.25">
      <c r="A68" s="144"/>
      <c r="B68" s="50"/>
      <c r="C68" s="50"/>
      <c r="D68" s="50"/>
      <c r="E68" s="50"/>
      <c r="F68" s="50"/>
      <c r="G68" s="50"/>
      <c r="H68" s="50"/>
      <c r="I68" s="50"/>
      <c r="J68" s="50"/>
      <c r="K68" s="50"/>
      <c r="L68" s="50"/>
      <c r="M68" s="50"/>
      <c r="N68" s="206"/>
      <c r="O68" s="206"/>
      <c r="P68" s="275"/>
      <c r="Q68" s="275"/>
      <c r="R68" s="275"/>
      <c r="S68" s="275"/>
      <c r="T68" s="53">
        <f t="shared" si="0"/>
        <v>0</v>
      </c>
      <c r="U68" s="53">
        <f t="shared" si="1"/>
        <v>0</v>
      </c>
      <c r="V68" s="53">
        <f t="shared" si="2"/>
        <v>0</v>
      </c>
      <c r="W68" s="53">
        <f t="shared" si="3"/>
        <v>0</v>
      </c>
      <c r="X68" s="53">
        <f t="shared" si="4"/>
        <v>0</v>
      </c>
      <c r="Y68" s="53">
        <f t="shared" si="5"/>
        <v>0</v>
      </c>
      <c r="Z68" s="51"/>
      <c r="AA68" s="51"/>
    </row>
    <row r="69" spans="1:27" x14ac:dyDescent="0.25">
      <c r="A69" s="144"/>
      <c r="B69" s="50"/>
      <c r="C69" s="50"/>
      <c r="D69" s="50"/>
      <c r="E69" s="50"/>
      <c r="F69" s="50"/>
      <c r="G69" s="50"/>
      <c r="H69" s="50"/>
      <c r="I69" s="50"/>
      <c r="J69" s="50"/>
      <c r="K69" s="50"/>
      <c r="L69" s="50"/>
      <c r="M69" s="50"/>
      <c r="N69" s="206"/>
      <c r="O69" s="206"/>
      <c r="P69" s="275"/>
      <c r="Q69" s="275"/>
      <c r="R69" s="275"/>
      <c r="S69" s="275"/>
      <c r="T69" s="53">
        <f t="shared" si="0"/>
        <v>0</v>
      </c>
      <c r="U69" s="53">
        <f t="shared" si="1"/>
        <v>0</v>
      </c>
      <c r="V69" s="53">
        <f t="shared" si="2"/>
        <v>0</v>
      </c>
      <c r="W69" s="53">
        <f t="shared" si="3"/>
        <v>0</v>
      </c>
      <c r="X69" s="53">
        <f t="shared" si="4"/>
        <v>0</v>
      </c>
      <c r="Y69" s="53">
        <f t="shared" si="5"/>
        <v>0</v>
      </c>
      <c r="Z69" s="51"/>
      <c r="AA69" s="51"/>
    </row>
    <row r="70" spans="1:27" x14ac:dyDescent="0.25">
      <c r="A70" s="144"/>
      <c r="B70" s="50"/>
      <c r="C70" s="50"/>
      <c r="D70" s="50"/>
      <c r="E70" s="50"/>
      <c r="F70" s="50"/>
      <c r="G70" s="50"/>
      <c r="H70" s="50"/>
      <c r="I70" s="50"/>
      <c r="J70" s="50"/>
      <c r="K70" s="50"/>
      <c r="L70" s="50"/>
      <c r="M70" s="50"/>
      <c r="N70" s="206"/>
      <c r="O70" s="206"/>
      <c r="P70" s="275"/>
      <c r="Q70" s="275"/>
      <c r="R70" s="275"/>
      <c r="S70" s="275"/>
      <c r="T70" s="53">
        <f t="shared" si="0"/>
        <v>0</v>
      </c>
      <c r="U70" s="53">
        <f t="shared" si="1"/>
        <v>0</v>
      </c>
      <c r="V70" s="53">
        <f t="shared" si="2"/>
        <v>0</v>
      </c>
      <c r="W70" s="53">
        <f t="shared" si="3"/>
        <v>0</v>
      </c>
      <c r="X70" s="53">
        <f t="shared" si="4"/>
        <v>0</v>
      </c>
      <c r="Y70" s="53">
        <f t="shared" si="5"/>
        <v>0</v>
      </c>
      <c r="Z70" s="51"/>
      <c r="AA70" s="51"/>
    </row>
    <row r="71" spans="1:27" x14ac:dyDescent="0.25">
      <c r="A71" s="144"/>
      <c r="B71" s="50"/>
      <c r="C71" s="50"/>
      <c r="D71" s="50"/>
      <c r="E71" s="50"/>
      <c r="F71" s="50"/>
      <c r="G71" s="50"/>
      <c r="H71" s="50"/>
      <c r="I71" s="50"/>
      <c r="J71" s="50"/>
      <c r="K71" s="50"/>
      <c r="L71" s="50"/>
      <c r="M71" s="50"/>
      <c r="N71" s="206"/>
      <c r="O71" s="206"/>
      <c r="P71" s="275"/>
      <c r="Q71" s="275"/>
      <c r="R71" s="275"/>
      <c r="S71" s="275"/>
      <c r="T71" s="53">
        <f t="shared" ref="T71:T77" si="6">IF($N71="Pending",0,$N71*O71)</f>
        <v>0</v>
      </c>
      <c r="U71" s="53">
        <f t="shared" ref="U71:U77" si="7">IF($N71="Pending",0,$N71*P71)</f>
        <v>0</v>
      </c>
      <c r="V71" s="53">
        <f t="shared" ref="V71:V77" si="8">IF($N71="Pending",0,$N71*Q71)</f>
        <v>0</v>
      </c>
      <c r="W71" s="53">
        <f t="shared" ref="W71:W77" si="9">IF($N71="Pending",0,$N71*R71)</f>
        <v>0</v>
      </c>
      <c r="X71" s="53">
        <f t="shared" ref="X71:X77" si="10">IF($N71="Pending",0,$N71*S71)</f>
        <v>0</v>
      </c>
      <c r="Y71" s="53">
        <f t="shared" ref="Y71:Y77" si="11">SUM(T71:X71)</f>
        <v>0</v>
      </c>
      <c r="Z71" s="51"/>
      <c r="AA71" s="51"/>
    </row>
    <row r="72" spans="1:27" x14ac:dyDescent="0.25">
      <c r="A72" s="144"/>
      <c r="B72" s="50"/>
      <c r="C72" s="50"/>
      <c r="D72" s="50"/>
      <c r="E72" s="50"/>
      <c r="F72" s="50"/>
      <c r="G72" s="50"/>
      <c r="H72" s="50"/>
      <c r="I72" s="50"/>
      <c r="J72" s="50"/>
      <c r="K72" s="50"/>
      <c r="L72" s="50"/>
      <c r="M72" s="50"/>
      <c r="N72" s="206"/>
      <c r="O72" s="206"/>
      <c r="P72" s="275"/>
      <c r="Q72" s="275"/>
      <c r="R72" s="275"/>
      <c r="S72" s="275"/>
      <c r="T72" s="53">
        <f t="shared" si="6"/>
        <v>0</v>
      </c>
      <c r="U72" s="53">
        <f t="shared" si="7"/>
        <v>0</v>
      </c>
      <c r="V72" s="53">
        <f t="shared" si="8"/>
        <v>0</v>
      </c>
      <c r="W72" s="53">
        <f t="shared" si="9"/>
        <v>0</v>
      </c>
      <c r="X72" s="53">
        <f t="shared" si="10"/>
        <v>0</v>
      </c>
      <c r="Y72" s="53">
        <f t="shared" si="11"/>
        <v>0</v>
      </c>
      <c r="Z72" s="51"/>
      <c r="AA72" s="51"/>
    </row>
    <row r="73" spans="1:27" x14ac:dyDescent="0.25">
      <c r="A73" s="144"/>
      <c r="B73" s="50"/>
      <c r="C73" s="50"/>
      <c r="D73" s="50"/>
      <c r="E73" s="50"/>
      <c r="F73" s="50"/>
      <c r="G73" s="50"/>
      <c r="H73" s="50"/>
      <c r="I73" s="50"/>
      <c r="J73" s="50"/>
      <c r="K73" s="50"/>
      <c r="L73" s="50"/>
      <c r="M73" s="50"/>
      <c r="N73" s="206"/>
      <c r="O73" s="206"/>
      <c r="P73" s="275"/>
      <c r="Q73" s="275"/>
      <c r="R73" s="275"/>
      <c r="S73" s="275"/>
      <c r="T73" s="53">
        <f t="shared" si="6"/>
        <v>0</v>
      </c>
      <c r="U73" s="53">
        <f t="shared" si="7"/>
        <v>0</v>
      </c>
      <c r="V73" s="53">
        <f t="shared" si="8"/>
        <v>0</v>
      </c>
      <c r="W73" s="53">
        <f t="shared" si="9"/>
        <v>0</v>
      </c>
      <c r="X73" s="53">
        <f t="shared" si="10"/>
        <v>0</v>
      </c>
      <c r="Y73" s="53">
        <f t="shared" si="11"/>
        <v>0</v>
      </c>
      <c r="Z73" s="51"/>
      <c r="AA73" s="51"/>
    </row>
    <row r="74" spans="1:27" x14ac:dyDescent="0.25">
      <c r="A74" s="144"/>
      <c r="B74" s="50"/>
      <c r="C74" s="50"/>
      <c r="D74" s="50"/>
      <c r="E74" s="50"/>
      <c r="F74" s="50"/>
      <c r="G74" s="50"/>
      <c r="H74" s="50"/>
      <c r="I74" s="50"/>
      <c r="J74" s="50"/>
      <c r="K74" s="50"/>
      <c r="L74" s="50"/>
      <c r="M74" s="50"/>
      <c r="N74" s="206"/>
      <c r="O74" s="206"/>
      <c r="P74" s="275"/>
      <c r="Q74" s="275"/>
      <c r="R74" s="275"/>
      <c r="S74" s="275"/>
      <c r="T74" s="53">
        <f t="shared" si="6"/>
        <v>0</v>
      </c>
      <c r="U74" s="53">
        <f t="shared" si="7"/>
        <v>0</v>
      </c>
      <c r="V74" s="53">
        <f t="shared" si="8"/>
        <v>0</v>
      </c>
      <c r="W74" s="53">
        <f t="shared" si="9"/>
        <v>0</v>
      </c>
      <c r="X74" s="53">
        <f t="shared" si="10"/>
        <v>0</v>
      </c>
      <c r="Y74" s="53">
        <f t="shared" si="11"/>
        <v>0</v>
      </c>
      <c r="Z74" s="51"/>
      <c r="AA74" s="51"/>
    </row>
    <row r="75" spans="1:27" x14ac:dyDescent="0.25">
      <c r="A75" s="144"/>
      <c r="B75" s="50"/>
      <c r="C75" s="50"/>
      <c r="D75" s="50"/>
      <c r="E75" s="50"/>
      <c r="F75" s="50"/>
      <c r="G75" s="50"/>
      <c r="H75" s="50"/>
      <c r="I75" s="50"/>
      <c r="J75" s="50"/>
      <c r="K75" s="50"/>
      <c r="L75" s="50"/>
      <c r="M75" s="50"/>
      <c r="N75" s="206"/>
      <c r="O75" s="206"/>
      <c r="P75" s="275"/>
      <c r="Q75" s="275"/>
      <c r="R75" s="275"/>
      <c r="S75" s="275"/>
      <c r="T75" s="53">
        <f t="shared" si="6"/>
        <v>0</v>
      </c>
      <c r="U75" s="53">
        <f t="shared" si="7"/>
        <v>0</v>
      </c>
      <c r="V75" s="53">
        <f t="shared" si="8"/>
        <v>0</v>
      </c>
      <c r="W75" s="53">
        <f t="shared" si="9"/>
        <v>0</v>
      </c>
      <c r="X75" s="53">
        <f t="shared" si="10"/>
        <v>0</v>
      </c>
      <c r="Y75" s="53">
        <f t="shared" si="11"/>
        <v>0</v>
      </c>
      <c r="Z75" s="51"/>
      <c r="AA75" s="51"/>
    </row>
    <row r="76" spans="1:27" x14ac:dyDescent="0.25">
      <c r="A76" s="144"/>
      <c r="B76" s="50"/>
      <c r="C76" s="50"/>
      <c r="D76" s="50"/>
      <c r="E76" s="50"/>
      <c r="F76" s="50"/>
      <c r="G76" s="50"/>
      <c r="H76" s="50"/>
      <c r="I76" s="50"/>
      <c r="J76" s="50"/>
      <c r="K76" s="50"/>
      <c r="L76" s="50"/>
      <c r="M76" s="50"/>
      <c r="N76" s="206"/>
      <c r="O76" s="206"/>
      <c r="P76" s="275"/>
      <c r="Q76" s="275"/>
      <c r="R76" s="275"/>
      <c r="S76" s="275"/>
      <c r="T76" s="53">
        <f t="shared" si="6"/>
        <v>0</v>
      </c>
      <c r="U76" s="53">
        <f t="shared" si="7"/>
        <v>0</v>
      </c>
      <c r="V76" s="53">
        <f t="shared" si="8"/>
        <v>0</v>
      </c>
      <c r="W76" s="53">
        <f t="shared" si="9"/>
        <v>0</v>
      </c>
      <c r="X76" s="53">
        <f t="shared" si="10"/>
        <v>0</v>
      </c>
      <c r="Y76" s="53">
        <f t="shared" si="11"/>
        <v>0</v>
      </c>
      <c r="Z76" s="51"/>
      <c r="AA76" s="51"/>
    </row>
    <row r="77" spans="1:27" x14ac:dyDescent="0.25">
      <c r="A77" s="144"/>
      <c r="B77" s="50"/>
      <c r="C77" s="50"/>
      <c r="D77" s="50"/>
      <c r="E77" s="50"/>
      <c r="F77" s="50"/>
      <c r="G77" s="50"/>
      <c r="H77" s="50"/>
      <c r="I77" s="50"/>
      <c r="J77" s="50"/>
      <c r="K77" s="50"/>
      <c r="L77" s="50"/>
      <c r="M77" s="50"/>
      <c r="N77" s="206"/>
      <c r="O77" s="206"/>
      <c r="P77" s="275"/>
      <c r="Q77" s="275"/>
      <c r="R77" s="275"/>
      <c r="S77" s="275"/>
      <c r="T77" s="53">
        <f t="shared" si="6"/>
        <v>0</v>
      </c>
      <c r="U77" s="53">
        <f t="shared" si="7"/>
        <v>0</v>
      </c>
      <c r="V77" s="53">
        <f t="shared" si="8"/>
        <v>0</v>
      </c>
      <c r="W77" s="53">
        <f t="shared" si="9"/>
        <v>0</v>
      </c>
      <c r="X77" s="53">
        <f t="shared" si="10"/>
        <v>0</v>
      </c>
      <c r="Y77" s="53">
        <f t="shared" si="11"/>
        <v>0</v>
      </c>
      <c r="Z77" s="51"/>
      <c r="AA77" s="51"/>
    </row>
    <row r="78" spans="1:27" x14ac:dyDescent="0.25">
      <c r="A78" s="144"/>
      <c r="B78" s="50"/>
      <c r="C78" s="50"/>
      <c r="D78" s="50"/>
      <c r="E78" s="50"/>
      <c r="F78" s="50"/>
      <c r="G78" s="50"/>
      <c r="H78" s="50"/>
      <c r="I78" s="50"/>
      <c r="J78" s="50"/>
      <c r="K78" s="50"/>
      <c r="L78" s="50"/>
      <c r="M78" s="50"/>
      <c r="N78" s="206"/>
      <c r="O78" s="206"/>
      <c r="P78" s="275"/>
      <c r="Q78" s="275"/>
      <c r="R78" s="275"/>
      <c r="S78" s="275"/>
      <c r="T78" s="53">
        <f t="shared" ref="T78:X106" si="12">IF($N78="Pending",0,$N78*O78)</f>
        <v>0</v>
      </c>
      <c r="U78" s="53">
        <f t="shared" si="12"/>
        <v>0</v>
      </c>
      <c r="V78" s="53">
        <f t="shared" si="12"/>
        <v>0</v>
      </c>
      <c r="W78" s="53">
        <f t="shared" si="12"/>
        <v>0</v>
      </c>
      <c r="X78" s="53">
        <f t="shared" si="12"/>
        <v>0</v>
      </c>
      <c r="Y78" s="53">
        <f t="shared" ref="Y78:Y106" si="13">SUM(T78:X78)</f>
        <v>0</v>
      </c>
      <c r="Z78" s="51"/>
      <c r="AA78" s="51"/>
    </row>
    <row r="79" spans="1:27" x14ac:dyDescent="0.25">
      <c r="A79" s="144"/>
      <c r="B79" s="50"/>
      <c r="C79" s="50"/>
      <c r="D79" s="50"/>
      <c r="E79" s="50"/>
      <c r="F79" s="50"/>
      <c r="G79" s="50"/>
      <c r="H79" s="50"/>
      <c r="I79" s="50"/>
      <c r="J79" s="50"/>
      <c r="K79" s="50"/>
      <c r="L79" s="50"/>
      <c r="M79" s="50"/>
      <c r="N79" s="206"/>
      <c r="O79" s="206"/>
      <c r="P79" s="275"/>
      <c r="Q79" s="275"/>
      <c r="R79" s="275"/>
      <c r="S79" s="275"/>
      <c r="T79" s="53">
        <f t="shared" si="12"/>
        <v>0</v>
      </c>
      <c r="U79" s="53">
        <f t="shared" si="12"/>
        <v>0</v>
      </c>
      <c r="V79" s="53">
        <f t="shared" si="12"/>
        <v>0</v>
      </c>
      <c r="W79" s="53">
        <f t="shared" si="12"/>
        <v>0</v>
      </c>
      <c r="X79" s="53">
        <f t="shared" si="12"/>
        <v>0</v>
      </c>
      <c r="Y79" s="53">
        <f t="shared" si="13"/>
        <v>0</v>
      </c>
      <c r="Z79" s="51"/>
      <c r="AA79" s="51"/>
    </row>
    <row r="80" spans="1:27" x14ac:dyDescent="0.25">
      <c r="A80" s="144"/>
      <c r="B80" s="50"/>
      <c r="C80" s="50"/>
      <c r="D80" s="50"/>
      <c r="E80" s="50"/>
      <c r="F80" s="50"/>
      <c r="G80" s="50"/>
      <c r="H80" s="50"/>
      <c r="I80" s="50"/>
      <c r="J80" s="50"/>
      <c r="K80" s="50"/>
      <c r="L80" s="50"/>
      <c r="M80" s="50"/>
      <c r="N80" s="206"/>
      <c r="O80" s="206"/>
      <c r="P80" s="275"/>
      <c r="Q80" s="275"/>
      <c r="R80" s="275"/>
      <c r="S80" s="275"/>
      <c r="T80" s="53">
        <f t="shared" si="12"/>
        <v>0</v>
      </c>
      <c r="U80" s="53">
        <f t="shared" si="12"/>
        <v>0</v>
      </c>
      <c r="V80" s="53">
        <f t="shared" si="12"/>
        <v>0</v>
      </c>
      <c r="W80" s="53">
        <f t="shared" si="12"/>
        <v>0</v>
      </c>
      <c r="X80" s="53">
        <f t="shared" si="12"/>
        <v>0</v>
      </c>
      <c r="Y80" s="53">
        <f t="shared" si="13"/>
        <v>0</v>
      </c>
      <c r="Z80" s="51"/>
      <c r="AA80" s="51"/>
    </row>
    <row r="81" spans="1:27" x14ac:dyDescent="0.25">
      <c r="A81" s="144"/>
      <c r="B81" s="50"/>
      <c r="C81" s="50"/>
      <c r="D81" s="50"/>
      <c r="E81" s="50"/>
      <c r="F81" s="50"/>
      <c r="G81" s="50"/>
      <c r="H81" s="50"/>
      <c r="I81" s="50"/>
      <c r="J81" s="50"/>
      <c r="K81" s="50"/>
      <c r="L81" s="50"/>
      <c r="M81" s="50"/>
      <c r="N81" s="206"/>
      <c r="O81" s="206"/>
      <c r="P81" s="275"/>
      <c r="Q81" s="275"/>
      <c r="R81" s="275"/>
      <c r="S81" s="275"/>
      <c r="T81" s="53">
        <f t="shared" si="12"/>
        <v>0</v>
      </c>
      <c r="U81" s="53">
        <f t="shared" si="12"/>
        <v>0</v>
      </c>
      <c r="V81" s="53">
        <f t="shared" si="12"/>
        <v>0</v>
      </c>
      <c r="W81" s="53">
        <f t="shared" si="12"/>
        <v>0</v>
      </c>
      <c r="X81" s="53">
        <f t="shared" si="12"/>
        <v>0</v>
      </c>
      <c r="Y81" s="53">
        <f t="shared" si="13"/>
        <v>0</v>
      </c>
      <c r="Z81" s="51"/>
      <c r="AA81" s="51"/>
    </row>
    <row r="82" spans="1:27" x14ac:dyDescent="0.25">
      <c r="A82" s="144"/>
      <c r="B82" s="50"/>
      <c r="C82" s="50"/>
      <c r="D82" s="50"/>
      <c r="E82" s="50"/>
      <c r="F82" s="50"/>
      <c r="G82" s="50"/>
      <c r="H82" s="50"/>
      <c r="I82" s="50"/>
      <c r="J82" s="50"/>
      <c r="K82" s="50"/>
      <c r="L82" s="50"/>
      <c r="M82" s="50"/>
      <c r="N82" s="206"/>
      <c r="O82" s="206"/>
      <c r="P82" s="275"/>
      <c r="Q82" s="275"/>
      <c r="R82" s="275"/>
      <c r="S82" s="275"/>
      <c r="T82" s="53">
        <f t="shared" si="12"/>
        <v>0</v>
      </c>
      <c r="U82" s="53">
        <f t="shared" si="12"/>
        <v>0</v>
      </c>
      <c r="V82" s="53">
        <f t="shared" si="12"/>
        <v>0</v>
      </c>
      <c r="W82" s="53">
        <f t="shared" si="12"/>
        <v>0</v>
      </c>
      <c r="X82" s="53">
        <f t="shared" si="12"/>
        <v>0</v>
      </c>
      <c r="Y82" s="53">
        <f t="shared" si="13"/>
        <v>0</v>
      </c>
      <c r="Z82" s="51"/>
      <c r="AA82" s="51"/>
    </row>
    <row r="83" spans="1:27" x14ac:dyDescent="0.25">
      <c r="A83" s="144"/>
      <c r="B83" s="50"/>
      <c r="C83" s="50"/>
      <c r="D83" s="50"/>
      <c r="E83" s="50"/>
      <c r="F83" s="50"/>
      <c r="G83" s="50"/>
      <c r="H83" s="50"/>
      <c r="I83" s="50"/>
      <c r="J83" s="50"/>
      <c r="K83" s="50"/>
      <c r="L83" s="50"/>
      <c r="M83" s="50"/>
      <c r="N83" s="206"/>
      <c r="O83" s="206"/>
      <c r="P83" s="275"/>
      <c r="Q83" s="275"/>
      <c r="R83" s="275"/>
      <c r="S83" s="275"/>
      <c r="T83" s="53">
        <f t="shared" si="12"/>
        <v>0</v>
      </c>
      <c r="U83" s="53">
        <f t="shared" si="12"/>
        <v>0</v>
      </c>
      <c r="V83" s="53">
        <f t="shared" si="12"/>
        <v>0</v>
      </c>
      <c r="W83" s="53">
        <f t="shared" si="12"/>
        <v>0</v>
      </c>
      <c r="X83" s="53">
        <f t="shared" si="12"/>
        <v>0</v>
      </c>
      <c r="Y83" s="53">
        <f t="shared" si="13"/>
        <v>0</v>
      </c>
      <c r="Z83" s="51"/>
      <c r="AA83" s="51"/>
    </row>
    <row r="84" spans="1:27" x14ac:dyDescent="0.25">
      <c r="A84" s="144"/>
      <c r="B84" s="50"/>
      <c r="C84" s="50"/>
      <c r="D84" s="50"/>
      <c r="E84" s="50"/>
      <c r="F84" s="50"/>
      <c r="G84" s="50"/>
      <c r="H84" s="50"/>
      <c r="I84" s="50"/>
      <c r="J84" s="50"/>
      <c r="K84" s="50"/>
      <c r="L84" s="50"/>
      <c r="M84" s="50"/>
      <c r="N84" s="206"/>
      <c r="O84" s="206"/>
      <c r="P84" s="275"/>
      <c r="Q84" s="275"/>
      <c r="R84" s="275"/>
      <c r="S84" s="275"/>
      <c r="T84" s="53">
        <f t="shared" si="12"/>
        <v>0</v>
      </c>
      <c r="U84" s="53">
        <f t="shared" si="12"/>
        <v>0</v>
      </c>
      <c r="V84" s="53">
        <f t="shared" si="12"/>
        <v>0</v>
      </c>
      <c r="W84" s="53">
        <f t="shared" si="12"/>
        <v>0</v>
      </c>
      <c r="X84" s="53">
        <f t="shared" si="12"/>
        <v>0</v>
      </c>
      <c r="Y84" s="53">
        <f t="shared" si="13"/>
        <v>0</v>
      </c>
      <c r="Z84" s="51"/>
      <c r="AA84" s="51"/>
    </row>
    <row r="85" spans="1:27" x14ac:dyDescent="0.25">
      <c r="A85" s="144"/>
      <c r="B85" s="50"/>
      <c r="C85" s="50"/>
      <c r="D85" s="50"/>
      <c r="E85" s="50"/>
      <c r="F85" s="50"/>
      <c r="G85" s="50"/>
      <c r="H85" s="50"/>
      <c r="I85" s="50"/>
      <c r="J85" s="50"/>
      <c r="K85" s="50"/>
      <c r="L85" s="50"/>
      <c r="M85" s="50"/>
      <c r="N85" s="206"/>
      <c r="O85" s="206"/>
      <c r="P85" s="275"/>
      <c r="Q85" s="275"/>
      <c r="R85" s="275"/>
      <c r="S85" s="275"/>
      <c r="T85" s="53">
        <f t="shared" si="12"/>
        <v>0</v>
      </c>
      <c r="U85" s="53">
        <f t="shared" si="12"/>
        <v>0</v>
      </c>
      <c r="V85" s="53">
        <f t="shared" si="12"/>
        <v>0</v>
      </c>
      <c r="W85" s="53">
        <f t="shared" si="12"/>
        <v>0</v>
      </c>
      <c r="X85" s="53">
        <f t="shared" si="12"/>
        <v>0</v>
      </c>
      <c r="Y85" s="53">
        <f t="shared" si="13"/>
        <v>0</v>
      </c>
      <c r="Z85" s="51"/>
      <c r="AA85" s="51"/>
    </row>
    <row r="86" spans="1:27" x14ac:dyDescent="0.25">
      <c r="A86" s="144"/>
      <c r="B86" s="50"/>
      <c r="C86" s="50"/>
      <c r="D86" s="50"/>
      <c r="E86" s="50"/>
      <c r="F86" s="50"/>
      <c r="G86" s="50"/>
      <c r="H86" s="50"/>
      <c r="I86" s="50"/>
      <c r="J86" s="50"/>
      <c r="K86" s="50"/>
      <c r="L86" s="50"/>
      <c r="M86" s="50"/>
      <c r="N86" s="206"/>
      <c r="O86" s="206"/>
      <c r="P86" s="275"/>
      <c r="Q86" s="275"/>
      <c r="R86" s="275"/>
      <c r="S86" s="275"/>
      <c r="T86" s="53">
        <f t="shared" si="12"/>
        <v>0</v>
      </c>
      <c r="U86" s="53">
        <f t="shared" si="12"/>
        <v>0</v>
      </c>
      <c r="V86" s="53">
        <f t="shared" si="12"/>
        <v>0</v>
      </c>
      <c r="W86" s="53">
        <f t="shared" si="12"/>
        <v>0</v>
      </c>
      <c r="X86" s="53">
        <f t="shared" si="12"/>
        <v>0</v>
      </c>
      <c r="Y86" s="53">
        <f t="shared" si="13"/>
        <v>0</v>
      </c>
      <c r="Z86" s="51"/>
      <c r="AA86" s="51"/>
    </row>
    <row r="87" spans="1:27" x14ac:dyDescent="0.25">
      <c r="A87" s="144"/>
      <c r="B87" s="50"/>
      <c r="C87" s="50"/>
      <c r="D87" s="50"/>
      <c r="E87" s="50"/>
      <c r="F87" s="50"/>
      <c r="G87" s="50"/>
      <c r="H87" s="50"/>
      <c r="I87" s="50"/>
      <c r="J87" s="50"/>
      <c r="K87" s="50"/>
      <c r="L87" s="50"/>
      <c r="M87" s="50"/>
      <c r="N87" s="206"/>
      <c r="O87" s="206"/>
      <c r="P87" s="275"/>
      <c r="Q87" s="275"/>
      <c r="R87" s="275"/>
      <c r="S87" s="275"/>
      <c r="T87" s="53">
        <f t="shared" si="12"/>
        <v>0</v>
      </c>
      <c r="U87" s="53">
        <f t="shared" si="12"/>
        <v>0</v>
      </c>
      <c r="V87" s="53">
        <f t="shared" si="12"/>
        <v>0</v>
      </c>
      <c r="W87" s="53">
        <f t="shared" si="12"/>
        <v>0</v>
      </c>
      <c r="X87" s="53">
        <f t="shared" si="12"/>
        <v>0</v>
      </c>
      <c r="Y87" s="53">
        <f t="shared" si="13"/>
        <v>0</v>
      </c>
      <c r="Z87" s="51"/>
      <c r="AA87" s="51"/>
    </row>
    <row r="88" spans="1:27" x14ac:dyDescent="0.25">
      <c r="A88" s="144"/>
      <c r="B88" s="50"/>
      <c r="C88" s="50"/>
      <c r="D88" s="50"/>
      <c r="E88" s="50"/>
      <c r="F88" s="50"/>
      <c r="G88" s="50"/>
      <c r="H88" s="50"/>
      <c r="I88" s="50"/>
      <c r="J88" s="50"/>
      <c r="K88" s="50"/>
      <c r="L88" s="50"/>
      <c r="M88" s="50"/>
      <c r="N88" s="206"/>
      <c r="O88" s="206"/>
      <c r="P88" s="275"/>
      <c r="Q88" s="275"/>
      <c r="R88" s="275"/>
      <c r="S88" s="275"/>
      <c r="T88" s="53">
        <f t="shared" si="12"/>
        <v>0</v>
      </c>
      <c r="U88" s="53">
        <f t="shared" si="12"/>
        <v>0</v>
      </c>
      <c r="V88" s="53">
        <f t="shared" si="12"/>
        <v>0</v>
      </c>
      <c r="W88" s="53">
        <f t="shared" si="12"/>
        <v>0</v>
      </c>
      <c r="X88" s="53">
        <f t="shared" si="12"/>
        <v>0</v>
      </c>
      <c r="Y88" s="53">
        <f t="shared" si="13"/>
        <v>0</v>
      </c>
      <c r="Z88" s="51"/>
      <c r="AA88" s="51"/>
    </row>
    <row r="89" spans="1:27" x14ac:dyDescent="0.25">
      <c r="A89" s="144"/>
      <c r="B89" s="50"/>
      <c r="C89" s="50"/>
      <c r="D89" s="50"/>
      <c r="E89" s="50"/>
      <c r="F89" s="50"/>
      <c r="G89" s="50"/>
      <c r="H89" s="50"/>
      <c r="I89" s="50"/>
      <c r="J89" s="50"/>
      <c r="K89" s="50"/>
      <c r="L89" s="50"/>
      <c r="M89" s="50"/>
      <c r="N89" s="206"/>
      <c r="O89" s="206"/>
      <c r="P89" s="275"/>
      <c r="Q89" s="275"/>
      <c r="R89" s="275"/>
      <c r="S89" s="275"/>
      <c r="T89" s="53">
        <f t="shared" si="12"/>
        <v>0</v>
      </c>
      <c r="U89" s="53">
        <f t="shared" si="12"/>
        <v>0</v>
      </c>
      <c r="V89" s="53">
        <f t="shared" si="12"/>
        <v>0</v>
      </c>
      <c r="W89" s="53">
        <f t="shared" si="12"/>
        <v>0</v>
      </c>
      <c r="X89" s="53">
        <f t="shared" si="12"/>
        <v>0</v>
      </c>
      <c r="Y89" s="53">
        <f t="shared" si="13"/>
        <v>0</v>
      </c>
      <c r="Z89" s="51"/>
      <c r="AA89" s="51"/>
    </row>
    <row r="90" spans="1:27" x14ac:dyDescent="0.25">
      <c r="A90" s="144"/>
      <c r="B90" s="50"/>
      <c r="C90" s="50"/>
      <c r="D90" s="50"/>
      <c r="E90" s="50"/>
      <c r="F90" s="50"/>
      <c r="G90" s="50"/>
      <c r="H90" s="50"/>
      <c r="I90" s="50"/>
      <c r="J90" s="50"/>
      <c r="K90" s="50"/>
      <c r="L90" s="50"/>
      <c r="M90" s="50"/>
      <c r="N90" s="206"/>
      <c r="O90" s="206"/>
      <c r="P90" s="275"/>
      <c r="Q90" s="275"/>
      <c r="R90" s="275"/>
      <c r="S90" s="275"/>
      <c r="T90" s="53">
        <f t="shared" si="12"/>
        <v>0</v>
      </c>
      <c r="U90" s="53">
        <f t="shared" si="12"/>
        <v>0</v>
      </c>
      <c r="V90" s="53">
        <f t="shared" si="12"/>
        <v>0</v>
      </c>
      <c r="W90" s="53">
        <f t="shared" si="12"/>
        <v>0</v>
      </c>
      <c r="X90" s="53">
        <f t="shared" si="12"/>
        <v>0</v>
      </c>
      <c r="Y90" s="53">
        <f t="shared" si="13"/>
        <v>0</v>
      </c>
      <c r="Z90" s="51"/>
      <c r="AA90" s="51"/>
    </row>
    <row r="91" spans="1:27" x14ac:dyDescent="0.25">
      <c r="A91" s="144"/>
      <c r="B91" s="50"/>
      <c r="C91" s="50"/>
      <c r="D91" s="50"/>
      <c r="E91" s="50"/>
      <c r="F91" s="50"/>
      <c r="G91" s="50"/>
      <c r="H91" s="50"/>
      <c r="I91" s="50"/>
      <c r="J91" s="50"/>
      <c r="K91" s="50"/>
      <c r="L91" s="50"/>
      <c r="M91" s="50"/>
      <c r="N91" s="206"/>
      <c r="O91" s="206"/>
      <c r="P91" s="275"/>
      <c r="Q91" s="275"/>
      <c r="R91" s="275"/>
      <c r="S91" s="275"/>
      <c r="T91" s="53">
        <f t="shared" si="12"/>
        <v>0</v>
      </c>
      <c r="U91" s="53">
        <f t="shared" si="12"/>
        <v>0</v>
      </c>
      <c r="V91" s="53">
        <f t="shared" si="12"/>
        <v>0</v>
      </c>
      <c r="W91" s="53">
        <f t="shared" si="12"/>
        <v>0</v>
      </c>
      <c r="X91" s="53">
        <f t="shared" si="12"/>
        <v>0</v>
      </c>
      <c r="Y91" s="53">
        <f t="shared" si="13"/>
        <v>0</v>
      </c>
      <c r="Z91" s="51"/>
      <c r="AA91" s="51"/>
    </row>
    <row r="92" spans="1:27" x14ac:dyDescent="0.25">
      <c r="A92" s="144"/>
      <c r="B92" s="50"/>
      <c r="C92" s="50"/>
      <c r="D92" s="50"/>
      <c r="E92" s="50"/>
      <c r="F92" s="50"/>
      <c r="G92" s="50"/>
      <c r="H92" s="50"/>
      <c r="I92" s="50"/>
      <c r="J92" s="50"/>
      <c r="K92" s="50"/>
      <c r="L92" s="50"/>
      <c r="M92" s="50"/>
      <c r="N92" s="206"/>
      <c r="O92" s="206"/>
      <c r="P92" s="275"/>
      <c r="Q92" s="275"/>
      <c r="R92" s="275"/>
      <c r="S92" s="275"/>
      <c r="T92" s="53">
        <f t="shared" si="12"/>
        <v>0</v>
      </c>
      <c r="U92" s="53">
        <f t="shared" si="12"/>
        <v>0</v>
      </c>
      <c r="V92" s="53">
        <f t="shared" si="12"/>
        <v>0</v>
      </c>
      <c r="W92" s="53">
        <f t="shared" si="12"/>
        <v>0</v>
      </c>
      <c r="X92" s="53">
        <f t="shared" si="12"/>
        <v>0</v>
      </c>
      <c r="Y92" s="53">
        <f t="shared" si="13"/>
        <v>0</v>
      </c>
      <c r="Z92" s="51"/>
      <c r="AA92" s="51"/>
    </row>
    <row r="93" spans="1:27" x14ac:dyDescent="0.25">
      <c r="A93" s="144"/>
      <c r="B93" s="50"/>
      <c r="C93" s="50"/>
      <c r="D93" s="50"/>
      <c r="E93" s="50"/>
      <c r="F93" s="50"/>
      <c r="G93" s="50"/>
      <c r="H93" s="50"/>
      <c r="I93" s="50"/>
      <c r="J93" s="50"/>
      <c r="K93" s="50"/>
      <c r="L93" s="50"/>
      <c r="M93" s="50"/>
      <c r="N93" s="206"/>
      <c r="O93" s="206"/>
      <c r="P93" s="275"/>
      <c r="Q93" s="275"/>
      <c r="R93" s="275"/>
      <c r="S93" s="275"/>
      <c r="T93" s="53">
        <f t="shared" si="12"/>
        <v>0</v>
      </c>
      <c r="U93" s="53">
        <f t="shared" si="12"/>
        <v>0</v>
      </c>
      <c r="V93" s="53">
        <f t="shared" si="12"/>
        <v>0</v>
      </c>
      <c r="W93" s="53">
        <f t="shared" si="12"/>
        <v>0</v>
      </c>
      <c r="X93" s="53">
        <f t="shared" si="12"/>
        <v>0</v>
      </c>
      <c r="Y93" s="53">
        <f t="shared" si="13"/>
        <v>0</v>
      </c>
      <c r="Z93" s="51"/>
      <c r="AA93" s="51"/>
    </row>
    <row r="94" spans="1:27" x14ac:dyDescent="0.25">
      <c r="A94" s="144"/>
      <c r="B94" s="50"/>
      <c r="C94" s="50"/>
      <c r="D94" s="50"/>
      <c r="E94" s="50"/>
      <c r="F94" s="50"/>
      <c r="G94" s="50"/>
      <c r="H94" s="50"/>
      <c r="I94" s="50"/>
      <c r="J94" s="50"/>
      <c r="K94" s="50"/>
      <c r="L94" s="50"/>
      <c r="M94" s="50"/>
      <c r="N94" s="206"/>
      <c r="O94" s="206"/>
      <c r="P94" s="275"/>
      <c r="Q94" s="275"/>
      <c r="R94" s="275"/>
      <c r="S94" s="275"/>
      <c r="T94" s="53">
        <f t="shared" si="12"/>
        <v>0</v>
      </c>
      <c r="U94" s="53">
        <f t="shared" si="12"/>
        <v>0</v>
      </c>
      <c r="V94" s="53">
        <f t="shared" si="12"/>
        <v>0</v>
      </c>
      <c r="W94" s="53">
        <f t="shared" si="12"/>
        <v>0</v>
      </c>
      <c r="X94" s="53">
        <f t="shared" si="12"/>
        <v>0</v>
      </c>
      <c r="Y94" s="53">
        <f t="shared" si="13"/>
        <v>0</v>
      </c>
      <c r="Z94" s="51"/>
      <c r="AA94" s="51"/>
    </row>
    <row r="95" spans="1:27" x14ac:dyDescent="0.25">
      <c r="A95" s="144"/>
      <c r="B95" s="50"/>
      <c r="C95" s="50"/>
      <c r="D95" s="50"/>
      <c r="E95" s="50"/>
      <c r="F95" s="50"/>
      <c r="G95" s="50"/>
      <c r="H95" s="50"/>
      <c r="I95" s="50"/>
      <c r="J95" s="50"/>
      <c r="K95" s="50"/>
      <c r="L95" s="50"/>
      <c r="M95" s="50"/>
      <c r="N95" s="206"/>
      <c r="O95" s="206"/>
      <c r="P95" s="275"/>
      <c r="Q95" s="275"/>
      <c r="R95" s="275"/>
      <c r="S95" s="275"/>
      <c r="T95" s="53">
        <f t="shared" si="12"/>
        <v>0</v>
      </c>
      <c r="U95" s="53">
        <f t="shared" si="12"/>
        <v>0</v>
      </c>
      <c r="V95" s="53">
        <f t="shared" si="12"/>
        <v>0</v>
      </c>
      <c r="W95" s="53">
        <f t="shared" si="12"/>
        <v>0</v>
      </c>
      <c r="X95" s="53">
        <f t="shared" si="12"/>
        <v>0</v>
      </c>
      <c r="Y95" s="53">
        <f t="shared" si="13"/>
        <v>0</v>
      </c>
      <c r="Z95" s="51"/>
      <c r="AA95" s="51"/>
    </row>
    <row r="96" spans="1:27" x14ac:dyDescent="0.25">
      <c r="A96" s="144"/>
      <c r="B96" s="50"/>
      <c r="C96" s="50"/>
      <c r="D96" s="50"/>
      <c r="E96" s="50"/>
      <c r="F96" s="50"/>
      <c r="G96" s="50"/>
      <c r="H96" s="50"/>
      <c r="I96" s="50"/>
      <c r="J96" s="50"/>
      <c r="K96" s="50"/>
      <c r="L96" s="50"/>
      <c r="M96" s="50"/>
      <c r="N96" s="206"/>
      <c r="O96" s="206"/>
      <c r="P96" s="275"/>
      <c r="Q96" s="275"/>
      <c r="R96" s="275"/>
      <c r="S96" s="275"/>
      <c r="T96" s="53">
        <f t="shared" si="12"/>
        <v>0</v>
      </c>
      <c r="U96" s="53">
        <f t="shared" si="12"/>
        <v>0</v>
      </c>
      <c r="V96" s="53">
        <f t="shared" si="12"/>
        <v>0</v>
      </c>
      <c r="W96" s="53">
        <f t="shared" si="12"/>
        <v>0</v>
      </c>
      <c r="X96" s="53">
        <f t="shared" si="12"/>
        <v>0</v>
      </c>
      <c r="Y96" s="53">
        <f t="shared" si="13"/>
        <v>0</v>
      </c>
      <c r="Z96" s="51"/>
      <c r="AA96" s="51"/>
    </row>
    <row r="97" spans="1:29" x14ac:dyDescent="0.25">
      <c r="A97" s="144"/>
      <c r="B97" s="50"/>
      <c r="C97" s="50"/>
      <c r="D97" s="50"/>
      <c r="E97" s="50"/>
      <c r="F97" s="50"/>
      <c r="G97" s="50"/>
      <c r="H97" s="50"/>
      <c r="I97" s="50"/>
      <c r="J97" s="50"/>
      <c r="K97" s="50"/>
      <c r="L97" s="50"/>
      <c r="M97" s="50"/>
      <c r="N97" s="206"/>
      <c r="O97" s="206"/>
      <c r="P97" s="275"/>
      <c r="Q97" s="275"/>
      <c r="R97" s="275"/>
      <c r="S97" s="275"/>
      <c r="T97" s="53">
        <f t="shared" si="12"/>
        <v>0</v>
      </c>
      <c r="U97" s="53">
        <f t="shared" si="12"/>
        <v>0</v>
      </c>
      <c r="V97" s="53">
        <f t="shared" si="12"/>
        <v>0</v>
      </c>
      <c r="W97" s="53">
        <f t="shared" si="12"/>
        <v>0</v>
      </c>
      <c r="X97" s="53">
        <f t="shared" si="12"/>
        <v>0</v>
      </c>
      <c r="Y97" s="53">
        <f t="shared" si="13"/>
        <v>0</v>
      </c>
      <c r="Z97" s="51"/>
      <c r="AA97" s="51"/>
    </row>
    <row r="98" spans="1:29" x14ac:dyDescent="0.25">
      <c r="A98" s="144"/>
      <c r="B98" s="50"/>
      <c r="C98" s="50"/>
      <c r="D98" s="50"/>
      <c r="E98" s="50"/>
      <c r="F98" s="50"/>
      <c r="G98" s="50"/>
      <c r="H98" s="50"/>
      <c r="I98" s="50"/>
      <c r="J98" s="50"/>
      <c r="K98" s="50"/>
      <c r="L98" s="50"/>
      <c r="M98" s="50"/>
      <c r="N98" s="206"/>
      <c r="O98" s="206"/>
      <c r="P98" s="275"/>
      <c r="Q98" s="275"/>
      <c r="R98" s="275"/>
      <c r="S98" s="275"/>
      <c r="T98" s="53">
        <f t="shared" si="12"/>
        <v>0</v>
      </c>
      <c r="U98" s="53">
        <f t="shared" si="12"/>
        <v>0</v>
      </c>
      <c r="V98" s="53">
        <f t="shared" si="12"/>
        <v>0</v>
      </c>
      <c r="W98" s="53">
        <f t="shared" si="12"/>
        <v>0</v>
      </c>
      <c r="X98" s="53">
        <f t="shared" si="12"/>
        <v>0</v>
      </c>
      <c r="Y98" s="53">
        <f t="shared" si="13"/>
        <v>0</v>
      </c>
      <c r="Z98" s="51"/>
      <c r="AA98" s="51"/>
    </row>
    <row r="99" spans="1:29" x14ac:dyDescent="0.25">
      <c r="A99" s="144"/>
      <c r="B99" s="50"/>
      <c r="C99" s="50"/>
      <c r="D99" s="50"/>
      <c r="E99" s="50"/>
      <c r="F99" s="50"/>
      <c r="G99" s="50"/>
      <c r="H99" s="50"/>
      <c r="I99" s="50"/>
      <c r="J99" s="50"/>
      <c r="K99" s="50"/>
      <c r="L99" s="50"/>
      <c r="M99" s="50"/>
      <c r="N99" s="206"/>
      <c r="O99" s="206"/>
      <c r="P99" s="275"/>
      <c r="Q99" s="275"/>
      <c r="R99" s="275"/>
      <c r="S99" s="275"/>
      <c r="T99" s="53">
        <f t="shared" si="12"/>
        <v>0</v>
      </c>
      <c r="U99" s="53">
        <f t="shared" si="12"/>
        <v>0</v>
      </c>
      <c r="V99" s="53">
        <f t="shared" si="12"/>
        <v>0</v>
      </c>
      <c r="W99" s="53">
        <f t="shared" si="12"/>
        <v>0</v>
      </c>
      <c r="X99" s="53">
        <f t="shared" si="12"/>
        <v>0</v>
      </c>
      <c r="Y99" s="53">
        <f t="shared" si="13"/>
        <v>0</v>
      </c>
      <c r="Z99" s="51"/>
      <c r="AA99" s="51"/>
    </row>
    <row r="100" spans="1:29" x14ac:dyDescent="0.25">
      <c r="A100" s="144"/>
      <c r="B100" s="50"/>
      <c r="C100" s="50"/>
      <c r="D100" s="50"/>
      <c r="E100" s="50"/>
      <c r="F100" s="50"/>
      <c r="G100" s="50"/>
      <c r="H100" s="50"/>
      <c r="I100" s="50"/>
      <c r="J100" s="50"/>
      <c r="K100" s="50"/>
      <c r="L100" s="50"/>
      <c r="M100" s="50"/>
      <c r="N100" s="206"/>
      <c r="O100" s="206"/>
      <c r="P100" s="275"/>
      <c r="Q100" s="275"/>
      <c r="R100" s="275"/>
      <c r="S100" s="275"/>
      <c r="T100" s="53">
        <f t="shared" si="12"/>
        <v>0</v>
      </c>
      <c r="U100" s="53">
        <f t="shared" si="12"/>
        <v>0</v>
      </c>
      <c r="V100" s="53">
        <f t="shared" si="12"/>
        <v>0</v>
      </c>
      <c r="W100" s="53">
        <f t="shared" si="12"/>
        <v>0</v>
      </c>
      <c r="X100" s="53">
        <f t="shared" si="12"/>
        <v>0</v>
      </c>
      <c r="Y100" s="53">
        <f t="shared" si="13"/>
        <v>0</v>
      </c>
      <c r="Z100" s="51"/>
      <c r="AA100" s="51"/>
    </row>
    <row r="101" spans="1:29" x14ac:dyDescent="0.25">
      <c r="A101" s="144"/>
      <c r="B101" s="50"/>
      <c r="C101" s="50"/>
      <c r="D101" s="50"/>
      <c r="E101" s="50"/>
      <c r="F101" s="50"/>
      <c r="G101" s="50"/>
      <c r="H101" s="50"/>
      <c r="I101" s="50"/>
      <c r="J101" s="50"/>
      <c r="K101" s="50"/>
      <c r="L101" s="50"/>
      <c r="M101" s="50"/>
      <c r="N101" s="206"/>
      <c r="O101" s="206"/>
      <c r="P101" s="275"/>
      <c r="Q101" s="275"/>
      <c r="R101" s="275"/>
      <c r="S101" s="275"/>
      <c r="T101" s="53">
        <f t="shared" si="12"/>
        <v>0</v>
      </c>
      <c r="U101" s="53">
        <f t="shared" si="12"/>
        <v>0</v>
      </c>
      <c r="V101" s="53">
        <f t="shared" si="12"/>
        <v>0</v>
      </c>
      <c r="W101" s="53">
        <f t="shared" si="12"/>
        <v>0</v>
      </c>
      <c r="X101" s="53">
        <f t="shared" si="12"/>
        <v>0</v>
      </c>
      <c r="Y101" s="53">
        <f t="shared" si="13"/>
        <v>0</v>
      </c>
      <c r="Z101" s="51"/>
      <c r="AA101" s="51"/>
    </row>
    <row r="102" spans="1:29" x14ac:dyDescent="0.25">
      <c r="A102" s="144"/>
      <c r="B102" s="50"/>
      <c r="C102" s="50"/>
      <c r="D102" s="50"/>
      <c r="E102" s="50"/>
      <c r="F102" s="50"/>
      <c r="G102" s="50"/>
      <c r="H102" s="50"/>
      <c r="I102" s="50"/>
      <c r="J102" s="50"/>
      <c r="K102" s="50"/>
      <c r="L102" s="50"/>
      <c r="M102" s="50"/>
      <c r="N102" s="206"/>
      <c r="O102" s="206"/>
      <c r="P102" s="275"/>
      <c r="Q102" s="275"/>
      <c r="R102" s="275"/>
      <c r="S102" s="275"/>
      <c r="T102" s="53">
        <f t="shared" si="12"/>
        <v>0</v>
      </c>
      <c r="U102" s="53">
        <f t="shared" si="12"/>
        <v>0</v>
      </c>
      <c r="V102" s="53">
        <f t="shared" si="12"/>
        <v>0</v>
      </c>
      <c r="W102" s="53">
        <f t="shared" si="12"/>
        <v>0</v>
      </c>
      <c r="X102" s="53">
        <f t="shared" si="12"/>
        <v>0</v>
      </c>
      <c r="Y102" s="53">
        <f t="shared" si="13"/>
        <v>0</v>
      </c>
      <c r="Z102" s="51"/>
      <c r="AA102" s="51"/>
    </row>
    <row r="103" spans="1:29" x14ac:dyDescent="0.25">
      <c r="A103" s="144"/>
      <c r="B103" s="50"/>
      <c r="C103" s="50"/>
      <c r="D103" s="50"/>
      <c r="E103" s="50"/>
      <c r="F103" s="50"/>
      <c r="G103" s="50"/>
      <c r="H103" s="50"/>
      <c r="I103" s="50"/>
      <c r="J103" s="50"/>
      <c r="K103" s="50"/>
      <c r="L103" s="50"/>
      <c r="M103" s="50"/>
      <c r="N103" s="206"/>
      <c r="O103" s="206"/>
      <c r="P103" s="275"/>
      <c r="Q103" s="275"/>
      <c r="R103" s="275"/>
      <c r="S103" s="275"/>
      <c r="T103" s="53">
        <f t="shared" si="12"/>
        <v>0</v>
      </c>
      <c r="U103" s="53">
        <f t="shared" si="12"/>
        <v>0</v>
      </c>
      <c r="V103" s="53">
        <f t="shared" si="12"/>
        <v>0</v>
      </c>
      <c r="W103" s="53">
        <f t="shared" si="12"/>
        <v>0</v>
      </c>
      <c r="X103" s="53">
        <f t="shared" si="12"/>
        <v>0</v>
      </c>
      <c r="Y103" s="53">
        <f t="shared" si="13"/>
        <v>0</v>
      </c>
      <c r="Z103" s="51"/>
      <c r="AA103" s="51"/>
    </row>
    <row r="104" spans="1:29" x14ac:dyDescent="0.25">
      <c r="A104" s="144"/>
      <c r="B104" s="50"/>
      <c r="C104" s="50"/>
      <c r="D104" s="50"/>
      <c r="E104" s="50"/>
      <c r="F104" s="50"/>
      <c r="G104" s="50"/>
      <c r="H104" s="50"/>
      <c r="I104" s="50"/>
      <c r="J104" s="50"/>
      <c r="K104" s="50"/>
      <c r="L104" s="50"/>
      <c r="M104" s="50"/>
      <c r="N104" s="206"/>
      <c r="O104" s="206"/>
      <c r="P104" s="275"/>
      <c r="Q104" s="275"/>
      <c r="R104" s="275"/>
      <c r="S104" s="275"/>
      <c r="T104" s="53">
        <f t="shared" si="12"/>
        <v>0</v>
      </c>
      <c r="U104" s="53">
        <f t="shared" si="12"/>
        <v>0</v>
      </c>
      <c r="V104" s="53">
        <f t="shared" si="12"/>
        <v>0</v>
      </c>
      <c r="W104" s="53">
        <f t="shared" si="12"/>
        <v>0</v>
      </c>
      <c r="X104" s="53">
        <f t="shared" si="12"/>
        <v>0</v>
      </c>
      <c r="Y104" s="53">
        <f t="shared" si="13"/>
        <v>0</v>
      </c>
      <c r="Z104" s="51"/>
      <c r="AA104" s="51"/>
    </row>
    <row r="105" spans="1:29" x14ac:dyDescent="0.25">
      <c r="A105" s="144"/>
      <c r="B105" s="50"/>
      <c r="C105" s="50"/>
      <c r="D105" s="50"/>
      <c r="E105" s="50"/>
      <c r="F105" s="50"/>
      <c r="G105" s="50"/>
      <c r="H105" s="50"/>
      <c r="I105" s="50"/>
      <c r="J105" s="50"/>
      <c r="K105" s="50"/>
      <c r="L105" s="50"/>
      <c r="M105" s="50"/>
      <c r="N105" s="206"/>
      <c r="O105" s="206"/>
      <c r="P105" s="275"/>
      <c r="Q105" s="275"/>
      <c r="R105" s="275"/>
      <c r="S105" s="275"/>
      <c r="T105" s="53">
        <f t="shared" si="12"/>
        <v>0</v>
      </c>
      <c r="U105" s="53">
        <f t="shared" si="12"/>
        <v>0</v>
      </c>
      <c r="V105" s="53">
        <f t="shared" si="12"/>
        <v>0</v>
      </c>
      <c r="W105" s="53">
        <f t="shared" si="12"/>
        <v>0</v>
      </c>
      <c r="X105" s="53">
        <f t="shared" si="12"/>
        <v>0</v>
      </c>
      <c r="Y105" s="53">
        <f t="shared" si="13"/>
        <v>0</v>
      </c>
      <c r="Z105" s="51"/>
      <c r="AA105" s="51"/>
    </row>
    <row r="106" spans="1:29" x14ac:dyDescent="0.25">
      <c r="A106" s="144"/>
      <c r="B106" s="50"/>
      <c r="C106" s="50"/>
      <c r="D106" s="50"/>
      <c r="E106" s="50"/>
      <c r="F106" s="50"/>
      <c r="G106" s="50"/>
      <c r="H106" s="50"/>
      <c r="I106" s="50"/>
      <c r="J106" s="50"/>
      <c r="K106" s="50"/>
      <c r="L106" s="50"/>
      <c r="M106" s="50"/>
      <c r="N106" s="206"/>
      <c r="O106" s="206"/>
      <c r="P106" s="275"/>
      <c r="Q106" s="275"/>
      <c r="R106" s="275"/>
      <c r="S106" s="275"/>
      <c r="T106" s="53">
        <f t="shared" si="12"/>
        <v>0</v>
      </c>
      <c r="U106" s="53">
        <f t="shared" si="12"/>
        <v>0</v>
      </c>
      <c r="V106" s="53">
        <f t="shared" si="12"/>
        <v>0</v>
      </c>
      <c r="W106" s="53">
        <f t="shared" si="12"/>
        <v>0</v>
      </c>
      <c r="X106" s="53">
        <f t="shared" si="12"/>
        <v>0</v>
      </c>
      <c r="Y106" s="53">
        <f t="shared" si="13"/>
        <v>0</v>
      </c>
      <c r="Z106" s="51"/>
      <c r="AA106" s="51"/>
    </row>
    <row r="107" spans="1:29" x14ac:dyDescent="0.25">
      <c r="A107" s="70"/>
      <c r="B107" s="70"/>
      <c r="C107" s="70"/>
      <c r="D107" s="39"/>
      <c r="E107" s="70"/>
      <c r="F107" s="70"/>
      <c r="G107" s="70"/>
      <c r="H107" s="70"/>
      <c r="I107" s="70"/>
      <c r="J107" s="70"/>
      <c r="K107" s="70"/>
      <c r="L107" s="70"/>
      <c r="M107" s="70"/>
      <c r="N107" s="250"/>
      <c r="O107" s="250"/>
      <c r="P107" s="252"/>
      <c r="Q107" s="252"/>
      <c r="R107" s="252"/>
      <c r="S107" s="252"/>
      <c r="T107" s="32"/>
      <c r="U107" s="32"/>
      <c r="V107" s="32"/>
      <c r="W107" s="32"/>
      <c r="X107" s="32"/>
      <c r="Y107" s="32"/>
      <c r="Z107" s="32"/>
      <c r="AA107" s="32"/>
      <c r="AB107" s="32"/>
      <c r="AC107" s="32"/>
    </row>
    <row r="108" spans="1:29" x14ac:dyDescent="0.25">
      <c r="A108" s="70"/>
      <c r="B108" s="70"/>
      <c r="C108" s="70"/>
      <c r="D108" s="39"/>
      <c r="E108" s="70"/>
      <c r="F108" s="70"/>
      <c r="G108" s="70"/>
      <c r="H108" s="70"/>
      <c r="I108" s="70"/>
      <c r="J108" s="70"/>
      <c r="K108" s="70"/>
      <c r="L108" s="70"/>
      <c r="M108" s="70"/>
      <c r="N108" s="250"/>
      <c r="O108" s="250"/>
      <c r="P108" s="252"/>
      <c r="Q108" s="252"/>
      <c r="R108" s="252"/>
      <c r="S108" s="269" t="s">
        <v>122</v>
      </c>
      <c r="T108" s="71">
        <f t="shared" ref="T108:Y108" si="14">SUM(T7:T106)</f>
        <v>0</v>
      </c>
      <c r="U108" s="71">
        <f t="shared" si="14"/>
        <v>0</v>
      </c>
      <c r="V108" s="71">
        <f t="shared" si="14"/>
        <v>0</v>
      </c>
      <c r="W108" s="71">
        <f t="shared" si="14"/>
        <v>0</v>
      </c>
      <c r="X108" s="71">
        <f t="shared" si="14"/>
        <v>0</v>
      </c>
      <c r="Y108" s="71">
        <f t="shared" si="14"/>
        <v>0</v>
      </c>
      <c r="Z108" s="38"/>
      <c r="AA108" s="38"/>
    </row>
    <row r="109" spans="1:29" x14ac:dyDescent="0.25">
      <c r="C109" s="39"/>
      <c r="M109" s="38"/>
    </row>
    <row r="110" spans="1:29" x14ac:dyDescent="0.25">
      <c r="T110" s="146" t="str">
        <f t="shared" ref="T110:Y110" si="15">T6</f>
        <v>Coût estimé 2021</v>
      </c>
      <c r="U110" s="146" t="str">
        <f t="shared" si="15"/>
        <v>Coût estimé 2022</v>
      </c>
      <c r="V110" s="146" t="str">
        <f t="shared" si="15"/>
        <v>Coût estimé 2023</v>
      </c>
      <c r="W110" s="146" t="str">
        <f t="shared" si="15"/>
        <v>Coût estimé 2024</v>
      </c>
      <c r="X110" s="146" t="str">
        <f t="shared" si="15"/>
        <v>Coût estimé 2025</v>
      </c>
      <c r="Y110" s="146" t="str">
        <f t="shared" si="15"/>
        <v>Total5Ans</v>
      </c>
      <c r="Z110" s="188">
        <f>SUM(Y111:Y128)</f>
        <v>0</v>
      </c>
      <c r="AA110"/>
    </row>
    <row r="111" spans="1:29" x14ac:dyDescent="0.25">
      <c r="S111" s="270" t="str">
        <f>'Informations de base'!$D65</f>
        <v>Réunion</v>
      </c>
      <c r="T111" s="147">
        <f>SUMIF($Z$7:$Z$106,$S111,T$7:T$106)</f>
        <v>0</v>
      </c>
      <c r="U111" s="147">
        <f t="shared" ref="U111:Y128" si="16">SUMIF($Z$7:$Z$106,$S111,U$7:U$106)</f>
        <v>0</v>
      </c>
      <c r="V111" s="147">
        <f t="shared" si="16"/>
        <v>0</v>
      </c>
      <c r="W111" s="147">
        <f t="shared" si="16"/>
        <v>0</v>
      </c>
      <c r="X111" s="147">
        <f t="shared" si="16"/>
        <v>0</v>
      </c>
      <c r="Y111" s="147">
        <f t="shared" si="16"/>
        <v>0</v>
      </c>
      <c r="Z111"/>
      <c r="AA111"/>
    </row>
    <row r="112" spans="1:29" x14ac:dyDescent="0.25">
      <c r="S112" s="270" t="str">
        <f>'Informations de base'!$D66</f>
        <v>Formation</v>
      </c>
      <c r="T112" s="147">
        <f t="shared" ref="T112:T128" si="17">SUMIF($Z$7:$Z$106,$S112,T$7:T$106)</f>
        <v>0</v>
      </c>
      <c r="U112" s="147">
        <f t="shared" si="16"/>
        <v>0</v>
      </c>
      <c r="V112" s="147">
        <f t="shared" si="16"/>
        <v>0</v>
      </c>
      <c r="W112" s="147">
        <f t="shared" si="16"/>
        <v>0</v>
      </c>
      <c r="X112" s="147">
        <f t="shared" si="16"/>
        <v>0</v>
      </c>
      <c r="Y112" s="147">
        <f t="shared" si="16"/>
        <v>0</v>
      </c>
      <c r="Z112"/>
      <c r="AA112"/>
    </row>
    <row r="113" spans="1:28" x14ac:dyDescent="0.25">
      <c r="S113" s="270" t="str">
        <f>'Informations de base'!$D67</f>
        <v>Atelier</v>
      </c>
      <c r="T113" s="147">
        <f t="shared" si="17"/>
        <v>0</v>
      </c>
      <c r="U113" s="147">
        <f t="shared" si="16"/>
        <v>0</v>
      </c>
      <c r="V113" s="147">
        <f t="shared" si="16"/>
        <v>0</v>
      </c>
      <c r="W113" s="147">
        <f t="shared" si="16"/>
        <v>0</v>
      </c>
      <c r="X113" s="147">
        <f t="shared" si="16"/>
        <v>0</v>
      </c>
      <c r="Y113" s="147">
        <f t="shared" si="16"/>
        <v>0</v>
      </c>
      <c r="Z113"/>
      <c r="AA113"/>
    </row>
    <row r="114" spans="1:28" x14ac:dyDescent="0.25">
      <c r="S114" s="270" t="str">
        <f>'Informations de base'!$D68</f>
        <v>Développement de Manuel de procédures</v>
      </c>
      <c r="T114" s="147">
        <f t="shared" si="17"/>
        <v>0</v>
      </c>
      <c r="U114" s="147">
        <f t="shared" si="16"/>
        <v>0</v>
      </c>
      <c r="V114" s="147">
        <f t="shared" si="16"/>
        <v>0</v>
      </c>
      <c r="W114" s="147">
        <f t="shared" si="16"/>
        <v>0</v>
      </c>
      <c r="X114" s="147">
        <f t="shared" si="16"/>
        <v>0</v>
      </c>
      <c r="Y114" s="147">
        <f t="shared" si="16"/>
        <v>0</v>
      </c>
      <c r="Z114"/>
      <c r="AA114"/>
    </row>
    <row r="115" spans="1:28" s="37" customFormat="1" x14ac:dyDescent="0.25">
      <c r="A115" s="142"/>
      <c r="B115" s="142"/>
      <c r="C115" s="54"/>
      <c r="D115" s="323"/>
      <c r="N115" s="207"/>
      <c r="O115" s="262"/>
      <c r="P115" s="262"/>
      <c r="Q115" s="262"/>
      <c r="R115" s="262"/>
      <c r="S115" s="270" t="str">
        <f>'Informations de base'!$D69</f>
        <v>Communication</v>
      </c>
      <c r="T115" s="147">
        <f t="shared" si="17"/>
        <v>0</v>
      </c>
      <c r="U115" s="147">
        <f t="shared" si="16"/>
        <v>0</v>
      </c>
      <c r="V115" s="147">
        <f t="shared" si="16"/>
        <v>0</v>
      </c>
      <c r="W115" s="147">
        <f t="shared" si="16"/>
        <v>0</v>
      </c>
      <c r="X115" s="147">
        <f t="shared" si="16"/>
        <v>0</v>
      </c>
      <c r="Y115" s="147">
        <f t="shared" si="16"/>
        <v>0</v>
      </c>
      <c r="Z115"/>
      <c r="AA115"/>
      <c r="AB115"/>
    </row>
    <row r="116" spans="1:28" s="37" customFormat="1" x14ac:dyDescent="0.25">
      <c r="A116" s="142"/>
      <c r="B116" s="142"/>
      <c r="C116" s="54"/>
      <c r="D116" s="323"/>
      <c r="N116" s="207"/>
      <c r="O116" s="262"/>
      <c r="P116" s="262"/>
      <c r="Q116" s="262"/>
      <c r="R116" s="262"/>
      <c r="S116" s="270" t="str">
        <f>'Informations de base'!$D70</f>
        <v>Construction/insfrastructure</v>
      </c>
      <c r="T116" s="147">
        <f t="shared" si="17"/>
        <v>0</v>
      </c>
      <c r="U116" s="147">
        <f t="shared" si="16"/>
        <v>0</v>
      </c>
      <c r="V116" s="147">
        <f t="shared" si="16"/>
        <v>0</v>
      </c>
      <c r="W116" s="147">
        <f t="shared" si="16"/>
        <v>0</v>
      </c>
      <c r="X116" s="147">
        <f t="shared" si="16"/>
        <v>0</v>
      </c>
      <c r="Y116" s="147">
        <f t="shared" si="16"/>
        <v>0</v>
      </c>
      <c r="Z116"/>
      <c r="AA116"/>
      <c r="AB116"/>
    </row>
    <row r="117" spans="1:28" s="37" customFormat="1" x14ac:dyDescent="0.25">
      <c r="A117" s="142"/>
      <c r="B117" s="142"/>
      <c r="C117" s="54"/>
      <c r="D117" s="323"/>
      <c r="N117" s="207"/>
      <c r="O117" s="262"/>
      <c r="P117" s="262"/>
      <c r="Q117" s="262"/>
      <c r="R117" s="262"/>
      <c r="S117" s="270" t="str">
        <f>'Informations de base'!$D71</f>
        <v>Consultance</v>
      </c>
      <c r="T117" s="147">
        <f t="shared" si="17"/>
        <v>0</v>
      </c>
      <c r="U117" s="147">
        <f t="shared" si="16"/>
        <v>0</v>
      </c>
      <c r="V117" s="147">
        <f t="shared" si="16"/>
        <v>0</v>
      </c>
      <c r="W117" s="147">
        <f t="shared" si="16"/>
        <v>0</v>
      </c>
      <c r="X117" s="147">
        <f t="shared" si="16"/>
        <v>0</v>
      </c>
      <c r="Y117" s="147">
        <f t="shared" si="16"/>
        <v>0</v>
      </c>
      <c r="Z117"/>
      <c r="AA117"/>
      <c r="AB117"/>
    </row>
    <row r="118" spans="1:28" s="37" customFormat="1" x14ac:dyDescent="0.25">
      <c r="A118" s="142"/>
      <c r="B118" s="142"/>
      <c r="C118" s="54"/>
      <c r="D118" s="323"/>
      <c r="N118" s="207"/>
      <c r="O118" s="262"/>
      <c r="P118" s="262"/>
      <c r="Q118" s="262"/>
      <c r="R118" s="262"/>
      <c r="S118" s="270" t="str">
        <f>'Informations de base'!$D72</f>
        <v>Évaluation/Monitorage</v>
      </c>
      <c r="T118" s="147">
        <f t="shared" si="17"/>
        <v>0</v>
      </c>
      <c r="U118" s="147">
        <f t="shared" si="16"/>
        <v>0</v>
      </c>
      <c r="V118" s="147">
        <f t="shared" si="16"/>
        <v>0</v>
      </c>
      <c r="W118" s="147">
        <f t="shared" si="16"/>
        <v>0</v>
      </c>
      <c r="X118" s="147">
        <f t="shared" si="16"/>
        <v>0</v>
      </c>
      <c r="Y118" s="147">
        <f t="shared" si="16"/>
        <v>0</v>
      </c>
      <c r="Z118"/>
      <c r="AA118"/>
      <c r="AB118"/>
    </row>
    <row r="119" spans="1:28" s="37" customFormat="1" x14ac:dyDescent="0.25">
      <c r="A119" s="142"/>
      <c r="B119" s="142"/>
      <c r="C119" s="54"/>
      <c r="D119" s="323"/>
      <c r="N119" s="207"/>
      <c r="O119" s="262"/>
      <c r="P119" s="262"/>
      <c r="Q119" s="262"/>
      <c r="R119" s="262"/>
      <c r="S119" s="270" t="str">
        <f>'Informations de base'!$D73</f>
        <v>Supervision</v>
      </c>
      <c r="T119" s="147">
        <f t="shared" si="17"/>
        <v>0</v>
      </c>
      <c r="U119" s="147">
        <f t="shared" si="16"/>
        <v>0</v>
      </c>
      <c r="V119" s="147">
        <f t="shared" si="16"/>
        <v>0</v>
      </c>
      <c r="W119" s="147">
        <f t="shared" si="16"/>
        <v>0</v>
      </c>
      <c r="X119" s="147">
        <f t="shared" si="16"/>
        <v>0</v>
      </c>
      <c r="Y119" s="147">
        <f t="shared" si="16"/>
        <v>0</v>
      </c>
      <c r="Z119"/>
      <c r="AA119"/>
      <c r="AB119"/>
    </row>
    <row r="120" spans="1:28" x14ac:dyDescent="0.25">
      <c r="S120" s="270" t="str">
        <f>'Informations de base'!$D74</f>
        <v>Ressources humaines</v>
      </c>
      <c r="T120" s="147">
        <f t="shared" si="17"/>
        <v>0</v>
      </c>
      <c r="U120" s="147">
        <f t="shared" si="16"/>
        <v>0</v>
      </c>
      <c r="V120" s="147">
        <f t="shared" si="16"/>
        <v>0</v>
      </c>
      <c r="W120" s="147">
        <f t="shared" si="16"/>
        <v>0</v>
      </c>
      <c r="X120" s="147">
        <f t="shared" si="16"/>
        <v>0</v>
      </c>
      <c r="Y120" s="147">
        <f t="shared" si="16"/>
        <v>0</v>
      </c>
      <c r="Z120"/>
      <c r="AA120"/>
    </row>
    <row r="121" spans="1:28" x14ac:dyDescent="0.25">
      <c r="S121" s="270" t="str">
        <f>'Informations de base'!$D75</f>
        <v>Equipement</v>
      </c>
      <c r="T121" s="147">
        <f t="shared" si="17"/>
        <v>0</v>
      </c>
      <c r="U121" s="147">
        <f t="shared" si="16"/>
        <v>0</v>
      </c>
      <c r="V121" s="147">
        <f t="shared" si="16"/>
        <v>0</v>
      </c>
      <c r="W121" s="147">
        <f t="shared" si="16"/>
        <v>0</v>
      </c>
      <c r="X121" s="147">
        <f t="shared" si="16"/>
        <v>0</v>
      </c>
      <c r="Y121" s="147">
        <f t="shared" si="16"/>
        <v>0</v>
      </c>
      <c r="Z121"/>
      <c r="AA121"/>
    </row>
    <row r="122" spans="1:28" x14ac:dyDescent="0.25">
      <c r="S122" s="270" t="str">
        <f>'Informations de base'!$D76</f>
        <v>Impression des documents</v>
      </c>
      <c r="T122" s="147">
        <f t="shared" si="17"/>
        <v>0</v>
      </c>
      <c r="U122" s="147">
        <f t="shared" si="16"/>
        <v>0</v>
      </c>
      <c r="V122" s="147">
        <f t="shared" si="16"/>
        <v>0</v>
      </c>
      <c r="W122" s="147">
        <f t="shared" si="16"/>
        <v>0</v>
      </c>
      <c r="X122" s="147">
        <f t="shared" si="16"/>
        <v>0</v>
      </c>
      <c r="Y122" s="147">
        <f t="shared" si="16"/>
        <v>0</v>
      </c>
      <c r="Z122"/>
      <c r="AA122"/>
    </row>
    <row r="123" spans="1:28" x14ac:dyDescent="0.25">
      <c r="S123" s="270" t="str">
        <f>'Informations de base'!$D77</f>
        <v>Approvisionnement</v>
      </c>
      <c r="T123" s="147">
        <f t="shared" si="17"/>
        <v>0</v>
      </c>
      <c r="U123" s="147">
        <f t="shared" si="16"/>
        <v>0</v>
      </c>
      <c r="V123" s="147">
        <f t="shared" si="16"/>
        <v>0</v>
      </c>
      <c r="W123" s="147">
        <f t="shared" si="16"/>
        <v>0</v>
      </c>
      <c r="X123" s="147">
        <f t="shared" si="16"/>
        <v>0</v>
      </c>
      <c r="Y123" s="147">
        <f t="shared" si="16"/>
        <v>0</v>
      </c>
      <c r="Z123"/>
      <c r="AA123"/>
    </row>
    <row r="124" spans="1:28" x14ac:dyDescent="0.25">
      <c r="S124" s="270" t="str">
        <f>'Informations de base'!$D78</f>
        <v>Prestation de services</v>
      </c>
      <c r="T124" s="147">
        <f t="shared" si="17"/>
        <v>0</v>
      </c>
      <c r="U124" s="147">
        <f t="shared" si="16"/>
        <v>0</v>
      </c>
      <c r="V124" s="147">
        <f t="shared" si="16"/>
        <v>0</v>
      </c>
      <c r="W124" s="147">
        <f t="shared" si="16"/>
        <v>0</v>
      </c>
      <c r="X124" s="147">
        <f t="shared" si="16"/>
        <v>0</v>
      </c>
      <c r="Y124" s="147">
        <f t="shared" si="16"/>
        <v>0</v>
      </c>
      <c r="Z124"/>
      <c r="AA124"/>
    </row>
    <row r="125" spans="1:28" x14ac:dyDescent="0.25">
      <c r="S125" s="270" t="str">
        <f>'Informations de base'!$D79</f>
        <v>Exercise de simulation</v>
      </c>
      <c r="T125" s="147">
        <f t="shared" si="17"/>
        <v>0</v>
      </c>
      <c r="U125" s="147">
        <f t="shared" si="16"/>
        <v>0</v>
      </c>
      <c r="V125" s="147">
        <f t="shared" si="16"/>
        <v>0</v>
      </c>
      <c r="W125" s="147">
        <f t="shared" si="16"/>
        <v>0</v>
      </c>
      <c r="X125" s="147">
        <f t="shared" si="16"/>
        <v>0</v>
      </c>
      <c r="Y125" s="147">
        <f t="shared" si="16"/>
        <v>0</v>
      </c>
      <c r="Z125"/>
      <c r="AA125"/>
    </row>
    <row r="126" spans="1:28" x14ac:dyDescent="0.25">
      <c r="S126" s="270" t="str">
        <f>'Informations de base'!$D80</f>
        <v>Plaidoyer</v>
      </c>
      <c r="T126" s="147">
        <f t="shared" si="17"/>
        <v>0</v>
      </c>
      <c r="U126" s="147">
        <f t="shared" si="16"/>
        <v>0</v>
      </c>
      <c r="V126" s="147">
        <f t="shared" si="16"/>
        <v>0</v>
      </c>
      <c r="W126" s="147">
        <f t="shared" si="16"/>
        <v>0</v>
      </c>
      <c r="X126" s="147">
        <f t="shared" si="16"/>
        <v>0</v>
      </c>
      <c r="Y126" s="147">
        <f t="shared" si="16"/>
        <v>0</v>
      </c>
      <c r="Z126"/>
      <c r="AA126"/>
    </row>
    <row r="127" spans="1:28" x14ac:dyDescent="0.25">
      <c r="S127" s="270" t="str">
        <f>'Informations de base'!$D81</f>
        <v>Enquête</v>
      </c>
      <c r="T127" s="147">
        <f t="shared" si="17"/>
        <v>0</v>
      </c>
      <c r="U127" s="147">
        <f t="shared" si="16"/>
        <v>0</v>
      </c>
      <c r="V127" s="147">
        <f t="shared" si="16"/>
        <v>0</v>
      </c>
      <c r="W127" s="147">
        <f t="shared" si="16"/>
        <v>0</v>
      </c>
      <c r="X127" s="147">
        <f t="shared" si="16"/>
        <v>0</v>
      </c>
      <c r="Y127" s="147">
        <f t="shared" si="16"/>
        <v>0</v>
      </c>
      <c r="Z127"/>
      <c r="AA127"/>
    </row>
    <row r="128" spans="1:28" x14ac:dyDescent="0.25">
      <c r="S128" s="270" t="str">
        <f>'Informations de base'!$D82</f>
        <v>Campagne</v>
      </c>
      <c r="T128" s="147">
        <f t="shared" si="17"/>
        <v>0</v>
      </c>
      <c r="U128" s="147">
        <f t="shared" si="16"/>
        <v>0</v>
      </c>
      <c r="V128" s="147">
        <f t="shared" si="16"/>
        <v>0</v>
      </c>
      <c r="W128" s="147">
        <f t="shared" si="16"/>
        <v>0</v>
      </c>
      <c r="X128" s="147">
        <f t="shared" si="16"/>
        <v>0</v>
      </c>
      <c r="Y128" s="147">
        <f t="shared" si="16"/>
        <v>0</v>
      </c>
      <c r="Z128"/>
      <c r="AA128"/>
    </row>
    <row r="129" spans="1:28" x14ac:dyDescent="0.25">
      <c r="S129" s="290"/>
      <c r="Z129"/>
      <c r="AA129"/>
    </row>
    <row r="130" spans="1:28" x14ac:dyDescent="0.25">
      <c r="S130" s="290"/>
      <c r="Z130"/>
      <c r="AA130"/>
    </row>
    <row r="131" spans="1:28" s="37" customFormat="1" x14ac:dyDescent="0.25">
      <c r="A131" s="142"/>
      <c r="B131" s="142"/>
      <c r="C131" s="54"/>
      <c r="D131" s="323"/>
      <c r="N131" s="207"/>
      <c r="O131" s="262"/>
      <c r="P131" s="262"/>
      <c r="Q131" s="262"/>
      <c r="R131" s="262"/>
      <c r="S131" s="262"/>
      <c r="T131" s="146" t="str">
        <f t="shared" ref="T131:Y131" si="18">T6</f>
        <v>Coût estimé 2021</v>
      </c>
      <c r="U131" s="146" t="str">
        <f t="shared" si="18"/>
        <v>Coût estimé 2022</v>
      </c>
      <c r="V131" s="146" t="str">
        <f t="shared" si="18"/>
        <v>Coût estimé 2023</v>
      </c>
      <c r="W131" s="146" t="str">
        <f t="shared" si="18"/>
        <v>Coût estimé 2024</v>
      </c>
      <c r="X131" s="146" t="str">
        <f t="shared" si="18"/>
        <v>Coût estimé 2025</v>
      </c>
      <c r="Y131" s="146" t="str">
        <f t="shared" si="18"/>
        <v>Total5Ans</v>
      </c>
      <c r="Z131" s="188">
        <f>SUM(Y132:Y141)</f>
        <v>0</v>
      </c>
      <c r="AA131"/>
      <c r="AB131"/>
    </row>
    <row r="132" spans="1:28" s="37" customFormat="1" x14ac:dyDescent="0.25">
      <c r="A132" s="142"/>
      <c r="B132" s="142"/>
      <c r="C132" s="54"/>
      <c r="D132" s="323"/>
      <c r="N132" s="207"/>
      <c r="O132" s="262"/>
      <c r="P132" s="262"/>
      <c r="Q132" s="262"/>
      <c r="R132" s="262"/>
      <c r="S132" s="270" t="str">
        <f>'Informations de base'!$C$65</f>
        <v>Capital</v>
      </c>
      <c r="T132" s="147">
        <f>SUMIF($AA$7:$AA$106,$S132,T$7:T$106)</f>
        <v>0</v>
      </c>
      <c r="U132" s="147">
        <f t="shared" ref="U132:Y141" si="19">SUMIF($AA$7:$AA$106,$S132,U$7:U$106)</f>
        <v>0</v>
      </c>
      <c r="V132" s="147">
        <f t="shared" si="19"/>
        <v>0</v>
      </c>
      <c r="W132" s="147">
        <f t="shared" si="19"/>
        <v>0</v>
      </c>
      <c r="X132" s="147">
        <f t="shared" si="19"/>
        <v>0</v>
      </c>
      <c r="Y132" s="147">
        <f t="shared" si="19"/>
        <v>0</v>
      </c>
      <c r="Z132"/>
      <c r="AA132"/>
      <c r="AB132"/>
    </row>
    <row r="133" spans="1:28" s="37" customFormat="1" x14ac:dyDescent="0.25">
      <c r="A133" s="142"/>
      <c r="B133" s="142"/>
      <c r="C133" s="54"/>
      <c r="D133" s="323"/>
      <c r="N133" s="207"/>
      <c r="O133" s="262"/>
      <c r="P133" s="262"/>
      <c r="Q133" s="262"/>
      <c r="R133" s="262"/>
      <c r="S133" s="270" t="str">
        <f>'Informations de base'!$C$66</f>
        <v>Recurrent</v>
      </c>
      <c r="T133" s="147">
        <f t="shared" ref="T133:T141" si="20">SUMIF($AA$7:$AA$106,$S133,T$7:T$106)</f>
        <v>0</v>
      </c>
      <c r="U133" s="147">
        <f t="shared" si="19"/>
        <v>0</v>
      </c>
      <c r="V133" s="147">
        <f t="shared" si="19"/>
        <v>0</v>
      </c>
      <c r="W133" s="147">
        <f t="shared" si="19"/>
        <v>0</v>
      </c>
      <c r="X133" s="147">
        <f t="shared" si="19"/>
        <v>0</v>
      </c>
      <c r="Y133" s="147">
        <f t="shared" si="19"/>
        <v>0</v>
      </c>
      <c r="Z133"/>
      <c r="AA133"/>
      <c r="AB133"/>
    </row>
    <row r="134" spans="1:28" s="37" customFormat="1" x14ac:dyDescent="0.25">
      <c r="A134" s="142"/>
      <c r="B134" s="142"/>
      <c r="C134" s="54"/>
      <c r="D134" s="323"/>
      <c r="N134" s="207"/>
      <c r="O134" s="262"/>
      <c r="P134" s="262"/>
      <c r="Q134" s="262"/>
      <c r="R134" s="262"/>
      <c r="S134" s="270" t="str">
        <f>'Informations de base'!$C$67</f>
        <v>Autre 1</v>
      </c>
      <c r="T134" s="147">
        <f t="shared" si="20"/>
        <v>0</v>
      </c>
      <c r="U134" s="147">
        <f t="shared" si="19"/>
        <v>0</v>
      </c>
      <c r="V134" s="147">
        <f t="shared" si="19"/>
        <v>0</v>
      </c>
      <c r="W134" s="147">
        <f t="shared" si="19"/>
        <v>0</v>
      </c>
      <c r="X134" s="147">
        <f t="shared" si="19"/>
        <v>0</v>
      </c>
      <c r="Y134" s="147">
        <f t="shared" si="19"/>
        <v>0</v>
      </c>
      <c r="Z134"/>
      <c r="AA134"/>
      <c r="AB134"/>
    </row>
    <row r="135" spans="1:28" s="37" customFormat="1" x14ac:dyDescent="0.25">
      <c r="A135" s="142"/>
      <c r="B135" s="142"/>
      <c r="C135" s="54"/>
      <c r="D135" s="323"/>
      <c r="N135" s="207"/>
      <c r="O135" s="262"/>
      <c r="P135" s="262"/>
      <c r="Q135" s="262"/>
      <c r="R135" s="262"/>
      <c r="S135" s="270" t="str">
        <f>'Informations de base'!$C$68</f>
        <v>Autre 2</v>
      </c>
      <c r="T135" s="147">
        <f t="shared" si="20"/>
        <v>0</v>
      </c>
      <c r="U135" s="147">
        <f t="shared" si="19"/>
        <v>0</v>
      </c>
      <c r="V135" s="147">
        <f t="shared" si="19"/>
        <v>0</v>
      </c>
      <c r="W135" s="147">
        <f t="shared" si="19"/>
        <v>0</v>
      </c>
      <c r="X135" s="147">
        <f t="shared" si="19"/>
        <v>0</v>
      </c>
      <c r="Y135" s="147">
        <f t="shared" si="19"/>
        <v>0</v>
      </c>
      <c r="Z135"/>
      <c r="AA135"/>
      <c r="AB135"/>
    </row>
    <row r="136" spans="1:28" s="37" customFormat="1" x14ac:dyDescent="0.25">
      <c r="A136" s="142"/>
      <c r="B136" s="142"/>
      <c r="C136" s="54"/>
      <c r="D136" s="323"/>
      <c r="N136" s="207"/>
      <c r="O136" s="262"/>
      <c r="P136" s="262"/>
      <c r="Q136" s="262"/>
      <c r="R136" s="262"/>
      <c r="S136" s="270">
        <f>'Informations de base'!$C$69</f>
        <v>0</v>
      </c>
      <c r="T136" s="147">
        <f t="shared" si="20"/>
        <v>0</v>
      </c>
      <c r="U136" s="147">
        <f t="shared" si="19"/>
        <v>0</v>
      </c>
      <c r="V136" s="147">
        <f t="shared" si="19"/>
        <v>0</v>
      </c>
      <c r="W136" s="147">
        <f t="shared" si="19"/>
        <v>0</v>
      </c>
      <c r="X136" s="147">
        <f t="shared" si="19"/>
        <v>0</v>
      </c>
      <c r="Y136" s="147">
        <f t="shared" si="19"/>
        <v>0</v>
      </c>
      <c r="Z136"/>
      <c r="AA136"/>
      <c r="AB136"/>
    </row>
    <row r="137" spans="1:28" s="37" customFormat="1" x14ac:dyDescent="0.25">
      <c r="A137" s="142"/>
      <c r="B137" s="142"/>
      <c r="C137" s="54"/>
      <c r="D137" s="323"/>
      <c r="N137" s="207"/>
      <c r="O137" s="262"/>
      <c r="P137" s="262"/>
      <c r="Q137" s="262"/>
      <c r="R137" s="262"/>
      <c r="S137" s="270">
        <f>'Informations de base'!$C$70</f>
        <v>0</v>
      </c>
      <c r="T137" s="147">
        <f t="shared" si="20"/>
        <v>0</v>
      </c>
      <c r="U137" s="147">
        <f t="shared" si="19"/>
        <v>0</v>
      </c>
      <c r="V137" s="147">
        <f t="shared" si="19"/>
        <v>0</v>
      </c>
      <c r="W137" s="147">
        <f t="shared" si="19"/>
        <v>0</v>
      </c>
      <c r="X137" s="147">
        <f t="shared" si="19"/>
        <v>0</v>
      </c>
      <c r="Y137" s="147">
        <f t="shared" si="19"/>
        <v>0</v>
      </c>
      <c r="Z137"/>
      <c r="AA137"/>
      <c r="AB137"/>
    </row>
    <row r="138" spans="1:28" s="37" customFormat="1" x14ac:dyDescent="0.25">
      <c r="A138" s="142"/>
      <c r="B138" s="142"/>
      <c r="C138" s="54"/>
      <c r="D138" s="323"/>
      <c r="N138" s="207"/>
      <c r="O138" s="262"/>
      <c r="P138" s="262"/>
      <c r="Q138" s="262"/>
      <c r="R138" s="262"/>
      <c r="S138" s="270">
        <f>'Informations de base'!$C$71</f>
        <v>0</v>
      </c>
      <c r="T138" s="147">
        <f t="shared" si="20"/>
        <v>0</v>
      </c>
      <c r="U138" s="147">
        <f t="shared" si="19"/>
        <v>0</v>
      </c>
      <c r="V138" s="147">
        <f t="shared" si="19"/>
        <v>0</v>
      </c>
      <c r="W138" s="147">
        <f t="shared" si="19"/>
        <v>0</v>
      </c>
      <c r="X138" s="147">
        <f t="shared" si="19"/>
        <v>0</v>
      </c>
      <c r="Y138" s="147">
        <f t="shared" si="19"/>
        <v>0</v>
      </c>
      <c r="Z138"/>
      <c r="AA138"/>
      <c r="AB138"/>
    </row>
    <row r="139" spans="1:28" s="37" customFormat="1" x14ac:dyDescent="0.25">
      <c r="A139" s="142"/>
      <c r="B139" s="142"/>
      <c r="C139" s="54"/>
      <c r="D139" s="323"/>
      <c r="N139" s="207"/>
      <c r="O139" s="262"/>
      <c r="P139" s="262"/>
      <c r="Q139" s="262"/>
      <c r="R139" s="262"/>
      <c r="S139" s="270">
        <f>'Informations de base'!$C$72</f>
        <v>0</v>
      </c>
      <c r="T139" s="147">
        <f t="shared" si="20"/>
        <v>0</v>
      </c>
      <c r="U139" s="147">
        <f t="shared" si="19"/>
        <v>0</v>
      </c>
      <c r="V139" s="147">
        <f t="shared" si="19"/>
        <v>0</v>
      </c>
      <c r="W139" s="147">
        <f t="shared" si="19"/>
        <v>0</v>
      </c>
      <c r="X139" s="147">
        <f t="shared" si="19"/>
        <v>0</v>
      </c>
      <c r="Y139" s="147">
        <f t="shared" si="19"/>
        <v>0</v>
      </c>
      <c r="Z139"/>
      <c r="AA139"/>
      <c r="AB139"/>
    </row>
    <row r="140" spans="1:28" s="37" customFormat="1" x14ac:dyDescent="0.25">
      <c r="A140" s="142"/>
      <c r="B140" s="142"/>
      <c r="C140" s="54"/>
      <c r="D140" s="323"/>
      <c r="N140" s="207"/>
      <c r="O140" s="262"/>
      <c r="P140" s="262"/>
      <c r="Q140" s="262"/>
      <c r="R140" s="262"/>
      <c r="S140" s="270">
        <f>'Informations de base'!$C$73</f>
        <v>0</v>
      </c>
      <c r="T140" s="147">
        <f t="shared" si="20"/>
        <v>0</v>
      </c>
      <c r="U140" s="147">
        <f t="shared" si="19"/>
        <v>0</v>
      </c>
      <c r="V140" s="147">
        <f t="shared" si="19"/>
        <v>0</v>
      </c>
      <c r="W140" s="147">
        <f t="shared" si="19"/>
        <v>0</v>
      </c>
      <c r="X140" s="147">
        <f t="shared" si="19"/>
        <v>0</v>
      </c>
      <c r="Y140" s="147">
        <f t="shared" si="19"/>
        <v>0</v>
      </c>
      <c r="Z140"/>
      <c r="AA140"/>
      <c r="AB140"/>
    </row>
    <row r="141" spans="1:28" x14ac:dyDescent="0.25">
      <c r="S141" s="270">
        <f>'Informations de base'!$C$74</f>
        <v>0</v>
      </c>
      <c r="T141" s="147">
        <f t="shared" si="20"/>
        <v>0</v>
      </c>
      <c r="U141" s="147">
        <f t="shared" si="19"/>
        <v>0</v>
      </c>
      <c r="V141" s="147">
        <f t="shared" si="19"/>
        <v>0</v>
      </c>
      <c r="W141" s="147">
        <f t="shared" si="19"/>
        <v>0</v>
      </c>
      <c r="X141" s="147">
        <f t="shared" si="19"/>
        <v>0</v>
      </c>
      <c r="Y141" s="147">
        <f t="shared" si="19"/>
        <v>0</v>
      </c>
      <c r="Z141"/>
      <c r="AA141"/>
    </row>
    <row r="142" spans="1:28" x14ac:dyDescent="0.25">
      <c r="S142" s="290"/>
      <c r="Z142"/>
      <c r="AA142"/>
    </row>
    <row r="143" spans="1:28" x14ac:dyDescent="0.25">
      <c r="S143" s="290"/>
      <c r="Z143"/>
      <c r="AA143"/>
    </row>
    <row r="144" spans="1:28" s="37" customFormat="1" x14ac:dyDescent="0.25">
      <c r="A144" s="142"/>
      <c r="B144" s="142"/>
      <c r="C144" s="54"/>
      <c r="D144" s="323"/>
      <c r="N144" s="207"/>
      <c r="O144" s="262"/>
      <c r="P144" s="262"/>
      <c r="Q144" s="262"/>
      <c r="R144" s="262"/>
      <c r="S144" s="262"/>
      <c r="T144" s="146" t="str">
        <f t="shared" ref="T144:Y144" si="21">T6</f>
        <v>Coût estimé 2021</v>
      </c>
      <c r="U144" s="146" t="str">
        <f t="shared" si="21"/>
        <v>Coût estimé 2022</v>
      </c>
      <c r="V144" s="146" t="str">
        <f t="shared" si="21"/>
        <v>Coût estimé 2023</v>
      </c>
      <c r="W144" s="146" t="str">
        <f t="shared" si="21"/>
        <v>Coût estimé 2024</v>
      </c>
      <c r="X144" s="146" t="str">
        <f t="shared" si="21"/>
        <v>Coût estimé 2025</v>
      </c>
      <c r="Y144" s="146" t="str">
        <f t="shared" si="21"/>
        <v>Total5Ans</v>
      </c>
      <c r="Z144" s="188">
        <f>SUM(Y145:Y148)</f>
        <v>0</v>
      </c>
      <c r="AA144"/>
      <c r="AB144"/>
    </row>
    <row r="145" spans="1:28" s="37" customFormat="1" x14ac:dyDescent="0.25">
      <c r="A145" s="142"/>
      <c r="B145" s="142"/>
      <c r="C145" s="54"/>
      <c r="D145" s="323"/>
      <c r="N145" s="207"/>
      <c r="O145" s="262"/>
      <c r="P145" s="262"/>
      <c r="Q145" s="262"/>
      <c r="R145" s="262"/>
      <c r="S145" s="270" t="str">
        <f>'Informations de base'!$B$65</f>
        <v>National</v>
      </c>
      <c r="T145" s="147">
        <f>SUMIF($H$7:$H$106,$S145,T$7:T$106)</f>
        <v>0</v>
      </c>
      <c r="U145" s="147">
        <f t="shared" ref="U145:Y148" si="22">SUMIF($H$7:$H$106,$S145,U$7:U$106)</f>
        <v>0</v>
      </c>
      <c r="V145" s="147">
        <f t="shared" si="22"/>
        <v>0</v>
      </c>
      <c r="W145" s="147">
        <f t="shared" si="22"/>
        <v>0</v>
      </c>
      <c r="X145" s="147">
        <f t="shared" si="22"/>
        <v>0</v>
      </c>
      <c r="Y145" s="147">
        <f t="shared" si="22"/>
        <v>0</v>
      </c>
      <c r="Z145"/>
      <c r="AA145"/>
      <c r="AB145"/>
    </row>
    <row r="146" spans="1:28" s="37" customFormat="1" x14ac:dyDescent="0.25">
      <c r="A146" s="142"/>
      <c r="B146" s="142"/>
      <c r="C146" s="54"/>
      <c r="D146" s="323"/>
      <c r="N146" s="207"/>
      <c r="O146" s="262"/>
      <c r="P146" s="262"/>
      <c r="Q146" s="262"/>
      <c r="R146" s="262"/>
      <c r="S146" s="270" t="str">
        <f>'Informations de base'!$B$66</f>
        <v>Central</v>
      </c>
      <c r="T146" s="147">
        <f>SUMIF($H$7:$H$106,$S146,T$7:T$106)</f>
        <v>0</v>
      </c>
      <c r="U146" s="147">
        <f t="shared" si="22"/>
        <v>0</v>
      </c>
      <c r="V146" s="147">
        <f t="shared" si="22"/>
        <v>0</v>
      </c>
      <c r="W146" s="147">
        <f t="shared" si="22"/>
        <v>0</v>
      </c>
      <c r="X146" s="147">
        <f t="shared" si="22"/>
        <v>0</v>
      </c>
      <c r="Y146" s="147">
        <f t="shared" si="22"/>
        <v>0</v>
      </c>
      <c r="Z146"/>
      <c r="AA146"/>
      <c r="AB146"/>
    </row>
    <row r="147" spans="1:28" s="37" customFormat="1" x14ac:dyDescent="0.25">
      <c r="A147" s="142"/>
      <c r="B147" s="142"/>
      <c r="C147" s="54"/>
      <c r="D147" s="323"/>
      <c r="N147" s="207"/>
      <c r="O147" s="262"/>
      <c r="P147" s="262"/>
      <c r="Q147" s="262"/>
      <c r="R147" s="262"/>
      <c r="S147" s="270" t="str">
        <f>'Informations de base'!$B$67</f>
        <v>Région</v>
      </c>
      <c r="T147" s="147">
        <f>SUMIF($H$7:$H$106,$S147,T$7:T$106)</f>
        <v>0</v>
      </c>
      <c r="U147" s="147">
        <f t="shared" si="22"/>
        <v>0</v>
      </c>
      <c r="V147" s="147">
        <f t="shared" si="22"/>
        <v>0</v>
      </c>
      <c r="W147" s="147">
        <f t="shared" si="22"/>
        <v>0</v>
      </c>
      <c r="X147" s="147">
        <f t="shared" si="22"/>
        <v>0</v>
      </c>
      <c r="Y147" s="147">
        <f t="shared" si="22"/>
        <v>0</v>
      </c>
      <c r="Z147"/>
      <c r="AA147"/>
      <c r="AB147"/>
    </row>
    <row r="148" spans="1:28" s="37" customFormat="1" x14ac:dyDescent="0.25">
      <c r="A148" s="142"/>
      <c r="B148" s="142"/>
      <c r="C148" s="54"/>
      <c r="D148" s="323"/>
      <c r="N148" s="207"/>
      <c r="O148" s="262"/>
      <c r="P148" s="262"/>
      <c r="Q148" s="262"/>
      <c r="R148" s="262"/>
      <c r="S148" s="270" t="str">
        <f>'Informations de base'!$B$68</f>
        <v>District sanitaire/Centre de santé</v>
      </c>
      <c r="T148" s="147">
        <f>SUMIF($H$7:$H$106,$S148,T$7:T$106)</f>
        <v>0</v>
      </c>
      <c r="U148" s="147">
        <f t="shared" si="22"/>
        <v>0</v>
      </c>
      <c r="V148" s="147">
        <f t="shared" si="22"/>
        <v>0</v>
      </c>
      <c r="W148" s="147">
        <f t="shared" si="22"/>
        <v>0</v>
      </c>
      <c r="X148" s="147">
        <f t="shared" si="22"/>
        <v>0</v>
      </c>
      <c r="Y148" s="147">
        <f t="shared" si="22"/>
        <v>0</v>
      </c>
      <c r="Z148"/>
      <c r="AA148"/>
      <c r="AB148"/>
    </row>
    <row r="149" spans="1:28" s="37" customFormat="1" x14ac:dyDescent="0.25">
      <c r="A149" s="142"/>
      <c r="B149" s="142"/>
      <c r="C149" s="54"/>
      <c r="D149" s="323"/>
      <c r="N149" s="207"/>
      <c r="O149" s="262"/>
      <c r="P149" s="262"/>
      <c r="Q149" s="262"/>
      <c r="R149" s="262"/>
      <c r="S149" s="270"/>
      <c r="T149" s="147"/>
      <c r="U149" s="147"/>
      <c r="V149" s="147"/>
      <c r="W149" s="147"/>
      <c r="X149" s="147"/>
      <c r="Y149" s="147"/>
      <c r="Z149"/>
      <c r="AA149"/>
      <c r="AB149"/>
    </row>
    <row r="150" spans="1:28" s="37" customFormat="1" x14ac:dyDescent="0.25">
      <c r="A150" s="142"/>
      <c r="B150" s="142"/>
      <c r="C150" s="54"/>
      <c r="D150" s="323"/>
      <c r="N150" s="207"/>
      <c r="O150" s="262"/>
      <c r="P150" s="262"/>
      <c r="Q150" s="262"/>
      <c r="R150" s="262"/>
      <c r="S150" s="262"/>
      <c r="T150" s="147"/>
      <c r="U150" s="147"/>
      <c r="V150" s="147"/>
      <c r="W150" s="147"/>
      <c r="X150" s="147"/>
      <c r="Y150" s="147"/>
      <c r="Z150"/>
      <c r="AA150"/>
      <c r="AB150"/>
    </row>
    <row r="151" spans="1:28" s="37" customFormat="1" x14ac:dyDescent="0.25">
      <c r="A151" s="142"/>
      <c r="B151" s="142"/>
      <c r="C151" s="54"/>
      <c r="D151" s="323"/>
      <c r="N151" s="207"/>
      <c r="O151" s="262"/>
      <c r="P151" s="262"/>
      <c r="Q151" s="262"/>
      <c r="R151" s="262"/>
      <c r="S151" s="262"/>
      <c r="T151" s="146" t="str">
        <f t="shared" ref="T151:Y151" si="23">T6</f>
        <v>Coût estimé 2021</v>
      </c>
      <c r="U151" s="146" t="str">
        <f t="shared" si="23"/>
        <v>Coût estimé 2022</v>
      </c>
      <c r="V151" s="146" t="str">
        <f t="shared" si="23"/>
        <v>Coût estimé 2023</v>
      </c>
      <c r="W151" s="146" t="str">
        <f t="shared" si="23"/>
        <v>Coût estimé 2024</v>
      </c>
      <c r="X151" s="146" t="str">
        <f t="shared" si="23"/>
        <v>Coût estimé 2025</v>
      </c>
      <c r="Y151" s="146" t="str">
        <f t="shared" si="23"/>
        <v>Total5Ans</v>
      </c>
      <c r="Z151" s="188">
        <f>SUM(Y152:Y169)</f>
        <v>0</v>
      </c>
      <c r="AA151"/>
      <c r="AB151"/>
    </row>
    <row r="152" spans="1:28" s="37" customFormat="1" x14ac:dyDescent="0.25">
      <c r="A152" s="142"/>
      <c r="B152" s="142"/>
      <c r="C152" s="54"/>
      <c r="D152" s="323"/>
      <c r="N152" s="207"/>
      <c r="O152" s="262"/>
      <c r="P152" s="262"/>
      <c r="Q152" s="262"/>
      <c r="R152" s="262"/>
      <c r="S152" s="270" t="str">
        <f>'Informations de base'!$E$65</f>
        <v>Ministère chargé de la santé</v>
      </c>
      <c r="T152" s="147">
        <f t="shared" ref="T152:T168" si="24">SUMIF($G$7:$G$106,$S152,T$7:T$106)</f>
        <v>0</v>
      </c>
      <c r="U152" s="147">
        <f t="shared" ref="U152:Y167" si="25">SUMIF($G$7:$G$106,$S152,U$7:U$106)</f>
        <v>0</v>
      </c>
      <c r="V152" s="147">
        <f t="shared" si="25"/>
        <v>0</v>
      </c>
      <c r="W152" s="147">
        <f t="shared" si="25"/>
        <v>0</v>
      </c>
      <c r="X152" s="147">
        <f t="shared" si="25"/>
        <v>0</v>
      </c>
      <c r="Y152" s="147">
        <f t="shared" si="25"/>
        <v>0</v>
      </c>
      <c r="Z152"/>
      <c r="AA152"/>
      <c r="AB152"/>
    </row>
    <row r="153" spans="1:28" s="37" customFormat="1" x14ac:dyDescent="0.25">
      <c r="A153" s="142"/>
      <c r="B153" s="142"/>
      <c r="C153" s="54"/>
      <c r="D153" s="323"/>
      <c r="N153" s="207"/>
      <c r="O153" s="262"/>
      <c r="P153" s="262"/>
      <c r="Q153" s="262"/>
      <c r="R153" s="262"/>
      <c r="S153" s="270" t="str">
        <f>'Informations de base'!$E$66</f>
        <v xml:space="preserve">Ministère chargé de l'agriculture et de l'élevage </v>
      </c>
      <c r="T153" s="147">
        <f t="shared" si="24"/>
        <v>0</v>
      </c>
      <c r="U153" s="147">
        <f t="shared" si="25"/>
        <v>0</v>
      </c>
      <c r="V153" s="147">
        <f t="shared" si="25"/>
        <v>0</v>
      </c>
      <c r="W153" s="147">
        <f t="shared" si="25"/>
        <v>0</v>
      </c>
      <c r="X153" s="147">
        <f t="shared" si="25"/>
        <v>0</v>
      </c>
      <c r="Y153" s="147">
        <f t="shared" si="25"/>
        <v>0</v>
      </c>
      <c r="Z153"/>
      <c r="AA153"/>
      <c r="AB153"/>
    </row>
    <row r="154" spans="1:28" s="37" customFormat="1" x14ac:dyDescent="0.25">
      <c r="A154" s="142"/>
      <c r="B154" s="142"/>
      <c r="C154" s="54"/>
      <c r="D154" s="323"/>
      <c r="N154" s="207"/>
      <c r="O154" s="262"/>
      <c r="P154" s="262"/>
      <c r="Q154" s="262"/>
      <c r="R154" s="262"/>
      <c r="S154" s="270" t="str">
        <f>'Informations de base'!$E$67</f>
        <v>Ministère chargé de l'environnement et des ressources forestières</v>
      </c>
      <c r="T154" s="147">
        <f t="shared" si="24"/>
        <v>0</v>
      </c>
      <c r="U154" s="147">
        <f t="shared" si="25"/>
        <v>0</v>
      </c>
      <c r="V154" s="147">
        <f t="shared" si="25"/>
        <v>0</v>
      </c>
      <c r="W154" s="147">
        <f t="shared" si="25"/>
        <v>0</v>
      </c>
      <c r="X154" s="147">
        <f t="shared" si="25"/>
        <v>0</v>
      </c>
      <c r="Y154" s="147">
        <f t="shared" si="25"/>
        <v>0</v>
      </c>
      <c r="Z154"/>
      <c r="AA154"/>
      <c r="AB154"/>
    </row>
    <row r="155" spans="1:28" x14ac:dyDescent="0.25">
      <c r="S155" s="270" t="str">
        <f>'Informations de base'!$E$68</f>
        <v>Ministère chargé de l'administration du territoire</v>
      </c>
      <c r="T155" s="147">
        <f t="shared" si="24"/>
        <v>0</v>
      </c>
      <c r="U155" s="147">
        <f t="shared" si="25"/>
        <v>0</v>
      </c>
      <c r="V155" s="147">
        <f t="shared" si="25"/>
        <v>0</v>
      </c>
      <c r="W155" s="147">
        <f t="shared" si="25"/>
        <v>0</v>
      </c>
      <c r="X155" s="147">
        <f t="shared" si="25"/>
        <v>0</v>
      </c>
      <c r="Y155" s="147">
        <f t="shared" si="25"/>
        <v>0</v>
      </c>
      <c r="Z155"/>
      <c r="AA155"/>
    </row>
    <row r="156" spans="1:28" x14ac:dyDescent="0.25">
      <c r="S156" s="270" t="str">
        <f>'Informations de base'!$E$69</f>
        <v xml:space="preserve">Ministère chargé de la sécurité </v>
      </c>
      <c r="T156" s="147">
        <f t="shared" si="24"/>
        <v>0</v>
      </c>
      <c r="U156" s="147">
        <f t="shared" si="25"/>
        <v>0</v>
      </c>
      <c r="V156" s="147">
        <f t="shared" si="25"/>
        <v>0</v>
      </c>
      <c r="W156" s="147">
        <f t="shared" si="25"/>
        <v>0</v>
      </c>
      <c r="X156" s="147">
        <f t="shared" si="25"/>
        <v>0</v>
      </c>
      <c r="Y156" s="147">
        <f t="shared" si="25"/>
        <v>0</v>
      </c>
      <c r="Z156"/>
      <c r="AA156"/>
    </row>
    <row r="157" spans="1:28" x14ac:dyDescent="0.25">
      <c r="S157" s="270" t="str">
        <f>'Informations de base'!$E$70</f>
        <v>Ministère  chargé de l'économie et des finances</v>
      </c>
      <c r="T157" s="147">
        <f t="shared" si="24"/>
        <v>0</v>
      </c>
      <c r="U157" s="147">
        <f t="shared" si="25"/>
        <v>0</v>
      </c>
      <c r="V157" s="147">
        <f t="shared" si="25"/>
        <v>0</v>
      </c>
      <c r="W157" s="147">
        <f t="shared" si="25"/>
        <v>0</v>
      </c>
      <c r="X157" s="147">
        <f t="shared" si="25"/>
        <v>0</v>
      </c>
      <c r="Y157" s="147">
        <f t="shared" si="25"/>
        <v>0</v>
      </c>
      <c r="Z157"/>
      <c r="AA157"/>
    </row>
    <row r="158" spans="1:28" x14ac:dyDescent="0.25">
      <c r="S158" s="270" t="str">
        <f>'Informations de base'!$E$71</f>
        <v>Ministère chargé du plan</v>
      </c>
      <c r="T158" s="147">
        <f t="shared" si="24"/>
        <v>0</v>
      </c>
      <c r="U158" s="147">
        <f t="shared" si="25"/>
        <v>0</v>
      </c>
      <c r="V158" s="147">
        <f t="shared" si="25"/>
        <v>0</v>
      </c>
      <c r="W158" s="147">
        <f t="shared" si="25"/>
        <v>0</v>
      </c>
      <c r="X158" s="147">
        <f t="shared" si="25"/>
        <v>0</v>
      </c>
      <c r="Y158" s="147">
        <f t="shared" si="25"/>
        <v>0</v>
      </c>
      <c r="Z158"/>
      <c r="AA158"/>
    </row>
    <row r="159" spans="1:28" x14ac:dyDescent="0.25">
      <c r="S159" s="270" t="str">
        <f>'Informations de base'!$E$72</f>
        <v xml:space="preserve">Ministère chargé de l'énergie et des mines </v>
      </c>
      <c r="T159" s="147">
        <f t="shared" si="24"/>
        <v>0</v>
      </c>
      <c r="U159" s="147">
        <f t="shared" si="25"/>
        <v>0</v>
      </c>
      <c r="V159" s="147">
        <f t="shared" si="25"/>
        <v>0</v>
      </c>
      <c r="W159" s="147">
        <f t="shared" si="25"/>
        <v>0</v>
      </c>
      <c r="X159" s="147">
        <f t="shared" si="25"/>
        <v>0</v>
      </c>
      <c r="Y159" s="147">
        <f t="shared" si="25"/>
        <v>0</v>
      </c>
      <c r="Z159"/>
      <c r="AA159"/>
    </row>
    <row r="160" spans="1:28" x14ac:dyDescent="0.25">
      <c r="S160" s="270" t="str">
        <f>'Informations de base'!$E$73</f>
        <v xml:space="preserve">Ministère chargé de l'enseignement supérieur </v>
      </c>
      <c r="T160" s="147">
        <f t="shared" si="24"/>
        <v>0</v>
      </c>
      <c r="U160" s="147">
        <f t="shared" si="25"/>
        <v>0</v>
      </c>
      <c r="V160" s="147">
        <f t="shared" si="25"/>
        <v>0</v>
      </c>
      <c r="W160" s="147">
        <f t="shared" si="25"/>
        <v>0</v>
      </c>
      <c r="X160" s="147">
        <f t="shared" si="25"/>
        <v>0</v>
      </c>
      <c r="Y160" s="147">
        <f t="shared" si="25"/>
        <v>0</v>
      </c>
      <c r="Z160"/>
      <c r="AA160"/>
    </row>
    <row r="161" spans="1:27" x14ac:dyDescent="0.25">
      <c r="S161" s="270" t="str">
        <f>'Informations de base'!$E74</f>
        <v>Ministère  chargé des affaires étrangères et de la coopération</v>
      </c>
      <c r="T161" s="147">
        <f t="shared" si="24"/>
        <v>0</v>
      </c>
      <c r="U161" s="147">
        <f t="shared" si="25"/>
        <v>0</v>
      </c>
      <c r="V161" s="147">
        <f t="shared" si="25"/>
        <v>0</v>
      </c>
      <c r="W161" s="147">
        <f t="shared" si="25"/>
        <v>0</v>
      </c>
      <c r="X161" s="147">
        <f t="shared" si="25"/>
        <v>0</v>
      </c>
      <c r="Y161" s="147">
        <f t="shared" si="25"/>
        <v>0</v>
      </c>
      <c r="Z161"/>
      <c r="AA161"/>
    </row>
    <row r="162" spans="1:27" x14ac:dyDescent="0.25">
      <c r="S162" s="270" t="str">
        <f>'Informations de base'!$E75</f>
        <v>Ministère chargé de la communication</v>
      </c>
      <c r="T162" s="147">
        <f t="shared" si="24"/>
        <v>0</v>
      </c>
      <c r="U162" s="147">
        <f t="shared" si="25"/>
        <v>0</v>
      </c>
      <c r="V162" s="147">
        <f t="shared" si="25"/>
        <v>0</v>
      </c>
      <c r="W162" s="147">
        <f t="shared" si="25"/>
        <v>0</v>
      </c>
      <c r="X162" s="147">
        <f t="shared" si="25"/>
        <v>0</v>
      </c>
      <c r="Y162" s="147">
        <f t="shared" si="25"/>
        <v>0</v>
      </c>
      <c r="Z162"/>
      <c r="AA162"/>
    </row>
    <row r="163" spans="1:27" x14ac:dyDescent="0.25">
      <c r="S163" s="270" t="str">
        <f>'Informations de base'!$E76</f>
        <v xml:space="preserve">Ministère chargé de l'économie maritime </v>
      </c>
      <c r="T163" s="147">
        <f t="shared" si="24"/>
        <v>0</v>
      </c>
      <c r="U163" s="147">
        <f t="shared" si="25"/>
        <v>0</v>
      </c>
      <c r="V163" s="147">
        <f t="shared" si="25"/>
        <v>0</v>
      </c>
      <c r="W163" s="147">
        <f t="shared" si="25"/>
        <v>0</v>
      </c>
      <c r="X163" s="147">
        <f t="shared" si="25"/>
        <v>0</v>
      </c>
      <c r="Y163" s="147">
        <f t="shared" si="25"/>
        <v>0</v>
      </c>
      <c r="Z163"/>
      <c r="AA163"/>
    </row>
    <row r="164" spans="1:27" x14ac:dyDescent="0.25">
      <c r="S164" s="270" t="str">
        <f>'Informations de base'!$E77</f>
        <v xml:space="preserve">Ministère chargé des transports </v>
      </c>
      <c r="T164" s="147">
        <f t="shared" si="24"/>
        <v>0</v>
      </c>
      <c r="U164" s="147">
        <f t="shared" si="25"/>
        <v>0</v>
      </c>
      <c r="V164" s="147">
        <f t="shared" si="25"/>
        <v>0</v>
      </c>
      <c r="W164" s="147">
        <f t="shared" si="25"/>
        <v>0</v>
      </c>
      <c r="X164" s="147">
        <f t="shared" si="25"/>
        <v>0</v>
      </c>
      <c r="Y164" s="147">
        <f t="shared" si="25"/>
        <v>0</v>
      </c>
      <c r="Z164"/>
      <c r="AA164"/>
    </row>
    <row r="165" spans="1:27" x14ac:dyDescent="0.25">
      <c r="S165" s="270" t="str">
        <f>'Informations de base'!$E78</f>
        <v>Ministère chargé du commerce</v>
      </c>
      <c r="T165" s="147">
        <f t="shared" si="24"/>
        <v>0</v>
      </c>
      <c r="U165" s="147">
        <f t="shared" si="25"/>
        <v>0</v>
      </c>
      <c r="V165" s="147">
        <f t="shared" si="25"/>
        <v>0</v>
      </c>
      <c r="W165" s="147">
        <f t="shared" si="25"/>
        <v>0</v>
      </c>
      <c r="X165" s="147">
        <f t="shared" si="25"/>
        <v>0</v>
      </c>
      <c r="Y165" s="147">
        <f t="shared" si="25"/>
        <v>0</v>
      </c>
      <c r="Z165"/>
      <c r="AA165"/>
    </row>
    <row r="166" spans="1:27" x14ac:dyDescent="0.25">
      <c r="S166" s="270" t="str">
        <f>'Informations de base'!$E79</f>
        <v>Autre 14</v>
      </c>
      <c r="T166" s="147">
        <f t="shared" si="24"/>
        <v>0</v>
      </c>
      <c r="U166" s="147">
        <f t="shared" si="25"/>
        <v>0</v>
      </c>
      <c r="V166" s="147">
        <f t="shared" si="25"/>
        <v>0</v>
      </c>
      <c r="W166" s="147">
        <f t="shared" si="25"/>
        <v>0</v>
      </c>
      <c r="X166" s="147">
        <f t="shared" si="25"/>
        <v>0</v>
      </c>
      <c r="Y166" s="147">
        <f t="shared" si="25"/>
        <v>0</v>
      </c>
      <c r="Z166"/>
      <c r="AA166"/>
    </row>
    <row r="167" spans="1:27" x14ac:dyDescent="0.25">
      <c r="S167" s="270" t="str">
        <f>'Informations de base'!$E80</f>
        <v>Autre 15</v>
      </c>
      <c r="T167" s="147">
        <f t="shared" si="24"/>
        <v>0</v>
      </c>
      <c r="U167" s="147">
        <f t="shared" si="25"/>
        <v>0</v>
      </c>
      <c r="V167" s="147">
        <f t="shared" si="25"/>
        <v>0</v>
      </c>
      <c r="W167" s="147">
        <f t="shared" si="25"/>
        <v>0</v>
      </c>
      <c r="X167" s="147">
        <f t="shared" si="25"/>
        <v>0</v>
      </c>
      <c r="Y167" s="147">
        <f t="shared" si="25"/>
        <v>0</v>
      </c>
      <c r="Z167"/>
      <c r="AA167"/>
    </row>
    <row r="168" spans="1:27" x14ac:dyDescent="0.25">
      <c r="S168" s="270" t="str">
        <f>'Informations de base'!$E81</f>
        <v>Autre 16</v>
      </c>
      <c r="T168" s="147">
        <f t="shared" si="24"/>
        <v>0</v>
      </c>
      <c r="U168" s="147">
        <f>SUMIF($G$7:$G$106,$S168,U$7:U$106)</f>
        <v>0</v>
      </c>
      <c r="V168" s="147">
        <f>SUMIF($G$7:$G$106,$S168,V$7:V$106)</f>
        <v>0</v>
      </c>
      <c r="W168" s="147">
        <f>SUMIF($G$7:$G$106,$S168,W$7:W$106)</f>
        <v>0</v>
      </c>
      <c r="X168" s="147">
        <f>SUMIF($G$7:$G$106,$S168,X$7:X$106)</f>
        <v>0</v>
      </c>
      <c r="Y168" s="147">
        <f>SUMIF($G$7:$G$106,$S168,Y$7:Y$106)</f>
        <v>0</v>
      </c>
      <c r="Z168"/>
      <c r="AA168"/>
    </row>
    <row r="169" spans="1:27" x14ac:dyDescent="0.25">
      <c r="S169" s="270" t="str">
        <f>'Informations de base'!$E82</f>
        <v>Autre 17</v>
      </c>
      <c r="T169" s="147">
        <f t="shared" ref="T169:Y169" si="26">SUMIF($G$7:$G$106,$S169,T$7:T$106)</f>
        <v>0</v>
      </c>
      <c r="U169" s="147">
        <f t="shared" si="26"/>
        <v>0</v>
      </c>
      <c r="V169" s="147">
        <f t="shared" si="26"/>
        <v>0</v>
      </c>
      <c r="W169" s="147">
        <f t="shared" si="26"/>
        <v>0</v>
      </c>
      <c r="X169" s="147">
        <f t="shared" si="26"/>
        <v>0</v>
      </c>
      <c r="Y169" s="147">
        <f t="shared" si="26"/>
        <v>0</v>
      </c>
      <c r="Z169"/>
      <c r="AA169"/>
    </row>
    <row r="170" spans="1:27" x14ac:dyDescent="0.25">
      <c r="S170" s="272"/>
      <c r="T170"/>
      <c r="U170"/>
      <c r="V170"/>
      <c r="W170"/>
      <c r="X170"/>
      <c r="Y170"/>
      <c r="Z170"/>
      <c r="AA170"/>
    </row>
    <row r="171" spans="1:27" x14ac:dyDescent="0.25">
      <c r="S171" s="272"/>
      <c r="T171"/>
      <c r="U171"/>
      <c r="V171"/>
      <c r="W171"/>
      <c r="X171"/>
      <c r="Y171"/>
      <c r="Z171"/>
      <c r="AA171"/>
    </row>
    <row r="172" spans="1:27" x14ac:dyDescent="0.25">
      <c r="S172" s="272"/>
      <c r="T172"/>
      <c r="U172"/>
      <c r="V172"/>
      <c r="W172"/>
      <c r="X172"/>
      <c r="Y172"/>
      <c r="Z172"/>
      <c r="AA172"/>
    </row>
    <row r="173" spans="1:27" x14ac:dyDescent="0.25">
      <c r="S173" s="272"/>
      <c r="T173"/>
      <c r="U173"/>
      <c r="V173"/>
      <c r="W173"/>
      <c r="X173"/>
      <c r="Y173"/>
      <c r="Z173"/>
      <c r="AA173"/>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7">U6</f>
        <v>Coût estimé 2022</v>
      </c>
      <c r="V182" s="545" t="str">
        <f t="shared" si="27"/>
        <v>Coût estimé 2023</v>
      </c>
      <c r="W182" s="545" t="str">
        <f t="shared" si="27"/>
        <v>Coût estimé 2024</v>
      </c>
      <c r="X182" s="545" t="str">
        <f t="shared" si="27"/>
        <v>Coût estimé 2025</v>
      </c>
      <c r="Y182" s="545" t="str">
        <f t="shared" si="27"/>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autoFilter ref="A6:XFC106" xr:uid="{00000000-0009-0000-0000-000011000000}"/>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100-000000000000}"/>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9"/>
  <dimension ref="A1:XFC210"/>
  <sheetViews>
    <sheetView topLeftCell="A2" zoomScale="70" zoomScaleNormal="70" workbookViewId="0">
      <pane xSplit="4" ySplit="5" topLeftCell="P172" activePane="bottomRight" state="frozen"/>
      <selection activeCell="A2" sqref="A2"/>
      <selection pane="topRight" activeCell="E2" sqref="E2"/>
      <selection pane="bottomLeft" activeCell="A7" sqref="A7"/>
      <selection pane="bottomRight" activeCell="A182" sqref="A182:XFD184"/>
    </sheetView>
  </sheetViews>
  <sheetFormatPr defaultColWidth="9.140625" defaultRowHeight="15.75" outlineLevelRow="1" x14ac:dyDescent="0.25"/>
  <cols>
    <col min="1" max="1" width="2.140625" style="142" customWidth="1"/>
    <col min="2" max="2" width="30.140625" style="142" customWidth="1"/>
    <col min="3" max="3" width="30.140625" style="54" customWidth="1"/>
    <col min="4" max="4" width="29.42578125" style="37" customWidth="1"/>
    <col min="5" max="5" width="42.1406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7.42578125" style="207" customWidth="1"/>
    <col min="15" max="15" width="14.42578125" style="283" customWidth="1"/>
    <col min="16" max="16" width="9.5703125" style="283" customWidth="1"/>
    <col min="17" max="17" width="10.5703125" style="283" customWidth="1"/>
    <col min="18" max="19" width="8.42578125" style="283" customWidth="1"/>
    <col min="20" max="20" width="18.42578125" style="207" customWidth="1"/>
    <col min="21" max="24" width="18.85546875" style="207" bestFit="1" customWidth="1"/>
    <col min="25" max="25" width="16.5703125" style="207" bestFit="1" customWidth="1"/>
    <col min="26" max="26" width="14.5703125" style="37" customWidth="1"/>
    <col min="27" max="27" width="14.5703125" style="37" bestFit="1" customWidth="1"/>
    <col min="30" max="30" width="28.42578125" customWidth="1"/>
    <col min="31" max="31" width="23.5703125" customWidth="1"/>
    <col min="32" max="32" width="24.5703125" customWidth="1"/>
    <col min="33" max="33" width="24.42578125" customWidth="1"/>
  </cols>
  <sheetData>
    <row r="1" spans="1:193 16371:16383" x14ac:dyDescent="0.25">
      <c r="A1" s="137" t="str">
        <f>IF(ISNA(VLOOKUP(CountryName,CountriesCodes,2,FALSE))=TRUE,"",VLOOKUP(CountryName,CountriesCodes,2,FALSE)&amp; "SUR")</f>
        <v>TGO SUR</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200"/>
      <c r="O1" s="336"/>
      <c r="P1" s="336"/>
      <c r="Q1" s="336"/>
      <c r="R1" s="336"/>
      <c r="S1" s="336"/>
      <c r="T1" s="200"/>
      <c r="U1" s="200"/>
      <c r="V1" s="200"/>
      <c r="W1" s="200"/>
      <c r="X1" s="200"/>
      <c r="Y1" s="200"/>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77.25" customHeight="1" x14ac:dyDescent="0.25">
      <c r="A2" s="137">
        <v>101</v>
      </c>
      <c r="B2" s="34" t="s">
        <v>619</v>
      </c>
      <c r="C2" s="34"/>
      <c r="D2" s="34"/>
      <c r="E2" s="34"/>
      <c r="F2" s="34"/>
      <c r="G2" s="34"/>
      <c r="H2" s="34"/>
      <c r="I2" s="34"/>
      <c r="J2" s="34"/>
      <c r="K2" s="34"/>
      <c r="L2" s="34"/>
      <c r="M2" s="34"/>
      <c r="N2" s="201"/>
      <c r="O2" s="201"/>
      <c r="P2" s="201"/>
      <c r="Q2" s="201"/>
      <c r="R2" s="201"/>
      <c r="S2" s="201"/>
      <c r="T2" s="201"/>
      <c r="U2" s="201"/>
      <c r="V2" s="201"/>
      <c r="W2" s="201"/>
      <c r="X2" s="201"/>
      <c r="Y2" s="201"/>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202"/>
      <c r="O3" s="202"/>
      <c r="P3" s="202"/>
      <c r="Q3" s="202"/>
      <c r="R3" s="202"/>
      <c r="S3" s="202"/>
      <c r="T3" s="202"/>
      <c r="U3" s="202"/>
      <c r="V3" s="202"/>
      <c r="W3" s="202"/>
      <c r="X3" s="202"/>
      <c r="Y3" s="202"/>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82.5" customHeight="1" outlineLevel="1" x14ac:dyDescent="0.25">
      <c r="A4" s="137"/>
      <c r="B4" s="36" t="s">
        <v>610</v>
      </c>
      <c r="C4" s="557"/>
      <c r="D4" s="558"/>
      <c r="E4" s="558"/>
      <c r="F4" s="558"/>
      <c r="G4" s="558"/>
      <c r="H4" s="36"/>
      <c r="N4" s="203"/>
    </row>
    <row r="5" spans="1:193 16371:16383" ht="24" customHeight="1" x14ac:dyDescent="0.25">
      <c r="A5" s="140"/>
      <c r="B5" s="40" t="s">
        <v>609</v>
      </c>
      <c r="C5" s="273" t="s">
        <v>844</v>
      </c>
      <c r="D5" s="41"/>
      <c r="E5" s="41"/>
      <c r="F5" s="41"/>
      <c r="G5" s="41"/>
      <c r="H5" s="41"/>
      <c r="I5" s="41"/>
      <c r="J5" s="41"/>
      <c r="K5" s="41"/>
      <c r="L5" s="41"/>
      <c r="M5" s="41"/>
      <c r="N5" s="204"/>
      <c r="O5" s="280" t="s">
        <v>574</v>
      </c>
      <c r="P5" s="281"/>
      <c r="Q5" s="281"/>
      <c r="R5" s="281"/>
      <c r="S5" s="281"/>
      <c r="T5" s="280" t="s">
        <v>573</v>
      </c>
      <c r="U5" s="281"/>
      <c r="V5" s="281"/>
      <c r="W5" s="281"/>
      <c r="X5" s="281"/>
      <c r="Y5" s="286"/>
      <c r="Z5" s="41"/>
      <c r="AA5" s="41"/>
      <c r="AD5" s="228" t="s">
        <v>778</v>
      </c>
      <c r="AE5" s="229"/>
      <c r="AF5" s="229"/>
      <c r="AG5" s="230"/>
    </row>
    <row r="6" spans="1:193 16371:16383" ht="54.75" customHeight="1" x14ac:dyDescent="0.25">
      <c r="A6" s="141" t="s">
        <v>68</v>
      </c>
      <c r="B6" s="45" t="s">
        <v>598</v>
      </c>
      <c r="C6" s="45" t="s">
        <v>599</v>
      </c>
      <c r="D6" s="45" t="s">
        <v>600</v>
      </c>
      <c r="E6" s="45" t="s">
        <v>603</v>
      </c>
      <c r="F6" s="45" t="s">
        <v>604</v>
      </c>
      <c r="G6" s="45" t="s">
        <v>601</v>
      </c>
      <c r="H6" s="45" t="s">
        <v>602</v>
      </c>
      <c r="I6" s="45" t="s">
        <v>605</v>
      </c>
      <c r="J6" s="45" t="s">
        <v>787</v>
      </c>
      <c r="K6" s="45" t="s">
        <v>606</v>
      </c>
      <c r="L6" s="45" t="s">
        <v>607</v>
      </c>
      <c r="M6" s="45" t="s">
        <v>608</v>
      </c>
      <c r="N6" s="205" t="s">
        <v>571</v>
      </c>
      <c r="O6" s="282">
        <f>IF('Informations de base'!$C$7="","Year 1",'Informations de base'!$C$7)</f>
        <v>2021</v>
      </c>
      <c r="P6" s="282">
        <f>IF('Informations de base'!$C$7="","Year 2",O6+1)</f>
        <v>2022</v>
      </c>
      <c r="Q6" s="282">
        <f>IF('Informations de base'!$C$7="","Year 3",P6+1)</f>
        <v>2023</v>
      </c>
      <c r="R6" s="282">
        <f>IF('Informations de base'!$C$7="","Year 4",Q6+1)</f>
        <v>2024</v>
      </c>
      <c r="S6" s="282">
        <f>IF('Informations de base'!$C$7="","Year 5",R6+1)</f>
        <v>2025</v>
      </c>
      <c r="T6" s="282" t="str">
        <f>"Coût estimé " &amp;  O6</f>
        <v>Coût estimé 2021</v>
      </c>
      <c r="U6" s="282" t="str">
        <f>"Coût estimé " &amp;  P6</f>
        <v>Coût estimé 2022</v>
      </c>
      <c r="V6" s="282" t="str">
        <f>"Coût estimé " &amp;  Q6</f>
        <v>Coût estimé 2023</v>
      </c>
      <c r="W6" s="282" t="str">
        <f>"Coût estimé " &amp;  R6</f>
        <v>Coût estimé 2024</v>
      </c>
      <c r="X6" s="282" t="str">
        <f>"Coût estimé " &amp;  S6</f>
        <v>Coût estimé 2025</v>
      </c>
      <c r="Y6" s="287" t="s">
        <v>572</v>
      </c>
      <c r="Z6" s="45" t="s">
        <v>69</v>
      </c>
      <c r="AA6" s="45" t="s">
        <v>70</v>
      </c>
      <c r="AB6">
        <f>COUNTA(AA7:AA109)</f>
        <v>0</v>
      </c>
      <c r="AC6">
        <f>COUNTA(N7:N109)</f>
        <v>0</v>
      </c>
      <c r="AD6" s="231" t="s">
        <v>779</v>
      </c>
      <c r="AE6" s="231" t="s">
        <v>780</v>
      </c>
      <c r="AF6" s="231" t="s">
        <v>781</v>
      </c>
      <c r="AG6" s="231" t="s">
        <v>782</v>
      </c>
    </row>
    <row r="7" spans="1:193 16371:16383" x14ac:dyDescent="0.25">
      <c r="A7" s="144"/>
      <c r="B7" s="223"/>
      <c r="C7" s="223"/>
      <c r="D7" s="223"/>
      <c r="E7" s="223"/>
      <c r="F7" s="223"/>
      <c r="G7" s="429"/>
      <c r="H7" s="223"/>
      <c r="I7" s="223"/>
      <c r="J7" s="223"/>
      <c r="K7" s="223"/>
      <c r="L7" s="223"/>
      <c r="M7" s="223"/>
      <c r="N7" s="196"/>
      <c r="O7" s="429"/>
      <c r="P7" s="430"/>
      <c r="Q7" s="430"/>
      <c r="R7" s="430"/>
      <c r="S7" s="430"/>
      <c r="T7" s="249">
        <f t="shared" ref="T7:T66" si="0">IF($N7="Pending",0,$N7*O7)</f>
        <v>0</v>
      </c>
      <c r="U7" s="249">
        <f t="shared" ref="U7:U66" si="1">IF($N7="Pending",0,$N7*P7)</f>
        <v>0</v>
      </c>
      <c r="V7" s="249">
        <f t="shared" ref="V7:V66" si="2">IF($N7="Pending",0,$N7*Q7)</f>
        <v>0</v>
      </c>
      <c r="W7" s="249">
        <f t="shared" ref="W7:W66" si="3">IF($N7="Pending",0,$N7*R7)</f>
        <v>0</v>
      </c>
      <c r="X7" s="249">
        <f t="shared" ref="X7:X66" si="4">IF($N7="Pending",0,$N7*S7)</f>
        <v>0</v>
      </c>
      <c r="Y7" s="249">
        <f t="shared" ref="Y7:Y66" si="5">SUM(T7:X7)</f>
        <v>0</v>
      </c>
      <c r="Z7" s="51"/>
      <c r="AA7" s="51"/>
      <c r="AD7" s="434"/>
      <c r="AE7" s="434"/>
      <c r="AF7" s="443"/>
      <c r="AG7" s="444"/>
    </row>
    <row r="8" spans="1:193 16371:16383" x14ac:dyDescent="0.25">
      <c r="A8" s="144"/>
      <c r="B8" s="223"/>
      <c r="C8" s="223"/>
      <c r="D8" s="223"/>
      <c r="E8" s="223"/>
      <c r="F8" s="223"/>
      <c r="G8" s="429"/>
      <c r="H8" s="223"/>
      <c r="I8" s="223"/>
      <c r="J8" s="223"/>
      <c r="K8" s="223"/>
      <c r="L8" s="223"/>
      <c r="M8" s="223"/>
      <c r="N8" s="196"/>
      <c r="O8" s="429"/>
      <c r="P8" s="430"/>
      <c r="Q8" s="430"/>
      <c r="R8" s="430"/>
      <c r="S8" s="430"/>
      <c r="T8" s="249">
        <f t="shared" si="0"/>
        <v>0</v>
      </c>
      <c r="U8" s="249">
        <f t="shared" si="1"/>
        <v>0</v>
      </c>
      <c r="V8" s="249">
        <f t="shared" si="2"/>
        <v>0</v>
      </c>
      <c r="W8" s="249">
        <f t="shared" si="3"/>
        <v>0</v>
      </c>
      <c r="X8" s="249">
        <f t="shared" si="4"/>
        <v>0</v>
      </c>
      <c r="Y8" s="249">
        <f t="shared" si="5"/>
        <v>0</v>
      </c>
      <c r="Z8" s="51"/>
      <c r="AA8" s="51"/>
      <c r="AD8" s="434"/>
      <c r="AE8" s="434"/>
      <c r="AF8" s="443"/>
      <c r="AG8" s="444"/>
    </row>
    <row r="9" spans="1:193 16371:16383" x14ac:dyDescent="0.25">
      <c r="A9" s="144"/>
      <c r="B9" s="223"/>
      <c r="C9" s="223"/>
      <c r="D9" s="223"/>
      <c r="E9" s="223"/>
      <c r="F9" s="223"/>
      <c r="G9" s="429"/>
      <c r="H9" s="223"/>
      <c r="I9" s="223"/>
      <c r="J9" s="223"/>
      <c r="K9" s="223"/>
      <c r="L9" s="223"/>
      <c r="M9" s="223"/>
      <c r="N9" s="196"/>
      <c r="O9" s="429"/>
      <c r="P9" s="430"/>
      <c r="Q9" s="430"/>
      <c r="R9" s="430"/>
      <c r="S9" s="430"/>
      <c r="T9" s="249">
        <f t="shared" si="0"/>
        <v>0</v>
      </c>
      <c r="U9" s="249">
        <f t="shared" si="1"/>
        <v>0</v>
      </c>
      <c r="V9" s="249">
        <f t="shared" si="2"/>
        <v>0</v>
      </c>
      <c r="W9" s="249">
        <f t="shared" si="3"/>
        <v>0</v>
      </c>
      <c r="X9" s="249">
        <f t="shared" si="4"/>
        <v>0</v>
      </c>
      <c r="Y9" s="249">
        <f t="shared" si="5"/>
        <v>0</v>
      </c>
      <c r="Z9" s="51"/>
      <c r="AA9" s="51"/>
      <c r="AD9" s="434"/>
      <c r="AE9" s="434"/>
      <c r="AF9" s="443"/>
      <c r="AG9" s="444"/>
    </row>
    <row r="10" spans="1:193 16371:16383" x14ac:dyDescent="0.25">
      <c r="A10" s="144"/>
      <c r="B10" s="223"/>
      <c r="C10" s="223"/>
      <c r="D10" s="223"/>
      <c r="E10" s="223"/>
      <c r="F10" s="223"/>
      <c r="G10" s="429"/>
      <c r="H10" s="223"/>
      <c r="I10" s="223"/>
      <c r="J10" s="223"/>
      <c r="K10" s="223"/>
      <c r="L10" s="223"/>
      <c r="M10" s="223"/>
      <c r="N10" s="196"/>
      <c r="O10" s="429"/>
      <c r="P10" s="430"/>
      <c r="Q10" s="430"/>
      <c r="R10" s="430"/>
      <c r="S10" s="430"/>
      <c r="T10" s="249">
        <f t="shared" si="0"/>
        <v>0</v>
      </c>
      <c r="U10" s="249">
        <f t="shared" si="1"/>
        <v>0</v>
      </c>
      <c r="V10" s="249">
        <f t="shared" si="2"/>
        <v>0</v>
      </c>
      <c r="W10" s="249">
        <f t="shared" si="3"/>
        <v>0</v>
      </c>
      <c r="X10" s="249">
        <f t="shared" si="4"/>
        <v>0</v>
      </c>
      <c r="Y10" s="249">
        <f t="shared" si="5"/>
        <v>0</v>
      </c>
      <c r="Z10" s="51"/>
      <c r="AA10" s="51"/>
      <c r="AD10" s="434"/>
      <c r="AE10" s="434"/>
      <c r="AF10" s="443"/>
      <c r="AG10" s="444"/>
    </row>
    <row r="11" spans="1:193 16371:16383" x14ac:dyDescent="0.25">
      <c r="A11" s="144"/>
      <c r="B11" s="223"/>
      <c r="C11" s="223"/>
      <c r="D11" s="223"/>
      <c r="E11" s="223"/>
      <c r="F11" s="223"/>
      <c r="G11" s="429"/>
      <c r="H11" s="223"/>
      <c r="I11" s="223"/>
      <c r="J11" s="223"/>
      <c r="K11" s="223"/>
      <c r="L11" s="223"/>
      <c r="M11" s="223"/>
      <c r="N11" s="196"/>
      <c r="O11" s="429"/>
      <c r="P11" s="430"/>
      <c r="Q11" s="430"/>
      <c r="R11" s="430"/>
      <c r="S11" s="430"/>
      <c r="T11" s="249">
        <f t="shared" si="0"/>
        <v>0</v>
      </c>
      <c r="U11" s="249">
        <f t="shared" si="1"/>
        <v>0</v>
      </c>
      <c r="V11" s="249">
        <f t="shared" si="2"/>
        <v>0</v>
      </c>
      <c r="W11" s="249">
        <f t="shared" si="3"/>
        <v>0</v>
      </c>
      <c r="X11" s="249">
        <f t="shared" si="4"/>
        <v>0</v>
      </c>
      <c r="Y11" s="249">
        <f t="shared" si="5"/>
        <v>0</v>
      </c>
      <c r="Z11" s="51"/>
      <c r="AA11" s="51"/>
      <c r="AD11" s="434"/>
      <c r="AE11" s="434"/>
      <c r="AF11" s="443"/>
      <c r="AG11" s="444"/>
    </row>
    <row r="12" spans="1:193 16371:16383" x14ac:dyDescent="0.25">
      <c r="A12" s="144"/>
      <c r="B12" s="223"/>
      <c r="C12" s="223"/>
      <c r="D12" s="223"/>
      <c r="E12" s="223"/>
      <c r="F12" s="223"/>
      <c r="G12" s="429"/>
      <c r="H12" s="223"/>
      <c r="I12" s="223"/>
      <c r="J12" s="223"/>
      <c r="K12" s="223"/>
      <c r="L12" s="223"/>
      <c r="M12" s="223"/>
      <c r="N12" s="196"/>
      <c r="O12" s="429"/>
      <c r="P12" s="430"/>
      <c r="Q12" s="430"/>
      <c r="R12" s="430"/>
      <c r="S12" s="430"/>
      <c r="T12" s="249">
        <f t="shared" si="0"/>
        <v>0</v>
      </c>
      <c r="U12" s="249">
        <f t="shared" si="1"/>
        <v>0</v>
      </c>
      <c r="V12" s="249">
        <f t="shared" si="2"/>
        <v>0</v>
      </c>
      <c r="W12" s="249">
        <f t="shared" si="3"/>
        <v>0</v>
      </c>
      <c r="X12" s="249">
        <f t="shared" si="4"/>
        <v>0</v>
      </c>
      <c r="Y12" s="249">
        <f t="shared" si="5"/>
        <v>0</v>
      </c>
      <c r="Z12" s="51"/>
      <c r="AA12" s="51"/>
      <c r="AD12" s="434"/>
      <c r="AE12" s="434"/>
      <c r="AF12" s="443"/>
      <c r="AG12" s="444"/>
    </row>
    <row r="13" spans="1:193 16371:16383" x14ac:dyDescent="0.25">
      <c r="A13" s="144"/>
      <c r="B13" s="223"/>
      <c r="C13" s="223"/>
      <c r="D13" s="223"/>
      <c r="E13" s="223"/>
      <c r="F13" s="223"/>
      <c r="G13" s="429"/>
      <c r="H13" s="223"/>
      <c r="I13" s="223"/>
      <c r="J13" s="223"/>
      <c r="K13" s="223"/>
      <c r="L13" s="223"/>
      <c r="M13" s="223"/>
      <c r="N13" s="196"/>
      <c r="O13" s="429"/>
      <c r="P13" s="430"/>
      <c r="Q13" s="430"/>
      <c r="R13" s="430"/>
      <c r="S13" s="430"/>
      <c r="T13" s="249">
        <f t="shared" si="0"/>
        <v>0</v>
      </c>
      <c r="U13" s="249">
        <f t="shared" si="1"/>
        <v>0</v>
      </c>
      <c r="V13" s="249">
        <f t="shared" si="2"/>
        <v>0</v>
      </c>
      <c r="W13" s="249">
        <f t="shared" si="3"/>
        <v>0</v>
      </c>
      <c r="X13" s="249">
        <f t="shared" si="4"/>
        <v>0</v>
      </c>
      <c r="Y13" s="249">
        <f t="shared" si="5"/>
        <v>0</v>
      </c>
      <c r="Z13" s="388"/>
      <c r="AA13" s="388"/>
      <c r="AD13" s="434"/>
      <c r="AE13" s="434"/>
      <c r="AF13" s="443"/>
      <c r="AG13" s="444"/>
    </row>
    <row r="14" spans="1:193 16371:16383" x14ac:dyDescent="0.25">
      <c r="A14" s="144"/>
      <c r="B14" s="223"/>
      <c r="C14" s="223"/>
      <c r="D14" s="223"/>
      <c r="E14" s="223"/>
      <c r="F14" s="223"/>
      <c r="G14" s="429"/>
      <c r="H14" s="223"/>
      <c r="I14" s="223"/>
      <c r="J14" s="223"/>
      <c r="K14" s="223"/>
      <c r="L14" s="223"/>
      <c r="M14" s="223"/>
      <c r="N14" s="196"/>
      <c r="O14" s="429"/>
      <c r="P14" s="430"/>
      <c r="Q14" s="430"/>
      <c r="R14" s="430"/>
      <c r="S14" s="430"/>
      <c r="T14" s="249">
        <f t="shared" si="0"/>
        <v>0</v>
      </c>
      <c r="U14" s="249">
        <f t="shared" si="1"/>
        <v>0</v>
      </c>
      <c r="V14" s="249">
        <f t="shared" si="2"/>
        <v>0</v>
      </c>
      <c r="W14" s="249">
        <f t="shared" si="3"/>
        <v>0</v>
      </c>
      <c r="X14" s="249">
        <f t="shared" si="4"/>
        <v>0</v>
      </c>
      <c r="Y14" s="249">
        <f t="shared" si="5"/>
        <v>0</v>
      </c>
      <c r="Z14" s="388"/>
      <c r="AA14" s="388"/>
      <c r="AD14" s="434"/>
      <c r="AE14" s="434"/>
      <c r="AF14" s="444"/>
      <c r="AG14" s="444"/>
    </row>
    <row r="15" spans="1:193 16371:16383" x14ac:dyDescent="0.25">
      <c r="A15" s="144"/>
      <c r="B15" s="223"/>
      <c r="C15" s="223"/>
      <c r="D15" s="223"/>
      <c r="E15" s="223"/>
      <c r="F15" s="223"/>
      <c r="G15" s="429"/>
      <c r="H15" s="223"/>
      <c r="I15" s="223"/>
      <c r="J15" s="223"/>
      <c r="K15" s="223"/>
      <c r="L15" s="223"/>
      <c r="M15" s="223"/>
      <c r="N15" s="196"/>
      <c r="O15" s="429"/>
      <c r="P15" s="430"/>
      <c r="Q15" s="430"/>
      <c r="R15" s="430"/>
      <c r="S15" s="430"/>
      <c r="T15" s="249">
        <f t="shared" si="0"/>
        <v>0</v>
      </c>
      <c r="U15" s="249">
        <f t="shared" si="1"/>
        <v>0</v>
      </c>
      <c r="V15" s="249">
        <f t="shared" si="2"/>
        <v>0</v>
      </c>
      <c r="W15" s="249">
        <f t="shared" si="3"/>
        <v>0</v>
      </c>
      <c r="X15" s="249">
        <f t="shared" si="4"/>
        <v>0</v>
      </c>
      <c r="Y15" s="249">
        <f t="shared" si="5"/>
        <v>0</v>
      </c>
      <c r="Z15" s="51"/>
      <c r="AA15" s="51"/>
      <c r="AD15" s="434"/>
      <c r="AE15" s="434"/>
      <c r="AF15" s="444"/>
      <c r="AG15" s="444"/>
    </row>
    <row r="16" spans="1:193 16371:16383" x14ac:dyDescent="0.25">
      <c r="A16" s="144"/>
      <c r="B16" s="223"/>
      <c r="C16" s="223"/>
      <c r="D16" s="223"/>
      <c r="E16" s="223"/>
      <c r="F16" s="223"/>
      <c r="G16" s="429"/>
      <c r="H16" s="223"/>
      <c r="I16" s="223"/>
      <c r="J16" s="223"/>
      <c r="K16" s="223"/>
      <c r="L16" s="223"/>
      <c r="M16" s="223"/>
      <c r="N16" s="196"/>
      <c r="O16" s="429"/>
      <c r="P16" s="430"/>
      <c r="Q16" s="430"/>
      <c r="R16" s="430"/>
      <c r="S16" s="430"/>
      <c r="T16" s="249">
        <f t="shared" si="0"/>
        <v>0</v>
      </c>
      <c r="U16" s="249">
        <f t="shared" si="1"/>
        <v>0</v>
      </c>
      <c r="V16" s="249">
        <f t="shared" si="2"/>
        <v>0</v>
      </c>
      <c r="W16" s="249">
        <f t="shared" si="3"/>
        <v>0</v>
      </c>
      <c r="X16" s="249">
        <f t="shared" si="4"/>
        <v>0</v>
      </c>
      <c r="Y16" s="249">
        <f t="shared" si="5"/>
        <v>0</v>
      </c>
      <c r="Z16" s="51"/>
      <c r="AA16" s="51"/>
      <c r="AD16" s="434"/>
      <c r="AE16" s="434"/>
      <c r="AF16" s="443"/>
      <c r="AG16" s="444"/>
    </row>
    <row r="17" spans="1:33" x14ac:dyDescent="0.25">
      <c r="A17" s="144"/>
      <c r="B17" s="223"/>
      <c r="C17" s="223"/>
      <c r="D17" s="223"/>
      <c r="E17" s="223"/>
      <c r="F17" s="223"/>
      <c r="G17" s="429"/>
      <c r="H17" s="223"/>
      <c r="I17" s="223"/>
      <c r="J17" s="223"/>
      <c r="K17" s="223"/>
      <c r="L17" s="223"/>
      <c r="M17" s="223"/>
      <c r="N17" s="196"/>
      <c r="O17" s="429"/>
      <c r="P17" s="430"/>
      <c r="Q17" s="430"/>
      <c r="R17" s="430"/>
      <c r="S17" s="430"/>
      <c r="T17" s="249">
        <f t="shared" si="0"/>
        <v>0</v>
      </c>
      <c r="U17" s="249">
        <f t="shared" si="1"/>
        <v>0</v>
      </c>
      <c r="V17" s="249">
        <f t="shared" si="2"/>
        <v>0</v>
      </c>
      <c r="W17" s="249">
        <f t="shared" si="3"/>
        <v>0</v>
      </c>
      <c r="X17" s="249">
        <f t="shared" si="4"/>
        <v>0</v>
      </c>
      <c r="Y17" s="249">
        <f t="shared" si="5"/>
        <v>0</v>
      </c>
      <c r="Z17" s="51"/>
      <c r="AA17" s="51"/>
      <c r="AD17" s="434"/>
      <c r="AE17" s="434"/>
      <c r="AF17" s="443"/>
      <c r="AG17" s="444"/>
    </row>
    <row r="18" spans="1:33" s="405" customFormat="1" x14ac:dyDescent="0.25">
      <c r="A18" s="144"/>
      <c r="B18" s="223"/>
      <c r="C18" s="223"/>
      <c r="D18" s="223"/>
      <c r="E18" s="223"/>
      <c r="F18" s="223"/>
      <c r="G18" s="429"/>
      <c r="H18" s="223"/>
      <c r="I18" s="223"/>
      <c r="J18" s="223"/>
      <c r="K18" s="223"/>
      <c r="L18" s="223"/>
      <c r="M18" s="223"/>
      <c r="N18" s="289"/>
      <c r="O18" s="429"/>
      <c r="P18" s="430"/>
      <c r="Q18" s="430"/>
      <c r="R18" s="430"/>
      <c r="S18" s="430"/>
      <c r="T18" s="249">
        <f t="shared" si="0"/>
        <v>0</v>
      </c>
      <c r="U18" s="249">
        <f t="shared" si="1"/>
        <v>0</v>
      </c>
      <c r="V18" s="249">
        <f t="shared" si="2"/>
        <v>0</v>
      </c>
      <c r="W18" s="249">
        <f t="shared" si="3"/>
        <v>0</v>
      </c>
      <c r="X18" s="249">
        <f t="shared" si="4"/>
        <v>0</v>
      </c>
      <c r="Y18" s="249">
        <f t="shared" si="5"/>
        <v>0</v>
      </c>
      <c r="Z18" s="278"/>
      <c r="AA18" s="278"/>
      <c r="AD18" s="434"/>
      <c r="AE18" s="434"/>
      <c r="AF18" s="443"/>
      <c r="AG18" s="444"/>
    </row>
    <row r="19" spans="1:33" s="405" customFormat="1" x14ac:dyDescent="0.25">
      <c r="A19" s="144"/>
      <c r="B19" s="223"/>
      <c r="C19" s="223"/>
      <c r="D19" s="223"/>
      <c r="E19" s="223"/>
      <c r="F19" s="223"/>
      <c r="G19" s="429"/>
      <c r="H19" s="223"/>
      <c r="I19" s="223"/>
      <c r="J19" s="223"/>
      <c r="K19" s="223"/>
      <c r="L19" s="223"/>
      <c r="M19" s="223"/>
      <c r="N19" s="289"/>
      <c r="O19" s="429"/>
      <c r="P19" s="430"/>
      <c r="Q19" s="430"/>
      <c r="R19" s="430"/>
      <c r="S19" s="430"/>
      <c r="T19" s="249">
        <f t="shared" si="0"/>
        <v>0</v>
      </c>
      <c r="U19" s="249">
        <f t="shared" si="1"/>
        <v>0</v>
      </c>
      <c r="V19" s="249">
        <f t="shared" si="2"/>
        <v>0</v>
      </c>
      <c r="W19" s="249">
        <f t="shared" si="3"/>
        <v>0</v>
      </c>
      <c r="X19" s="249">
        <f t="shared" si="4"/>
        <v>0</v>
      </c>
      <c r="Y19" s="249">
        <f t="shared" si="5"/>
        <v>0</v>
      </c>
      <c r="Z19" s="278"/>
      <c r="AA19" s="278"/>
      <c r="AD19" s="434"/>
      <c r="AE19" s="434"/>
      <c r="AF19" s="443"/>
      <c r="AG19" s="444"/>
    </row>
    <row r="20" spans="1:33" s="233" customFormat="1" x14ac:dyDescent="0.25">
      <c r="A20" s="144"/>
      <c r="B20" s="223"/>
      <c r="C20" s="223"/>
      <c r="D20" s="223"/>
      <c r="E20" s="223"/>
      <c r="F20" s="223"/>
      <c r="G20" s="429"/>
      <c r="H20" s="223"/>
      <c r="I20" s="223"/>
      <c r="J20" s="223"/>
      <c r="K20" s="223"/>
      <c r="L20" s="223"/>
      <c r="M20" s="223"/>
      <c r="N20" s="274"/>
      <c r="O20" s="429"/>
      <c r="P20" s="430"/>
      <c r="Q20" s="430"/>
      <c r="R20" s="430"/>
      <c r="S20" s="430"/>
      <c r="T20" s="249">
        <f t="shared" si="0"/>
        <v>0</v>
      </c>
      <c r="U20" s="249">
        <f t="shared" si="1"/>
        <v>0</v>
      </c>
      <c r="V20" s="249">
        <f t="shared" si="2"/>
        <v>0</v>
      </c>
      <c r="W20" s="249">
        <f t="shared" si="3"/>
        <v>0</v>
      </c>
      <c r="X20" s="249">
        <f t="shared" si="4"/>
        <v>0</v>
      </c>
      <c r="Y20" s="249">
        <f t="shared" si="5"/>
        <v>0</v>
      </c>
      <c r="Z20" s="215"/>
      <c r="AA20" s="215"/>
      <c r="AD20" s="434"/>
      <c r="AE20" s="434"/>
      <c r="AF20" s="443"/>
      <c r="AG20" s="444"/>
    </row>
    <row r="21" spans="1:33" s="233" customFormat="1" x14ac:dyDescent="0.25">
      <c r="A21" s="144"/>
      <c r="B21" s="223"/>
      <c r="C21" s="223"/>
      <c r="D21" s="223"/>
      <c r="E21" s="223"/>
      <c r="F21" s="223"/>
      <c r="G21" s="429"/>
      <c r="H21" s="223"/>
      <c r="I21" s="223"/>
      <c r="J21" s="223"/>
      <c r="K21" s="223"/>
      <c r="L21" s="223"/>
      <c r="M21" s="223"/>
      <c r="N21" s="274"/>
      <c r="O21" s="429"/>
      <c r="P21" s="430"/>
      <c r="Q21" s="430"/>
      <c r="R21" s="430"/>
      <c r="S21" s="430"/>
      <c r="T21" s="249">
        <f t="shared" si="0"/>
        <v>0</v>
      </c>
      <c r="U21" s="249">
        <f t="shared" si="1"/>
        <v>0</v>
      </c>
      <c r="V21" s="249">
        <f t="shared" si="2"/>
        <v>0</v>
      </c>
      <c r="W21" s="249">
        <f t="shared" si="3"/>
        <v>0</v>
      </c>
      <c r="X21" s="249">
        <f t="shared" si="4"/>
        <v>0</v>
      </c>
      <c r="Y21" s="249">
        <f t="shared" si="5"/>
        <v>0</v>
      </c>
      <c r="Z21" s="215"/>
      <c r="AA21" s="215"/>
      <c r="AD21" s="434"/>
      <c r="AE21" s="434"/>
      <c r="AF21" s="443"/>
      <c r="AG21" s="444"/>
    </row>
    <row r="22" spans="1:33" s="233" customFormat="1" x14ac:dyDescent="0.25">
      <c r="A22" s="144"/>
      <c r="B22" s="223"/>
      <c r="C22" s="223"/>
      <c r="D22" s="223"/>
      <c r="E22" s="223"/>
      <c r="F22" s="223"/>
      <c r="G22" s="429"/>
      <c r="H22" s="223"/>
      <c r="I22" s="223"/>
      <c r="J22" s="223"/>
      <c r="K22" s="223"/>
      <c r="L22" s="223"/>
      <c r="M22" s="223"/>
      <c r="N22" s="274"/>
      <c r="O22" s="429"/>
      <c r="P22" s="430"/>
      <c r="Q22" s="430"/>
      <c r="R22" s="430"/>
      <c r="S22" s="430"/>
      <c r="T22" s="249">
        <f t="shared" si="0"/>
        <v>0</v>
      </c>
      <c r="U22" s="249">
        <f t="shared" si="1"/>
        <v>0</v>
      </c>
      <c r="V22" s="249">
        <f t="shared" si="2"/>
        <v>0</v>
      </c>
      <c r="W22" s="249">
        <f t="shared" si="3"/>
        <v>0</v>
      </c>
      <c r="X22" s="249">
        <f t="shared" si="4"/>
        <v>0</v>
      </c>
      <c r="Y22" s="249">
        <f t="shared" si="5"/>
        <v>0</v>
      </c>
      <c r="Z22" s="215"/>
      <c r="AA22" s="215"/>
      <c r="AD22" s="434"/>
      <c r="AE22" s="434"/>
      <c r="AF22" s="443"/>
      <c r="AG22" s="444"/>
    </row>
    <row r="23" spans="1:33" s="233" customFormat="1" x14ac:dyDescent="0.25">
      <c r="A23" s="144"/>
      <c r="B23" s="223"/>
      <c r="C23" s="223"/>
      <c r="D23" s="223"/>
      <c r="E23" s="223"/>
      <c r="F23" s="223"/>
      <c r="G23" s="429"/>
      <c r="H23" s="223"/>
      <c r="I23" s="223"/>
      <c r="J23" s="223"/>
      <c r="K23" s="223"/>
      <c r="L23" s="223"/>
      <c r="M23" s="223"/>
      <c r="N23" s="274"/>
      <c r="O23" s="429"/>
      <c r="P23" s="430"/>
      <c r="Q23" s="430"/>
      <c r="R23" s="430"/>
      <c r="S23" s="430"/>
      <c r="T23" s="249">
        <f t="shared" si="0"/>
        <v>0</v>
      </c>
      <c r="U23" s="249">
        <f t="shared" si="1"/>
        <v>0</v>
      </c>
      <c r="V23" s="249">
        <f t="shared" si="2"/>
        <v>0</v>
      </c>
      <c r="W23" s="249">
        <f t="shared" si="3"/>
        <v>0</v>
      </c>
      <c r="X23" s="249">
        <f t="shared" si="4"/>
        <v>0</v>
      </c>
      <c r="Y23" s="249">
        <f t="shared" si="5"/>
        <v>0</v>
      </c>
      <c r="Z23" s="215"/>
      <c r="AA23" s="215"/>
      <c r="AD23" s="434"/>
      <c r="AE23" s="434"/>
      <c r="AF23" s="443"/>
      <c r="AG23" s="444"/>
    </row>
    <row r="24" spans="1:33" s="233" customFormat="1" x14ac:dyDescent="0.25">
      <c r="A24" s="144"/>
      <c r="B24" s="223"/>
      <c r="C24" s="223"/>
      <c r="D24" s="223"/>
      <c r="E24" s="223"/>
      <c r="F24" s="223"/>
      <c r="G24" s="429"/>
      <c r="H24" s="223"/>
      <c r="I24" s="223"/>
      <c r="J24" s="223"/>
      <c r="K24" s="223"/>
      <c r="L24" s="223"/>
      <c r="M24" s="223"/>
      <c r="N24" s="274"/>
      <c r="O24" s="429"/>
      <c r="P24" s="430"/>
      <c r="Q24" s="430"/>
      <c r="R24" s="430"/>
      <c r="S24" s="430"/>
      <c r="T24" s="249">
        <f t="shared" si="0"/>
        <v>0</v>
      </c>
      <c r="U24" s="249">
        <f t="shared" si="1"/>
        <v>0</v>
      </c>
      <c r="V24" s="249">
        <f t="shared" si="2"/>
        <v>0</v>
      </c>
      <c r="W24" s="249">
        <f t="shared" si="3"/>
        <v>0</v>
      </c>
      <c r="X24" s="249">
        <f t="shared" si="4"/>
        <v>0</v>
      </c>
      <c r="Y24" s="249">
        <f t="shared" si="5"/>
        <v>0</v>
      </c>
      <c r="Z24" s="215"/>
      <c r="AA24" s="215"/>
      <c r="AD24" s="434"/>
      <c r="AE24" s="434"/>
      <c r="AF24" s="443"/>
      <c r="AG24" s="444"/>
    </row>
    <row r="25" spans="1:33" s="233" customFormat="1" ht="18.75" x14ac:dyDescent="0.25">
      <c r="A25" s="144"/>
      <c r="B25" s="223"/>
      <c r="C25" s="223"/>
      <c r="D25" s="223"/>
      <c r="E25" s="439"/>
      <c r="F25" s="223"/>
      <c r="G25" s="429"/>
      <c r="H25" s="223"/>
      <c r="I25" s="223"/>
      <c r="J25" s="223"/>
      <c r="K25" s="223"/>
      <c r="L25" s="223"/>
      <c r="M25" s="223"/>
      <c r="N25" s="274"/>
      <c r="O25" s="429"/>
      <c r="P25" s="430"/>
      <c r="Q25" s="430"/>
      <c r="R25" s="430"/>
      <c r="S25" s="430"/>
      <c r="T25" s="249">
        <f t="shared" si="0"/>
        <v>0</v>
      </c>
      <c r="U25" s="249">
        <f t="shared" si="1"/>
        <v>0</v>
      </c>
      <c r="V25" s="249">
        <f t="shared" si="2"/>
        <v>0</v>
      </c>
      <c r="W25" s="249">
        <f t="shared" si="3"/>
        <v>0</v>
      </c>
      <c r="X25" s="249">
        <f t="shared" si="4"/>
        <v>0</v>
      </c>
      <c r="Y25" s="249">
        <f t="shared" si="5"/>
        <v>0</v>
      </c>
      <c r="Z25" s="215"/>
      <c r="AA25" s="215"/>
      <c r="AD25" s="434"/>
      <c r="AE25" s="434"/>
      <c r="AF25" s="443"/>
      <c r="AG25" s="444"/>
    </row>
    <row r="26" spans="1:33" s="233" customFormat="1" x14ac:dyDescent="0.25">
      <c r="A26" s="144"/>
      <c r="B26" s="223"/>
      <c r="C26" s="223"/>
      <c r="D26" s="223"/>
      <c r="E26" s="223"/>
      <c r="F26" s="223"/>
      <c r="G26" s="429"/>
      <c r="H26" s="223"/>
      <c r="I26" s="223"/>
      <c r="J26" s="223"/>
      <c r="K26" s="223"/>
      <c r="L26" s="223"/>
      <c r="M26" s="223"/>
      <c r="N26" s="274"/>
      <c r="O26" s="429"/>
      <c r="P26" s="430"/>
      <c r="Q26" s="430"/>
      <c r="R26" s="430"/>
      <c r="S26" s="430"/>
      <c r="T26" s="249">
        <f t="shared" si="0"/>
        <v>0</v>
      </c>
      <c r="U26" s="249">
        <f t="shared" si="1"/>
        <v>0</v>
      </c>
      <c r="V26" s="249">
        <f t="shared" si="2"/>
        <v>0</v>
      </c>
      <c r="W26" s="249">
        <f t="shared" si="3"/>
        <v>0</v>
      </c>
      <c r="X26" s="249">
        <f t="shared" si="4"/>
        <v>0</v>
      </c>
      <c r="Y26" s="249">
        <f t="shared" si="5"/>
        <v>0</v>
      </c>
      <c r="Z26" s="215"/>
      <c r="AA26" s="215"/>
      <c r="AD26" s="434"/>
      <c r="AE26" s="434"/>
      <c r="AF26" s="443"/>
      <c r="AG26" s="444"/>
    </row>
    <row r="27" spans="1:33" s="233" customFormat="1" x14ac:dyDescent="0.25">
      <c r="A27" s="144"/>
      <c r="B27" s="223"/>
      <c r="C27" s="223"/>
      <c r="D27" s="223"/>
      <c r="E27" s="223"/>
      <c r="F27" s="223"/>
      <c r="G27" s="429"/>
      <c r="H27" s="223"/>
      <c r="I27" s="223"/>
      <c r="J27" s="223"/>
      <c r="K27" s="223"/>
      <c r="L27" s="223"/>
      <c r="M27" s="223"/>
      <c r="N27" s="274"/>
      <c r="O27" s="429"/>
      <c r="P27" s="430"/>
      <c r="Q27" s="430"/>
      <c r="R27" s="430"/>
      <c r="S27" s="430"/>
      <c r="T27" s="249">
        <f t="shared" si="0"/>
        <v>0</v>
      </c>
      <c r="U27" s="249">
        <f t="shared" si="1"/>
        <v>0</v>
      </c>
      <c r="V27" s="249">
        <f t="shared" si="2"/>
        <v>0</v>
      </c>
      <c r="W27" s="249">
        <f t="shared" si="3"/>
        <v>0</v>
      </c>
      <c r="X27" s="249">
        <f t="shared" si="4"/>
        <v>0</v>
      </c>
      <c r="Y27" s="249">
        <f t="shared" si="5"/>
        <v>0</v>
      </c>
      <c r="Z27" s="215"/>
      <c r="AA27" s="215"/>
      <c r="AD27" s="434"/>
      <c r="AE27" s="434"/>
      <c r="AF27" s="443"/>
      <c r="AG27" s="444"/>
    </row>
    <row r="28" spans="1:33" s="233" customFormat="1" ht="18.75" x14ac:dyDescent="0.25">
      <c r="A28" s="144"/>
      <c r="B28" s="223"/>
      <c r="C28" s="223"/>
      <c r="D28" s="223"/>
      <c r="E28" s="439"/>
      <c r="F28" s="223"/>
      <c r="G28" s="429"/>
      <c r="H28" s="223"/>
      <c r="I28" s="223"/>
      <c r="J28" s="223"/>
      <c r="K28" s="223"/>
      <c r="L28" s="223"/>
      <c r="M28" s="223"/>
      <c r="N28" s="206"/>
      <c r="O28" s="429"/>
      <c r="P28" s="430"/>
      <c r="Q28" s="430"/>
      <c r="R28" s="430"/>
      <c r="S28" s="430"/>
      <c r="T28" s="249">
        <f t="shared" si="0"/>
        <v>0</v>
      </c>
      <c r="U28" s="249">
        <f t="shared" si="1"/>
        <v>0</v>
      </c>
      <c r="V28" s="249">
        <f t="shared" si="2"/>
        <v>0</v>
      </c>
      <c r="W28" s="249">
        <f t="shared" si="3"/>
        <v>0</v>
      </c>
      <c r="X28" s="249">
        <f t="shared" si="4"/>
        <v>0</v>
      </c>
      <c r="Y28" s="249">
        <f t="shared" si="5"/>
        <v>0</v>
      </c>
      <c r="Z28" s="215"/>
      <c r="AA28" s="215"/>
      <c r="AD28" s="434"/>
      <c r="AE28" s="434"/>
      <c r="AF28" s="443"/>
      <c r="AG28" s="444"/>
    </row>
    <row r="29" spans="1:33" s="233" customFormat="1" ht="18.75" x14ac:dyDescent="0.25">
      <c r="A29" s="144"/>
      <c r="B29" s="223"/>
      <c r="C29" s="223"/>
      <c r="D29" s="223"/>
      <c r="E29" s="439"/>
      <c r="F29" s="223"/>
      <c r="G29" s="429"/>
      <c r="H29" s="223"/>
      <c r="I29" s="223"/>
      <c r="J29" s="223"/>
      <c r="K29" s="223"/>
      <c r="L29" s="223"/>
      <c r="M29" s="223"/>
      <c r="N29" s="206"/>
      <c r="O29" s="429"/>
      <c r="P29" s="430"/>
      <c r="Q29" s="430"/>
      <c r="R29" s="430"/>
      <c r="S29" s="430"/>
      <c r="T29" s="249">
        <f t="shared" si="0"/>
        <v>0</v>
      </c>
      <c r="U29" s="249">
        <f t="shared" si="1"/>
        <v>0</v>
      </c>
      <c r="V29" s="249">
        <f t="shared" si="2"/>
        <v>0</v>
      </c>
      <c r="W29" s="249">
        <f t="shared" si="3"/>
        <v>0</v>
      </c>
      <c r="X29" s="249">
        <f t="shared" si="4"/>
        <v>0</v>
      </c>
      <c r="Y29" s="249">
        <f t="shared" si="5"/>
        <v>0</v>
      </c>
      <c r="Z29" s="215"/>
      <c r="AA29" s="215"/>
      <c r="AD29" s="434"/>
      <c r="AE29" s="434"/>
      <c r="AF29" s="443"/>
      <c r="AG29" s="444"/>
    </row>
    <row r="30" spans="1:33" s="233" customFormat="1" ht="18.75" x14ac:dyDescent="0.25">
      <c r="A30" s="144"/>
      <c r="B30" s="223"/>
      <c r="C30" s="223"/>
      <c r="D30" s="223"/>
      <c r="E30" s="440"/>
      <c r="F30" s="223"/>
      <c r="G30" s="429"/>
      <c r="H30" s="223"/>
      <c r="I30" s="223"/>
      <c r="J30" s="223"/>
      <c r="K30" s="223"/>
      <c r="L30" s="223"/>
      <c r="M30" s="223"/>
      <c r="N30" s="206"/>
      <c r="O30" s="429"/>
      <c r="P30" s="430"/>
      <c r="Q30" s="430"/>
      <c r="R30" s="430"/>
      <c r="S30" s="430"/>
      <c r="T30" s="249">
        <f t="shared" si="0"/>
        <v>0</v>
      </c>
      <c r="U30" s="249">
        <f t="shared" si="1"/>
        <v>0</v>
      </c>
      <c r="V30" s="249">
        <f t="shared" si="2"/>
        <v>0</v>
      </c>
      <c r="W30" s="249">
        <f t="shared" si="3"/>
        <v>0</v>
      </c>
      <c r="X30" s="249">
        <f t="shared" si="4"/>
        <v>0</v>
      </c>
      <c r="Y30" s="249">
        <f t="shared" si="5"/>
        <v>0</v>
      </c>
      <c r="Z30" s="215"/>
      <c r="AA30" s="215"/>
      <c r="AD30" s="434"/>
      <c r="AE30" s="434"/>
      <c r="AF30" s="443"/>
      <c r="AG30" s="444"/>
    </row>
    <row r="31" spans="1:33" s="233" customFormat="1" ht="18.75" x14ac:dyDescent="0.25">
      <c r="A31" s="144"/>
      <c r="B31" s="223"/>
      <c r="C31" s="223"/>
      <c r="D31" s="223"/>
      <c r="E31" s="439"/>
      <c r="F31" s="223"/>
      <c r="G31" s="429"/>
      <c r="H31" s="223"/>
      <c r="I31" s="223"/>
      <c r="J31" s="223"/>
      <c r="K31" s="223"/>
      <c r="L31" s="223"/>
      <c r="M31" s="223"/>
      <c r="N31" s="274"/>
      <c r="O31" s="429"/>
      <c r="P31" s="430"/>
      <c r="Q31" s="430"/>
      <c r="R31" s="430"/>
      <c r="S31" s="430"/>
      <c r="T31" s="249">
        <f t="shared" si="0"/>
        <v>0</v>
      </c>
      <c r="U31" s="249">
        <f t="shared" si="1"/>
        <v>0</v>
      </c>
      <c r="V31" s="249">
        <f t="shared" si="2"/>
        <v>0</v>
      </c>
      <c r="W31" s="249">
        <f t="shared" si="3"/>
        <v>0</v>
      </c>
      <c r="X31" s="249">
        <f t="shared" si="4"/>
        <v>0</v>
      </c>
      <c r="Y31" s="249">
        <f t="shared" si="5"/>
        <v>0</v>
      </c>
      <c r="Z31" s="215"/>
      <c r="AA31" s="215"/>
      <c r="AD31" s="434"/>
      <c r="AE31" s="434"/>
      <c r="AF31" s="443"/>
      <c r="AG31" s="444"/>
    </row>
    <row r="32" spans="1:33" s="233" customFormat="1" ht="18.75" x14ac:dyDescent="0.25">
      <c r="A32" s="144"/>
      <c r="B32" s="223"/>
      <c r="C32" s="223"/>
      <c r="D32" s="223"/>
      <c r="E32" s="439"/>
      <c r="F32" s="223"/>
      <c r="G32" s="429"/>
      <c r="H32" s="223"/>
      <c r="I32" s="223"/>
      <c r="J32" s="223"/>
      <c r="K32" s="223"/>
      <c r="L32" s="223"/>
      <c r="M32" s="223"/>
      <c r="N32" s="274"/>
      <c r="O32" s="429"/>
      <c r="P32" s="430"/>
      <c r="Q32" s="430"/>
      <c r="R32" s="430"/>
      <c r="S32" s="430"/>
      <c r="T32" s="249">
        <f t="shared" si="0"/>
        <v>0</v>
      </c>
      <c r="U32" s="249">
        <f t="shared" si="1"/>
        <v>0</v>
      </c>
      <c r="V32" s="249">
        <f t="shared" si="2"/>
        <v>0</v>
      </c>
      <c r="W32" s="249">
        <f t="shared" si="3"/>
        <v>0</v>
      </c>
      <c r="X32" s="249">
        <f t="shared" si="4"/>
        <v>0</v>
      </c>
      <c r="Y32" s="249">
        <f t="shared" si="5"/>
        <v>0</v>
      </c>
      <c r="Z32" s="215"/>
      <c r="AA32" s="215"/>
      <c r="AD32" s="434"/>
      <c r="AE32" s="434"/>
      <c r="AF32" s="443"/>
      <c r="AG32" s="444"/>
    </row>
    <row r="33" spans="1:33" s="233" customFormat="1" x14ac:dyDescent="0.25">
      <c r="A33" s="144"/>
      <c r="B33" s="223"/>
      <c r="C33" s="223"/>
      <c r="D33" s="223"/>
      <c r="E33" s="223"/>
      <c r="F33" s="223"/>
      <c r="G33" s="429"/>
      <c r="H33" s="223"/>
      <c r="I33" s="223"/>
      <c r="J33" s="223"/>
      <c r="K33" s="223"/>
      <c r="L33" s="223"/>
      <c r="M33" s="223"/>
      <c r="N33" s="274"/>
      <c r="O33" s="429"/>
      <c r="P33" s="430"/>
      <c r="Q33" s="430"/>
      <c r="R33" s="430"/>
      <c r="S33" s="430"/>
      <c r="T33" s="249">
        <f t="shared" si="0"/>
        <v>0</v>
      </c>
      <c r="U33" s="249">
        <f t="shared" si="1"/>
        <v>0</v>
      </c>
      <c r="V33" s="249">
        <f t="shared" si="2"/>
        <v>0</v>
      </c>
      <c r="W33" s="249">
        <f t="shared" si="3"/>
        <v>0</v>
      </c>
      <c r="X33" s="249">
        <f t="shared" si="4"/>
        <v>0</v>
      </c>
      <c r="Y33" s="249">
        <f t="shared" si="5"/>
        <v>0</v>
      </c>
      <c r="Z33" s="215"/>
      <c r="AA33" s="215"/>
      <c r="AD33" s="434"/>
      <c r="AE33" s="434"/>
      <c r="AF33" s="443"/>
      <c r="AG33" s="444"/>
    </row>
    <row r="34" spans="1:33" s="233" customFormat="1" x14ac:dyDescent="0.25">
      <c r="A34" s="144"/>
      <c r="B34" s="223"/>
      <c r="C34" s="223"/>
      <c r="D34" s="223"/>
      <c r="E34" s="223"/>
      <c r="F34" s="223"/>
      <c r="G34" s="429"/>
      <c r="H34" s="223"/>
      <c r="I34" s="223"/>
      <c r="J34" s="223"/>
      <c r="K34" s="223"/>
      <c r="L34" s="223"/>
      <c r="M34" s="223"/>
      <c r="N34" s="274"/>
      <c r="O34" s="429"/>
      <c r="P34" s="430"/>
      <c r="Q34" s="430"/>
      <c r="R34" s="430"/>
      <c r="S34" s="430"/>
      <c r="T34" s="249">
        <f t="shared" si="0"/>
        <v>0</v>
      </c>
      <c r="U34" s="249">
        <f t="shared" si="1"/>
        <v>0</v>
      </c>
      <c r="V34" s="249">
        <f t="shared" si="2"/>
        <v>0</v>
      </c>
      <c r="W34" s="249">
        <f t="shared" si="3"/>
        <v>0</v>
      </c>
      <c r="X34" s="249">
        <f t="shared" si="4"/>
        <v>0</v>
      </c>
      <c r="Y34" s="249">
        <f t="shared" si="5"/>
        <v>0</v>
      </c>
      <c r="Z34" s="215"/>
      <c r="AA34" s="215"/>
      <c r="AD34" s="445"/>
      <c r="AE34" s="434"/>
      <c r="AF34" s="443"/>
      <c r="AG34" s="444"/>
    </row>
    <row r="35" spans="1:33" s="233" customFormat="1" x14ac:dyDescent="0.25">
      <c r="A35" s="144"/>
      <c r="B35" s="223"/>
      <c r="C35" s="223"/>
      <c r="D35" s="223"/>
      <c r="E35" s="223"/>
      <c r="F35" s="223"/>
      <c r="G35" s="429"/>
      <c r="H35" s="223"/>
      <c r="I35" s="223"/>
      <c r="J35" s="223"/>
      <c r="K35" s="223"/>
      <c r="L35" s="223"/>
      <c r="M35" s="223"/>
      <c r="N35" s="274"/>
      <c r="O35" s="429"/>
      <c r="P35" s="430"/>
      <c r="Q35" s="430"/>
      <c r="R35" s="430"/>
      <c r="S35" s="430"/>
      <c r="T35" s="249">
        <f t="shared" si="0"/>
        <v>0</v>
      </c>
      <c r="U35" s="249">
        <f t="shared" si="1"/>
        <v>0</v>
      </c>
      <c r="V35" s="249">
        <f t="shared" si="2"/>
        <v>0</v>
      </c>
      <c r="W35" s="249">
        <f t="shared" si="3"/>
        <v>0</v>
      </c>
      <c r="X35" s="249">
        <f t="shared" si="4"/>
        <v>0</v>
      </c>
      <c r="Y35" s="249">
        <f t="shared" si="5"/>
        <v>0</v>
      </c>
      <c r="Z35" s="215"/>
      <c r="AA35" s="215"/>
      <c r="AD35" s="434"/>
      <c r="AE35" s="434"/>
      <c r="AF35" s="443"/>
      <c r="AG35" s="446"/>
    </row>
    <row r="36" spans="1:33" s="233" customFormat="1" x14ac:dyDescent="0.25">
      <c r="A36" s="144"/>
      <c r="B36" s="223"/>
      <c r="C36" s="223"/>
      <c r="D36" s="223"/>
      <c r="E36" s="223"/>
      <c r="F36" s="223"/>
      <c r="G36" s="429"/>
      <c r="H36" s="223"/>
      <c r="I36" s="223"/>
      <c r="J36" s="223"/>
      <c r="K36" s="223"/>
      <c r="L36" s="223"/>
      <c r="M36" s="223"/>
      <c r="N36" s="274"/>
      <c r="O36" s="429"/>
      <c r="P36" s="430"/>
      <c r="Q36" s="430"/>
      <c r="R36" s="430"/>
      <c r="S36" s="430"/>
      <c r="T36" s="249">
        <f t="shared" si="0"/>
        <v>0</v>
      </c>
      <c r="U36" s="249">
        <f t="shared" si="1"/>
        <v>0</v>
      </c>
      <c r="V36" s="249">
        <f t="shared" si="2"/>
        <v>0</v>
      </c>
      <c r="W36" s="249">
        <f t="shared" si="3"/>
        <v>0</v>
      </c>
      <c r="X36" s="249">
        <f t="shared" si="4"/>
        <v>0</v>
      </c>
      <c r="Y36" s="249">
        <f t="shared" si="5"/>
        <v>0</v>
      </c>
      <c r="Z36" s="215"/>
      <c r="AA36" s="215"/>
      <c r="AD36" s="434"/>
      <c r="AE36" s="434"/>
      <c r="AF36" s="443"/>
      <c r="AG36" s="446"/>
    </row>
    <row r="37" spans="1:33" s="233" customFormat="1" x14ac:dyDescent="0.25">
      <c r="A37" s="144"/>
      <c r="B37" s="441"/>
      <c r="C37" s="223"/>
      <c r="D37" s="223"/>
      <c r="E37" s="223"/>
      <c r="F37" s="223"/>
      <c r="G37" s="429"/>
      <c r="H37" s="223"/>
      <c r="I37" s="223"/>
      <c r="J37" s="223"/>
      <c r="K37" s="223"/>
      <c r="L37" s="223"/>
      <c r="M37" s="441"/>
      <c r="N37" s="274"/>
      <c r="O37" s="429"/>
      <c r="P37" s="430"/>
      <c r="Q37" s="430"/>
      <c r="R37" s="430"/>
      <c r="S37" s="430"/>
      <c r="T37" s="249">
        <f t="shared" si="0"/>
        <v>0</v>
      </c>
      <c r="U37" s="249">
        <f t="shared" si="1"/>
        <v>0</v>
      </c>
      <c r="V37" s="249">
        <f t="shared" si="2"/>
        <v>0</v>
      </c>
      <c r="W37" s="249">
        <f t="shared" si="3"/>
        <v>0</v>
      </c>
      <c r="X37" s="249">
        <f t="shared" si="4"/>
        <v>0</v>
      </c>
      <c r="Y37" s="249">
        <f t="shared" si="5"/>
        <v>0</v>
      </c>
      <c r="Z37" s="215"/>
      <c r="AA37" s="215"/>
      <c r="AD37" s="434"/>
      <c r="AE37" s="223"/>
      <c r="AF37" s="447"/>
      <c r="AG37" s="448"/>
    </row>
    <row r="38" spans="1:33" s="233" customFormat="1" x14ac:dyDescent="0.25">
      <c r="A38" s="144"/>
      <c r="B38" s="441"/>
      <c r="C38" s="223"/>
      <c r="D38" s="223"/>
      <c r="E38" s="223"/>
      <c r="F38" s="223"/>
      <c r="G38" s="429"/>
      <c r="H38" s="223"/>
      <c r="I38" s="223"/>
      <c r="J38" s="223"/>
      <c r="K38" s="223"/>
      <c r="L38" s="223"/>
      <c r="M38" s="441"/>
      <c r="N38" s="274"/>
      <c r="O38" s="429"/>
      <c r="P38" s="430"/>
      <c r="Q38" s="430"/>
      <c r="R38" s="430"/>
      <c r="S38" s="430"/>
      <c r="T38" s="249">
        <f t="shared" si="0"/>
        <v>0</v>
      </c>
      <c r="U38" s="249">
        <f t="shared" si="1"/>
        <v>0</v>
      </c>
      <c r="V38" s="249">
        <f t="shared" si="2"/>
        <v>0</v>
      </c>
      <c r="W38" s="249">
        <f t="shared" si="3"/>
        <v>0</v>
      </c>
      <c r="X38" s="249">
        <f t="shared" si="4"/>
        <v>0</v>
      </c>
      <c r="Y38" s="249">
        <f t="shared" si="5"/>
        <v>0</v>
      </c>
      <c r="Z38" s="215"/>
      <c r="AA38" s="215"/>
      <c r="AD38" s="434"/>
      <c r="AE38" s="223"/>
      <c r="AF38" s="447"/>
      <c r="AG38" s="448"/>
    </row>
    <row r="39" spans="1:33" s="233" customFormat="1" x14ac:dyDescent="0.25">
      <c r="A39" s="144"/>
      <c r="B39" s="441"/>
      <c r="C39" s="223"/>
      <c r="D39" s="223"/>
      <c r="E39" s="223"/>
      <c r="F39" s="223"/>
      <c r="G39" s="429"/>
      <c r="H39" s="223"/>
      <c r="I39" s="223"/>
      <c r="J39" s="223"/>
      <c r="K39" s="223"/>
      <c r="L39" s="223"/>
      <c r="M39" s="441"/>
      <c r="N39" s="274"/>
      <c r="O39" s="429"/>
      <c r="P39" s="430"/>
      <c r="Q39" s="430"/>
      <c r="R39" s="430"/>
      <c r="S39" s="430"/>
      <c r="T39" s="249">
        <f t="shared" si="0"/>
        <v>0</v>
      </c>
      <c r="U39" s="249">
        <f t="shared" si="1"/>
        <v>0</v>
      </c>
      <c r="V39" s="249">
        <f t="shared" si="2"/>
        <v>0</v>
      </c>
      <c r="W39" s="249">
        <f t="shared" si="3"/>
        <v>0</v>
      </c>
      <c r="X39" s="249">
        <f t="shared" si="4"/>
        <v>0</v>
      </c>
      <c r="Y39" s="249">
        <f t="shared" si="5"/>
        <v>0</v>
      </c>
      <c r="Z39" s="215"/>
      <c r="AA39" s="215"/>
      <c r="AD39" s="434"/>
      <c r="AE39" s="223"/>
      <c r="AF39" s="447"/>
      <c r="AG39" s="448"/>
    </row>
    <row r="40" spans="1:33" s="233" customFormat="1" x14ac:dyDescent="0.25">
      <c r="A40" s="144"/>
      <c r="B40" s="441"/>
      <c r="C40" s="223"/>
      <c r="D40" s="223"/>
      <c r="E40" s="223"/>
      <c r="F40" s="223"/>
      <c r="G40" s="429"/>
      <c r="H40" s="223"/>
      <c r="I40" s="223"/>
      <c r="J40" s="223"/>
      <c r="K40" s="223"/>
      <c r="L40" s="223"/>
      <c r="M40" s="441"/>
      <c r="N40" s="274"/>
      <c r="O40" s="429"/>
      <c r="P40" s="430"/>
      <c r="Q40" s="430"/>
      <c r="R40" s="430"/>
      <c r="S40" s="430"/>
      <c r="T40" s="249">
        <f t="shared" si="0"/>
        <v>0</v>
      </c>
      <c r="U40" s="249">
        <f t="shared" si="1"/>
        <v>0</v>
      </c>
      <c r="V40" s="249">
        <f t="shared" si="2"/>
        <v>0</v>
      </c>
      <c r="W40" s="249">
        <f t="shared" si="3"/>
        <v>0</v>
      </c>
      <c r="X40" s="249">
        <f t="shared" si="4"/>
        <v>0</v>
      </c>
      <c r="Y40" s="249">
        <f t="shared" si="5"/>
        <v>0</v>
      </c>
      <c r="Z40" s="215"/>
      <c r="AA40" s="215"/>
      <c r="AD40" s="434"/>
      <c r="AE40" s="223"/>
      <c r="AF40" s="447"/>
      <c r="AG40" s="448"/>
    </row>
    <row r="41" spans="1:33" s="233" customFormat="1" x14ac:dyDescent="0.25">
      <c r="A41" s="193"/>
      <c r="B41" s="441"/>
      <c r="C41" s="223"/>
      <c r="D41" s="223"/>
      <c r="E41" s="223"/>
      <c r="F41" s="442"/>
      <c r="G41" s="441"/>
      <c r="H41" s="441"/>
      <c r="I41" s="223"/>
      <c r="J41" s="223"/>
      <c r="K41" s="223"/>
      <c r="L41" s="223"/>
      <c r="M41" s="441"/>
      <c r="N41" s="274"/>
      <c r="O41" s="429"/>
      <c r="P41" s="430"/>
      <c r="Q41" s="430"/>
      <c r="R41" s="430"/>
      <c r="S41" s="430"/>
      <c r="T41" s="249">
        <f t="shared" si="0"/>
        <v>0</v>
      </c>
      <c r="U41" s="249">
        <f t="shared" si="1"/>
        <v>0</v>
      </c>
      <c r="V41" s="249">
        <f t="shared" si="2"/>
        <v>0</v>
      </c>
      <c r="W41" s="249">
        <f t="shared" si="3"/>
        <v>0</v>
      </c>
      <c r="X41" s="249">
        <f t="shared" si="4"/>
        <v>0</v>
      </c>
      <c r="Y41" s="249">
        <f t="shared" si="5"/>
        <v>0</v>
      </c>
      <c r="Z41" s="215"/>
      <c r="AA41" s="215"/>
      <c r="AD41" s="449"/>
      <c r="AE41" s="445"/>
      <c r="AF41" s="450"/>
      <c r="AG41" s="451"/>
    </row>
    <row r="42" spans="1:33" s="233" customFormat="1" x14ac:dyDescent="0.25">
      <c r="A42" s="144"/>
      <c r="B42" s="441"/>
      <c r="C42" s="441"/>
      <c r="D42" s="223"/>
      <c r="E42" s="223"/>
      <c r="F42" s="223"/>
      <c r="G42" s="441"/>
      <c r="H42" s="223"/>
      <c r="I42" s="223"/>
      <c r="J42" s="223"/>
      <c r="K42" s="223"/>
      <c r="L42" s="223"/>
      <c r="M42" s="441"/>
      <c r="N42" s="274"/>
      <c r="O42" s="429"/>
      <c r="P42" s="430"/>
      <c r="Q42" s="430"/>
      <c r="R42" s="430"/>
      <c r="S42" s="430"/>
      <c r="T42" s="249">
        <f t="shared" si="0"/>
        <v>0</v>
      </c>
      <c r="U42" s="249">
        <f t="shared" si="1"/>
        <v>0</v>
      </c>
      <c r="V42" s="249">
        <f t="shared" si="2"/>
        <v>0</v>
      </c>
      <c r="W42" s="249">
        <f t="shared" si="3"/>
        <v>0</v>
      </c>
      <c r="X42" s="249">
        <f t="shared" si="4"/>
        <v>0</v>
      </c>
      <c r="Y42" s="249">
        <f t="shared" si="5"/>
        <v>0</v>
      </c>
      <c r="Z42" s="215"/>
      <c r="AA42" s="215"/>
      <c r="AD42" s="449"/>
      <c r="AE42" s="445"/>
      <c r="AF42" s="451"/>
      <c r="AG42" s="451"/>
    </row>
    <row r="43" spans="1:33" s="233" customFormat="1" x14ac:dyDescent="0.25">
      <c r="A43" s="144"/>
      <c r="B43" s="441"/>
      <c r="C43" s="223"/>
      <c r="D43" s="223"/>
      <c r="E43" s="223"/>
      <c r="F43" s="223"/>
      <c r="G43" s="441"/>
      <c r="H43" s="441"/>
      <c r="I43" s="223"/>
      <c r="J43" s="223"/>
      <c r="K43" s="223"/>
      <c r="L43" s="223"/>
      <c r="M43" s="441"/>
      <c r="N43" s="274"/>
      <c r="O43" s="429"/>
      <c r="P43" s="430"/>
      <c r="Q43" s="430"/>
      <c r="R43" s="430"/>
      <c r="S43" s="430"/>
      <c r="T43" s="249">
        <f t="shared" si="0"/>
        <v>0</v>
      </c>
      <c r="U43" s="249">
        <f t="shared" si="1"/>
        <v>0</v>
      </c>
      <c r="V43" s="249">
        <f t="shared" si="2"/>
        <v>0</v>
      </c>
      <c r="W43" s="249">
        <f t="shared" si="3"/>
        <v>0</v>
      </c>
      <c r="X43" s="249">
        <f t="shared" si="4"/>
        <v>0</v>
      </c>
      <c r="Y43" s="249">
        <f t="shared" si="5"/>
        <v>0</v>
      </c>
      <c r="Z43" s="215"/>
      <c r="AA43" s="215"/>
      <c r="AD43" s="449"/>
      <c r="AE43" s="445"/>
      <c r="AF43" s="451"/>
      <c r="AG43" s="451"/>
    </row>
    <row r="44" spans="1:33" s="233" customFormat="1" x14ac:dyDescent="0.25">
      <c r="A44" s="144"/>
      <c r="B44" s="441"/>
      <c r="C44" s="223"/>
      <c r="D44" s="223"/>
      <c r="E44" s="223"/>
      <c r="F44" s="223"/>
      <c r="G44" s="441"/>
      <c r="H44" s="441"/>
      <c r="I44" s="223"/>
      <c r="J44" s="223"/>
      <c r="K44" s="223"/>
      <c r="L44" s="223"/>
      <c r="M44" s="441"/>
      <c r="N44" s="274"/>
      <c r="O44" s="429"/>
      <c r="P44" s="430"/>
      <c r="Q44" s="430"/>
      <c r="R44" s="430"/>
      <c r="S44" s="430"/>
      <c r="T44" s="249">
        <f t="shared" si="0"/>
        <v>0</v>
      </c>
      <c r="U44" s="249">
        <f t="shared" si="1"/>
        <v>0</v>
      </c>
      <c r="V44" s="249">
        <f t="shared" si="2"/>
        <v>0</v>
      </c>
      <c r="W44" s="249">
        <f t="shared" si="3"/>
        <v>0</v>
      </c>
      <c r="X44" s="249">
        <f t="shared" si="4"/>
        <v>0</v>
      </c>
      <c r="Y44" s="249">
        <f t="shared" si="5"/>
        <v>0</v>
      </c>
      <c r="Z44" s="215"/>
      <c r="AA44" s="215"/>
      <c r="AD44" s="449"/>
      <c r="AE44" s="445"/>
      <c r="AF44" s="451"/>
      <c r="AG44" s="451"/>
    </row>
    <row r="45" spans="1:33" s="233" customFormat="1" x14ac:dyDescent="0.25">
      <c r="A45" s="144"/>
      <c r="B45" s="441"/>
      <c r="C45" s="223"/>
      <c r="D45" s="223"/>
      <c r="E45" s="223"/>
      <c r="F45" s="223"/>
      <c r="G45" s="441"/>
      <c r="H45" s="441"/>
      <c r="I45" s="223"/>
      <c r="J45" s="223"/>
      <c r="K45" s="223"/>
      <c r="L45" s="223"/>
      <c r="M45" s="441"/>
      <c r="N45" s="274"/>
      <c r="O45" s="429"/>
      <c r="P45" s="430"/>
      <c r="Q45" s="430"/>
      <c r="R45" s="430"/>
      <c r="S45" s="430"/>
      <c r="T45" s="249">
        <f t="shared" si="0"/>
        <v>0</v>
      </c>
      <c r="U45" s="249">
        <f t="shared" si="1"/>
        <v>0</v>
      </c>
      <c r="V45" s="249">
        <f t="shared" si="2"/>
        <v>0</v>
      </c>
      <c r="W45" s="249">
        <f t="shared" si="3"/>
        <v>0</v>
      </c>
      <c r="X45" s="249">
        <f t="shared" si="4"/>
        <v>0</v>
      </c>
      <c r="Y45" s="249">
        <f t="shared" si="5"/>
        <v>0</v>
      </c>
      <c r="Z45" s="215"/>
      <c r="AA45" s="215"/>
      <c r="AD45" s="449"/>
      <c r="AE45" s="445"/>
      <c r="AF45" s="451"/>
      <c r="AG45" s="451"/>
    </row>
    <row r="46" spans="1:33" s="233" customFormat="1" x14ac:dyDescent="0.25">
      <c r="A46" s="144"/>
      <c r="B46" s="441"/>
      <c r="C46" s="223"/>
      <c r="D46" s="223"/>
      <c r="E46" s="223"/>
      <c r="F46" s="223"/>
      <c r="G46" s="441"/>
      <c r="H46" s="441"/>
      <c r="I46" s="223"/>
      <c r="J46" s="223"/>
      <c r="K46" s="223"/>
      <c r="L46" s="223"/>
      <c r="M46" s="441"/>
      <c r="N46" s="274"/>
      <c r="O46" s="429"/>
      <c r="P46" s="430"/>
      <c r="Q46" s="430"/>
      <c r="R46" s="430"/>
      <c r="S46" s="430"/>
      <c r="T46" s="249">
        <f t="shared" si="0"/>
        <v>0</v>
      </c>
      <c r="U46" s="249">
        <f t="shared" si="1"/>
        <v>0</v>
      </c>
      <c r="V46" s="249">
        <f t="shared" si="2"/>
        <v>0</v>
      </c>
      <c r="W46" s="249">
        <f t="shared" si="3"/>
        <v>0</v>
      </c>
      <c r="X46" s="249">
        <f t="shared" si="4"/>
        <v>0</v>
      </c>
      <c r="Y46" s="249">
        <f t="shared" si="5"/>
        <v>0</v>
      </c>
      <c r="Z46" s="215"/>
      <c r="AA46" s="215"/>
      <c r="AD46" s="449"/>
      <c r="AE46" s="445"/>
      <c r="AF46" s="451"/>
      <c r="AG46" s="451"/>
    </row>
    <row r="47" spans="1:33" s="233" customFormat="1" x14ac:dyDescent="0.25">
      <c r="A47" s="144"/>
      <c r="B47" s="441"/>
      <c r="C47" s="223"/>
      <c r="D47" s="223"/>
      <c r="E47" s="223"/>
      <c r="F47" s="223"/>
      <c r="G47" s="441"/>
      <c r="H47" s="441"/>
      <c r="I47" s="223"/>
      <c r="J47" s="223"/>
      <c r="K47" s="223"/>
      <c r="L47" s="223"/>
      <c r="M47" s="441"/>
      <c r="N47" s="274"/>
      <c r="O47" s="429"/>
      <c r="P47" s="430"/>
      <c r="Q47" s="430"/>
      <c r="R47" s="430"/>
      <c r="S47" s="430"/>
      <c r="T47" s="249">
        <f t="shared" si="0"/>
        <v>0</v>
      </c>
      <c r="U47" s="249">
        <f t="shared" si="1"/>
        <v>0</v>
      </c>
      <c r="V47" s="249">
        <f t="shared" si="2"/>
        <v>0</v>
      </c>
      <c r="W47" s="249">
        <f t="shared" si="3"/>
        <v>0</v>
      </c>
      <c r="X47" s="249">
        <f t="shared" si="4"/>
        <v>0</v>
      </c>
      <c r="Y47" s="249">
        <f t="shared" si="5"/>
        <v>0</v>
      </c>
      <c r="Z47" s="215"/>
      <c r="AA47" s="215"/>
      <c r="AD47" s="449"/>
      <c r="AE47" s="445"/>
      <c r="AF47" s="451"/>
      <c r="AG47" s="451"/>
    </row>
    <row r="48" spans="1:33" s="233" customFormat="1" x14ac:dyDescent="0.25">
      <c r="A48" s="144"/>
      <c r="B48" s="441"/>
      <c r="C48" s="223"/>
      <c r="D48" s="223"/>
      <c r="E48" s="223"/>
      <c r="F48" s="223"/>
      <c r="G48" s="441"/>
      <c r="H48" s="441"/>
      <c r="I48" s="223"/>
      <c r="J48" s="223"/>
      <c r="K48" s="223"/>
      <c r="L48" s="223"/>
      <c r="M48" s="441"/>
      <c r="N48" s="289"/>
      <c r="O48" s="429"/>
      <c r="P48" s="430"/>
      <c r="Q48" s="430"/>
      <c r="R48" s="430"/>
      <c r="S48" s="430"/>
      <c r="T48" s="249">
        <f t="shared" si="0"/>
        <v>0</v>
      </c>
      <c r="U48" s="249">
        <f t="shared" si="1"/>
        <v>0</v>
      </c>
      <c r="V48" s="249">
        <f t="shared" si="2"/>
        <v>0</v>
      </c>
      <c r="W48" s="249">
        <f t="shared" si="3"/>
        <v>0</v>
      </c>
      <c r="X48" s="249">
        <f t="shared" si="4"/>
        <v>0</v>
      </c>
      <c r="Y48" s="249">
        <f t="shared" si="5"/>
        <v>0</v>
      </c>
      <c r="Z48" s="215"/>
      <c r="AA48" s="215"/>
      <c r="AD48" s="449"/>
      <c r="AE48" s="449"/>
      <c r="AF48" s="451"/>
      <c r="AG48" s="451"/>
    </row>
    <row r="49" spans="1:33" s="233" customFormat="1" x14ac:dyDescent="0.25">
      <c r="A49" s="144"/>
      <c r="B49" s="441"/>
      <c r="C49" s="223"/>
      <c r="D49" s="223"/>
      <c r="E49" s="223"/>
      <c r="F49" s="223"/>
      <c r="G49" s="441"/>
      <c r="H49" s="441"/>
      <c r="I49" s="223"/>
      <c r="J49" s="223"/>
      <c r="K49" s="223"/>
      <c r="L49" s="223"/>
      <c r="M49" s="441"/>
      <c r="N49" s="289"/>
      <c r="O49" s="429"/>
      <c r="P49" s="430"/>
      <c r="Q49" s="430"/>
      <c r="R49" s="430"/>
      <c r="S49" s="430"/>
      <c r="T49" s="249">
        <f t="shared" si="0"/>
        <v>0</v>
      </c>
      <c r="U49" s="249">
        <f t="shared" si="1"/>
        <v>0</v>
      </c>
      <c r="V49" s="249">
        <f t="shared" si="2"/>
        <v>0</v>
      </c>
      <c r="W49" s="249">
        <f t="shared" si="3"/>
        <v>0</v>
      </c>
      <c r="X49" s="249">
        <f t="shared" si="4"/>
        <v>0</v>
      </c>
      <c r="Y49" s="249">
        <f t="shared" si="5"/>
        <v>0</v>
      </c>
      <c r="Z49" s="215"/>
      <c r="AA49" s="215"/>
      <c r="AD49" s="449"/>
      <c r="AE49" s="445"/>
      <c r="AF49" s="451"/>
      <c r="AG49" s="451"/>
    </row>
    <row r="50" spans="1:33" s="233" customFormat="1" x14ac:dyDescent="0.25">
      <c r="A50" s="144"/>
      <c r="B50" s="223"/>
      <c r="C50" s="223"/>
      <c r="D50" s="223"/>
      <c r="E50" s="223"/>
      <c r="F50" s="223"/>
      <c r="G50" s="223"/>
      <c r="H50" s="223"/>
      <c r="I50" s="223"/>
      <c r="J50" s="223"/>
      <c r="K50" s="223"/>
      <c r="L50" s="223"/>
      <c r="M50" s="223"/>
      <c r="N50" s="289"/>
      <c r="O50" s="429"/>
      <c r="P50" s="430"/>
      <c r="Q50" s="430"/>
      <c r="R50" s="430"/>
      <c r="S50" s="430"/>
      <c r="T50" s="249">
        <f t="shared" si="0"/>
        <v>0</v>
      </c>
      <c r="U50" s="249">
        <f t="shared" si="1"/>
        <v>0</v>
      </c>
      <c r="V50" s="249">
        <f t="shared" si="2"/>
        <v>0</v>
      </c>
      <c r="W50" s="249">
        <f t="shared" si="3"/>
        <v>0</v>
      </c>
      <c r="X50" s="249">
        <f t="shared" si="4"/>
        <v>0</v>
      </c>
      <c r="Y50" s="249">
        <f t="shared" si="5"/>
        <v>0</v>
      </c>
      <c r="Z50" s="215"/>
      <c r="AA50" s="215"/>
      <c r="AD50" s="434"/>
      <c r="AE50" s="434"/>
      <c r="AF50" s="448"/>
      <c r="AG50" s="448"/>
    </row>
    <row r="51" spans="1:33" s="233" customFormat="1" x14ac:dyDescent="0.25">
      <c r="A51" s="144"/>
      <c r="B51" s="441"/>
      <c r="C51" s="223"/>
      <c r="D51" s="223"/>
      <c r="E51" s="223"/>
      <c r="F51" s="223"/>
      <c r="G51" s="441"/>
      <c r="H51" s="441"/>
      <c r="I51" s="223"/>
      <c r="J51" s="223"/>
      <c r="K51" s="223"/>
      <c r="L51" s="223"/>
      <c r="M51" s="441"/>
      <c r="N51" s="289"/>
      <c r="O51" s="429"/>
      <c r="P51" s="430"/>
      <c r="Q51" s="430"/>
      <c r="R51" s="430"/>
      <c r="S51" s="430"/>
      <c r="T51" s="249">
        <f t="shared" si="0"/>
        <v>0</v>
      </c>
      <c r="U51" s="249">
        <f t="shared" si="1"/>
        <v>0</v>
      </c>
      <c r="V51" s="249">
        <f t="shared" si="2"/>
        <v>0</v>
      </c>
      <c r="W51" s="249">
        <f t="shared" si="3"/>
        <v>0</v>
      </c>
      <c r="X51" s="249">
        <f t="shared" si="4"/>
        <v>0</v>
      </c>
      <c r="Y51" s="249">
        <f t="shared" si="5"/>
        <v>0</v>
      </c>
      <c r="Z51" s="215"/>
      <c r="AA51" s="215"/>
      <c r="AD51" s="449"/>
      <c r="AE51" s="445"/>
      <c r="AF51" s="451"/>
      <c r="AG51" s="451"/>
    </row>
    <row r="52" spans="1:33" s="233" customFormat="1" x14ac:dyDescent="0.25">
      <c r="A52" s="144"/>
      <c r="B52" s="441"/>
      <c r="C52" s="223"/>
      <c r="D52" s="223"/>
      <c r="E52" s="223"/>
      <c r="F52" s="223"/>
      <c r="G52" s="223"/>
      <c r="H52" s="441"/>
      <c r="I52" s="223"/>
      <c r="J52" s="223"/>
      <c r="K52" s="223"/>
      <c r="L52" s="223"/>
      <c r="M52" s="441"/>
      <c r="N52" s="274"/>
      <c r="O52" s="429"/>
      <c r="P52" s="430"/>
      <c r="Q52" s="430"/>
      <c r="R52" s="430"/>
      <c r="S52" s="430"/>
      <c r="T52" s="249">
        <f t="shared" si="0"/>
        <v>0</v>
      </c>
      <c r="U52" s="249">
        <f t="shared" si="1"/>
        <v>0</v>
      </c>
      <c r="V52" s="249">
        <f t="shared" si="2"/>
        <v>0</v>
      </c>
      <c r="W52" s="249">
        <f t="shared" si="3"/>
        <v>0</v>
      </c>
      <c r="X52" s="249">
        <f t="shared" si="4"/>
        <v>0</v>
      </c>
      <c r="Y52" s="249">
        <f t="shared" si="5"/>
        <v>0</v>
      </c>
      <c r="Z52" s="215"/>
      <c r="AA52" s="215"/>
      <c r="AD52" s="449"/>
      <c r="AE52" s="445"/>
      <c r="AF52" s="451"/>
      <c r="AG52" s="451"/>
    </row>
    <row r="53" spans="1:33" s="233" customFormat="1" x14ac:dyDescent="0.25">
      <c r="A53" s="144"/>
      <c r="B53" s="441"/>
      <c r="C53" s="223"/>
      <c r="D53" s="223"/>
      <c r="E53" s="223"/>
      <c r="F53" s="223"/>
      <c r="G53" s="441"/>
      <c r="H53" s="441"/>
      <c r="I53" s="223"/>
      <c r="J53" s="223"/>
      <c r="K53" s="223"/>
      <c r="L53" s="223"/>
      <c r="M53" s="441"/>
      <c r="N53" s="274"/>
      <c r="O53" s="429"/>
      <c r="P53" s="430"/>
      <c r="Q53" s="430"/>
      <c r="R53" s="430"/>
      <c r="S53" s="430"/>
      <c r="T53" s="249">
        <f t="shared" si="0"/>
        <v>0</v>
      </c>
      <c r="U53" s="249">
        <f t="shared" si="1"/>
        <v>0</v>
      </c>
      <c r="V53" s="249">
        <f t="shared" si="2"/>
        <v>0</v>
      </c>
      <c r="W53" s="249">
        <f t="shared" si="3"/>
        <v>0</v>
      </c>
      <c r="X53" s="249">
        <f t="shared" si="4"/>
        <v>0</v>
      </c>
      <c r="Y53" s="249">
        <f t="shared" si="5"/>
        <v>0</v>
      </c>
      <c r="Z53" s="215"/>
      <c r="AA53" s="215"/>
      <c r="AD53" s="449"/>
      <c r="AE53" s="445"/>
      <c r="AF53" s="451"/>
      <c r="AG53" s="451"/>
    </row>
    <row r="54" spans="1:33" s="233" customFormat="1" x14ac:dyDescent="0.25">
      <c r="A54" s="144"/>
      <c r="B54" s="441"/>
      <c r="C54" s="223"/>
      <c r="D54" s="223"/>
      <c r="E54" s="223"/>
      <c r="F54" s="223"/>
      <c r="G54" s="441"/>
      <c r="H54" s="441"/>
      <c r="I54" s="223"/>
      <c r="J54" s="223"/>
      <c r="K54" s="223"/>
      <c r="L54" s="223"/>
      <c r="M54" s="441"/>
      <c r="N54" s="274"/>
      <c r="O54" s="429"/>
      <c r="P54" s="430"/>
      <c r="Q54" s="430"/>
      <c r="R54" s="430"/>
      <c r="S54" s="430"/>
      <c r="T54" s="249">
        <f t="shared" si="0"/>
        <v>0</v>
      </c>
      <c r="U54" s="249">
        <f t="shared" si="1"/>
        <v>0</v>
      </c>
      <c r="V54" s="249">
        <f t="shared" si="2"/>
        <v>0</v>
      </c>
      <c r="W54" s="249">
        <f t="shared" si="3"/>
        <v>0</v>
      </c>
      <c r="X54" s="249">
        <f t="shared" si="4"/>
        <v>0</v>
      </c>
      <c r="Y54" s="249">
        <f t="shared" si="5"/>
        <v>0</v>
      </c>
      <c r="Z54" s="215"/>
      <c r="AA54" s="215"/>
      <c r="AD54" s="452"/>
      <c r="AE54" s="453"/>
      <c r="AF54" s="454"/>
      <c r="AG54" s="454"/>
    </row>
    <row r="55" spans="1:33" s="233" customFormat="1" x14ac:dyDescent="0.25">
      <c r="A55" s="144"/>
      <c r="B55" s="223"/>
      <c r="C55" s="223"/>
      <c r="D55" s="223"/>
      <c r="E55" s="223"/>
      <c r="F55" s="223"/>
      <c r="G55" s="223"/>
      <c r="H55" s="223"/>
      <c r="I55" s="223"/>
      <c r="J55" s="223"/>
      <c r="K55" s="223"/>
      <c r="L55" s="223"/>
      <c r="M55" s="223"/>
      <c r="N55" s="274"/>
      <c r="O55" s="429"/>
      <c r="P55" s="430"/>
      <c r="Q55" s="430"/>
      <c r="R55" s="430"/>
      <c r="S55" s="430"/>
      <c r="T55" s="249">
        <f t="shared" si="0"/>
        <v>0</v>
      </c>
      <c r="U55" s="249">
        <f t="shared" si="1"/>
        <v>0</v>
      </c>
      <c r="V55" s="249">
        <f t="shared" si="2"/>
        <v>0</v>
      </c>
      <c r="W55" s="249">
        <f t="shared" si="3"/>
        <v>0</v>
      </c>
      <c r="X55" s="249">
        <f t="shared" si="4"/>
        <v>0</v>
      </c>
      <c r="Y55" s="249">
        <f t="shared" si="5"/>
        <v>0</v>
      </c>
      <c r="Z55" s="215"/>
      <c r="AA55" s="215"/>
      <c r="AD55" s="434"/>
      <c r="AE55" s="223"/>
      <c r="AF55" s="455"/>
      <c r="AG55" s="456"/>
    </row>
    <row r="56" spans="1:33" s="233" customFormat="1" x14ac:dyDescent="0.25">
      <c r="A56" s="144"/>
      <c r="B56" s="223"/>
      <c r="C56" s="223"/>
      <c r="D56" s="223"/>
      <c r="E56" s="223"/>
      <c r="F56" s="223"/>
      <c r="G56" s="223"/>
      <c r="H56" s="223"/>
      <c r="I56" s="223"/>
      <c r="J56" s="223"/>
      <c r="K56" s="223"/>
      <c r="L56" s="223"/>
      <c r="M56" s="223"/>
      <c r="N56" s="274"/>
      <c r="O56" s="429"/>
      <c r="P56" s="430"/>
      <c r="Q56" s="430"/>
      <c r="R56" s="430"/>
      <c r="S56" s="430"/>
      <c r="T56" s="249">
        <f t="shared" si="0"/>
        <v>0</v>
      </c>
      <c r="U56" s="249">
        <f t="shared" si="1"/>
        <v>0</v>
      </c>
      <c r="V56" s="249">
        <f t="shared" si="2"/>
        <v>0</v>
      </c>
      <c r="W56" s="249">
        <f t="shared" si="3"/>
        <v>0</v>
      </c>
      <c r="X56" s="249">
        <f t="shared" si="4"/>
        <v>0</v>
      </c>
      <c r="Y56" s="249">
        <f t="shared" si="5"/>
        <v>0</v>
      </c>
      <c r="Z56" s="215"/>
      <c r="AA56" s="215"/>
      <c r="AD56" s="457"/>
      <c r="AE56" s="437"/>
      <c r="AF56" s="455"/>
      <c r="AG56" s="456"/>
    </row>
    <row r="57" spans="1:33" s="233" customFormat="1" x14ac:dyDescent="0.25">
      <c r="A57" s="144"/>
      <c r="B57" s="223"/>
      <c r="C57" s="223"/>
      <c r="D57" s="223"/>
      <c r="E57" s="223"/>
      <c r="F57" s="223"/>
      <c r="G57" s="223"/>
      <c r="H57" s="223"/>
      <c r="I57" s="223"/>
      <c r="J57" s="223"/>
      <c r="K57" s="223"/>
      <c r="L57" s="223"/>
      <c r="M57" s="223"/>
      <c r="N57" s="274"/>
      <c r="O57" s="429"/>
      <c r="P57" s="430"/>
      <c r="Q57" s="430"/>
      <c r="R57" s="430"/>
      <c r="S57" s="430"/>
      <c r="T57" s="249">
        <f t="shared" si="0"/>
        <v>0</v>
      </c>
      <c r="U57" s="249">
        <f t="shared" si="1"/>
        <v>0</v>
      </c>
      <c r="V57" s="249">
        <f t="shared" si="2"/>
        <v>0</v>
      </c>
      <c r="W57" s="249">
        <f t="shared" si="3"/>
        <v>0</v>
      </c>
      <c r="X57" s="249">
        <f t="shared" si="4"/>
        <v>0</v>
      </c>
      <c r="Y57" s="249">
        <f t="shared" si="5"/>
        <v>0</v>
      </c>
      <c r="Z57" s="215"/>
      <c r="AA57" s="215"/>
      <c r="AD57" s="434"/>
      <c r="AE57" s="223"/>
      <c r="AF57" s="455"/>
      <c r="AG57" s="456"/>
    </row>
    <row r="58" spans="1:33" s="233" customFormat="1" x14ac:dyDescent="0.25">
      <c r="A58" s="144"/>
      <c r="B58" s="223"/>
      <c r="C58" s="223"/>
      <c r="D58" s="223"/>
      <c r="E58" s="223"/>
      <c r="F58" s="223"/>
      <c r="G58" s="223"/>
      <c r="H58" s="223"/>
      <c r="I58" s="223"/>
      <c r="J58" s="223"/>
      <c r="K58" s="223"/>
      <c r="L58" s="223"/>
      <c r="M58" s="223"/>
      <c r="N58" s="274"/>
      <c r="O58" s="429"/>
      <c r="P58" s="430"/>
      <c r="Q58" s="430"/>
      <c r="R58" s="430"/>
      <c r="S58" s="430"/>
      <c r="T58" s="249">
        <f t="shared" si="0"/>
        <v>0</v>
      </c>
      <c r="U58" s="249">
        <f t="shared" si="1"/>
        <v>0</v>
      </c>
      <c r="V58" s="249">
        <f t="shared" si="2"/>
        <v>0</v>
      </c>
      <c r="W58" s="249">
        <f t="shared" si="3"/>
        <v>0</v>
      </c>
      <c r="X58" s="249">
        <f t="shared" si="4"/>
        <v>0</v>
      </c>
      <c r="Y58" s="249">
        <f t="shared" si="5"/>
        <v>0</v>
      </c>
      <c r="Z58" s="215"/>
      <c r="AA58" s="215"/>
      <c r="AD58" s="434"/>
      <c r="AE58" s="223"/>
      <c r="AF58" s="455"/>
      <c r="AG58" s="456"/>
    </row>
    <row r="59" spans="1:33" s="233" customFormat="1" x14ac:dyDescent="0.25">
      <c r="A59" s="144"/>
      <c r="B59" s="223"/>
      <c r="C59" s="223"/>
      <c r="D59" s="223"/>
      <c r="E59" s="223"/>
      <c r="F59" s="223"/>
      <c r="G59" s="223"/>
      <c r="H59" s="223"/>
      <c r="I59" s="223"/>
      <c r="J59" s="223"/>
      <c r="K59" s="223"/>
      <c r="L59" s="223"/>
      <c r="M59" s="223"/>
      <c r="N59" s="206"/>
      <c r="O59" s="429"/>
      <c r="P59" s="430"/>
      <c r="Q59" s="430"/>
      <c r="R59" s="430"/>
      <c r="S59" s="430"/>
      <c r="T59" s="249">
        <f t="shared" si="0"/>
        <v>0</v>
      </c>
      <c r="U59" s="249">
        <f t="shared" si="1"/>
        <v>0</v>
      </c>
      <c r="V59" s="249">
        <f t="shared" si="2"/>
        <v>0</v>
      </c>
      <c r="W59" s="249">
        <f t="shared" si="3"/>
        <v>0</v>
      </c>
      <c r="X59" s="249">
        <f t="shared" si="4"/>
        <v>0</v>
      </c>
      <c r="Y59" s="249">
        <f t="shared" si="5"/>
        <v>0</v>
      </c>
      <c r="Z59" s="215"/>
      <c r="AA59" s="215"/>
      <c r="AD59" s="223"/>
      <c r="AE59" s="223"/>
      <c r="AF59" s="455"/>
      <c r="AG59" s="456"/>
    </row>
    <row r="60" spans="1:33" s="233" customFormat="1" x14ac:dyDescent="0.25">
      <c r="A60" s="144"/>
      <c r="B60" s="223"/>
      <c r="C60" s="223"/>
      <c r="D60" s="223"/>
      <c r="E60" s="223"/>
      <c r="F60" s="223"/>
      <c r="G60" s="223"/>
      <c r="H60" s="223"/>
      <c r="I60" s="223"/>
      <c r="J60" s="223"/>
      <c r="K60" s="223"/>
      <c r="L60" s="223"/>
      <c r="M60" s="223"/>
      <c r="N60" s="274"/>
      <c r="O60" s="429"/>
      <c r="P60" s="430"/>
      <c r="Q60" s="430"/>
      <c r="R60" s="430"/>
      <c r="S60" s="430"/>
      <c r="T60" s="249">
        <f t="shared" si="0"/>
        <v>0</v>
      </c>
      <c r="U60" s="249">
        <f t="shared" si="1"/>
        <v>0</v>
      </c>
      <c r="V60" s="249">
        <f t="shared" si="2"/>
        <v>0</v>
      </c>
      <c r="W60" s="249">
        <f t="shared" si="3"/>
        <v>0</v>
      </c>
      <c r="X60" s="249">
        <f t="shared" si="4"/>
        <v>0</v>
      </c>
      <c r="Y60" s="249">
        <f t="shared" si="5"/>
        <v>0</v>
      </c>
      <c r="Z60" s="215"/>
      <c r="AA60" s="215"/>
      <c r="AD60" s="465"/>
      <c r="AE60" s="465"/>
      <c r="AF60" s="398"/>
      <c r="AG60" s="398"/>
    </row>
    <row r="61" spans="1:33" s="233" customFormat="1" x14ac:dyDescent="0.25">
      <c r="A61" s="137"/>
      <c r="B61" s="223"/>
      <c r="C61" s="223"/>
      <c r="D61" s="223"/>
      <c r="E61" s="223"/>
      <c r="F61" s="223"/>
      <c r="G61" s="223"/>
      <c r="H61" s="223"/>
      <c r="I61" s="223"/>
      <c r="J61" s="223"/>
      <c r="K61" s="223"/>
      <c r="L61" s="223"/>
      <c r="M61" s="223"/>
      <c r="N61" s="274"/>
      <c r="O61" s="429"/>
      <c r="P61" s="430"/>
      <c r="Q61" s="430"/>
      <c r="R61" s="430"/>
      <c r="S61" s="430"/>
      <c r="T61" s="249">
        <f t="shared" si="0"/>
        <v>0</v>
      </c>
      <c r="U61" s="249">
        <f t="shared" si="1"/>
        <v>0</v>
      </c>
      <c r="V61" s="249">
        <f t="shared" si="2"/>
        <v>0</v>
      </c>
      <c r="W61" s="249">
        <f t="shared" si="3"/>
        <v>0</v>
      </c>
      <c r="X61" s="249">
        <f t="shared" si="4"/>
        <v>0</v>
      </c>
      <c r="Y61" s="249">
        <f t="shared" si="5"/>
        <v>0</v>
      </c>
      <c r="Z61" s="215"/>
      <c r="AA61" s="215"/>
      <c r="AD61" s="465"/>
      <c r="AE61" s="465"/>
      <c r="AF61" s="398"/>
      <c r="AG61" s="398"/>
    </row>
    <row r="62" spans="1:33" s="233" customFormat="1" x14ac:dyDescent="0.25">
      <c r="A62" s="144"/>
      <c r="B62" s="223"/>
      <c r="C62" s="223"/>
      <c r="D62" s="223"/>
      <c r="E62" s="223"/>
      <c r="F62" s="223"/>
      <c r="G62" s="223"/>
      <c r="H62" s="223"/>
      <c r="I62" s="223"/>
      <c r="J62" s="223"/>
      <c r="K62" s="223"/>
      <c r="L62" s="223"/>
      <c r="M62" s="223"/>
      <c r="N62" s="274"/>
      <c r="O62" s="429"/>
      <c r="P62" s="430"/>
      <c r="Q62" s="430"/>
      <c r="R62" s="430"/>
      <c r="S62" s="430"/>
      <c r="T62" s="249">
        <f t="shared" si="0"/>
        <v>0</v>
      </c>
      <c r="U62" s="249">
        <f t="shared" si="1"/>
        <v>0</v>
      </c>
      <c r="V62" s="249">
        <f t="shared" si="2"/>
        <v>0</v>
      </c>
      <c r="W62" s="249">
        <f t="shared" si="3"/>
        <v>0</v>
      </c>
      <c r="X62" s="249">
        <f t="shared" si="4"/>
        <v>0</v>
      </c>
      <c r="Y62" s="249">
        <f t="shared" si="5"/>
        <v>0</v>
      </c>
      <c r="Z62" s="215"/>
      <c r="AA62" s="215"/>
      <c r="AD62" s="465"/>
      <c r="AE62" s="465"/>
      <c r="AF62" s="398"/>
      <c r="AG62" s="398"/>
    </row>
    <row r="63" spans="1:33" s="217" customFormat="1" x14ac:dyDescent="0.25">
      <c r="A63" s="144"/>
      <c r="B63" s="223"/>
      <c r="C63" s="223"/>
      <c r="D63" s="223"/>
      <c r="E63" s="223"/>
      <c r="F63" s="223"/>
      <c r="G63" s="223"/>
      <c r="H63" s="223"/>
      <c r="I63" s="223"/>
      <c r="J63" s="223"/>
      <c r="K63" s="223"/>
      <c r="L63" s="223"/>
      <c r="M63" s="223"/>
      <c r="N63" s="274"/>
      <c r="O63" s="429"/>
      <c r="P63" s="430"/>
      <c r="Q63" s="430"/>
      <c r="R63" s="430"/>
      <c r="S63" s="430"/>
      <c r="T63" s="249">
        <f t="shared" si="0"/>
        <v>0</v>
      </c>
      <c r="U63" s="249">
        <f t="shared" si="1"/>
        <v>0</v>
      </c>
      <c r="V63" s="249">
        <f t="shared" si="2"/>
        <v>0</v>
      </c>
      <c r="W63" s="249">
        <f t="shared" si="3"/>
        <v>0</v>
      </c>
      <c r="X63" s="249">
        <f t="shared" si="4"/>
        <v>0</v>
      </c>
      <c r="Y63" s="249">
        <f t="shared" si="5"/>
        <v>0</v>
      </c>
      <c r="Z63" s="51"/>
      <c r="AA63" s="51"/>
      <c r="AD63" s="465"/>
      <c r="AE63" s="465"/>
      <c r="AF63" s="398"/>
      <c r="AG63" s="398"/>
    </row>
    <row r="64" spans="1:33" s="217" customFormat="1" x14ac:dyDescent="0.25">
      <c r="A64" s="144"/>
      <c r="B64" s="223"/>
      <c r="C64" s="223"/>
      <c r="D64" s="223"/>
      <c r="E64" s="223"/>
      <c r="F64" s="223"/>
      <c r="G64" s="223"/>
      <c r="H64" s="223"/>
      <c r="I64" s="223"/>
      <c r="J64" s="223"/>
      <c r="K64" s="223"/>
      <c r="L64" s="223"/>
      <c r="M64" s="223"/>
      <c r="N64" s="274"/>
      <c r="O64" s="429"/>
      <c r="P64" s="430"/>
      <c r="Q64" s="430"/>
      <c r="R64" s="430"/>
      <c r="S64" s="430"/>
      <c r="T64" s="249">
        <f t="shared" si="0"/>
        <v>0</v>
      </c>
      <c r="U64" s="249">
        <f t="shared" si="1"/>
        <v>0</v>
      </c>
      <c r="V64" s="249">
        <f t="shared" si="2"/>
        <v>0</v>
      </c>
      <c r="W64" s="249">
        <f t="shared" si="3"/>
        <v>0</v>
      </c>
      <c r="X64" s="249">
        <f t="shared" si="4"/>
        <v>0</v>
      </c>
      <c r="Y64" s="249">
        <f t="shared" si="5"/>
        <v>0</v>
      </c>
      <c r="Z64" s="51"/>
      <c r="AA64" s="51"/>
      <c r="AD64" s="465"/>
      <c r="AE64" s="465"/>
      <c r="AF64" s="398"/>
      <c r="AG64" s="398"/>
    </row>
    <row r="65" spans="1:33" s="217" customFormat="1" x14ac:dyDescent="0.25">
      <c r="A65" s="144"/>
      <c r="B65" s="223"/>
      <c r="C65" s="367"/>
      <c r="D65" s="367"/>
      <c r="E65" s="367"/>
      <c r="F65" s="223"/>
      <c r="G65" s="223"/>
      <c r="H65" s="223"/>
      <c r="I65" s="223"/>
      <c r="J65" s="223"/>
      <c r="K65" s="223"/>
      <c r="L65" s="223"/>
      <c r="M65" s="223"/>
      <c r="N65" s="206"/>
      <c r="O65" s="429"/>
      <c r="P65" s="430"/>
      <c r="Q65" s="430"/>
      <c r="R65" s="430"/>
      <c r="S65" s="430"/>
      <c r="T65" s="249">
        <f t="shared" si="0"/>
        <v>0</v>
      </c>
      <c r="U65" s="249">
        <f t="shared" si="1"/>
        <v>0</v>
      </c>
      <c r="V65" s="249">
        <f t="shared" si="2"/>
        <v>0</v>
      </c>
      <c r="W65" s="249">
        <f t="shared" si="3"/>
        <v>0</v>
      </c>
      <c r="X65" s="249">
        <f t="shared" si="4"/>
        <v>0</v>
      </c>
      <c r="Y65" s="249">
        <f t="shared" si="5"/>
        <v>0</v>
      </c>
      <c r="Z65" s="51"/>
      <c r="AA65" s="51"/>
      <c r="AD65" s="465"/>
      <c r="AE65" s="465"/>
      <c r="AF65" s="398"/>
      <c r="AG65" s="398"/>
    </row>
    <row r="66" spans="1:33" x14ac:dyDescent="0.25">
      <c r="A66" s="144"/>
      <c r="B66" s="223"/>
      <c r="C66" s="367"/>
      <c r="D66" s="367"/>
      <c r="E66" s="367"/>
      <c r="F66" s="223"/>
      <c r="G66" s="223"/>
      <c r="H66" s="223"/>
      <c r="I66" s="223"/>
      <c r="J66" s="223"/>
      <c r="K66" s="223"/>
      <c r="L66" s="223"/>
      <c r="M66" s="223"/>
      <c r="N66" s="206"/>
      <c r="O66" s="429"/>
      <c r="P66" s="430"/>
      <c r="Q66" s="430"/>
      <c r="R66" s="430"/>
      <c r="S66" s="430"/>
      <c r="T66" s="249">
        <f t="shared" si="0"/>
        <v>0</v>
      </c>
      <c r="U66" s="249">
        <f t="shared" si="1"/>
        <v>0</v>
      </c>
      <c r="V66" s="249">
        <f t="shared" si="2"/>
        <v>0</v>
      </c>
      <c r="W66" s="249">
        <f t="shared" si="3"/>
        <v>0</v>
      </c>
      <c r="X66" s="249">
        <f t="shared" si="4"/>
        <v>0</v>
      </c>
      <c r="Y66" s="249">
        <f t="shared" si="5"/>
        <v>0</v>
      </c>
      <c r="Z66" s="51"/>
      <c r="AA66" s="51"/>
      <c r="AD66" s="458"/>
      <c r="AE66" s="458"/>
      <c r="AF66" s="15"/>
      <c r="AG66" s="15"/>
    </row>
    <row r="67" spans="1:33" x14ac:dyDescent="0.25">
      <c r="A67" s="144"/>
      <c r="B67" s="223"/>
      <c r="C67" s="223"/>
      <c r="D67" s="223"/>
      <c r="E67" s="223"/>
      <c r="F67" s="223"/>
      <c r="G67" s="223"/>
      <c r="H67" s="223"/>
      <c r="I67" s="223"/>
      <c r="J67" s="223"/>
      <c r="K67" s="223"/>
      <c r="L67" s="223"/>
      <c r="M67" s="223"/>
      <c r="N67" s="206"/>
      <c r="O67" s="429"/>
      <c r="P67" s="430"/>
      <c r="Q67" s="430"/>
      <c r="R67" s="430"/>
      <c r="S67" s="430"/>
      <c r="T67" s="249">
        <f t="shared" ref="T67:X85" si="6">IF($N67="Pending",0,$N67*O67)</f>
        <v>0</v>
      </c>
      <c r="U67" s="249">
        <f t="shared" si="6"/>
        <v>0</v>
      </c>
      <c r="V67" s="249">
        <f t="shared" si="6"/>
        <v>0</v>
      </c>
      <c r="W67" s="249">
        <f t="shared" si="6"/>
        <v>0</v>
      </c>
      <c r="X67" s="249">
        <f t="shared" si="6"/>
        <v>0</v>
      </c>
      <c r="Y67" s="249">
        <f t="shared" ref="Y67:Y85" si="7">SUM(T67:X67)</f>
        <v>0</v>
      </c>
      <c r="Z67" s="51"/>
      <c r="AA67" s="51"/>
      <c r="AD67" s="458"/>
      <c r="AE67" s="458"/>
      <c r="AF67" s="15"/>
      <c r="AG67" s="15"/>
    </row>
    <row r="68" spans="1:33" x14ac:dyDescent="0.25">
      <c r="A68" s="144"/>
      <c r="B68" s="223"/>
      <c r="C68" s="223"/>
      <c r="D68" s="223"/>
      <c r="E68" s="223"/>
      <c r="F68" s="223"/>
      <c r="G68" s="223"/>
      <c r="H68" s="223"/>
      <c r="I68" s="223"/>
      <c r="J68" s="223"/>
      <c r="K68" s="223"/>
      <c r="L68" s="223"/>
      <c r="M68" s="223"/>
      <c r="N68" s="206"/>
      <c r="O68" s="429"/>
      <c r="P68" s="430"/>
      <c r="Q68" s="430"/>
      <c r="R68" s="430"/>
      <c r="S68" s="430"/>
      <c r="T68" s="249">
        <f t="shared" si="6"/>
        <v>0</v>
      </c>
      <c r="U68" s="249">
        <f t="shared" si="6"/>
        <v>0</v>
      </c>
      <c r="V68" s="249">
        <f t="shared" si="6"/>
        <v>0</v>
      </c>
      <c r="W68" s="249">
        <f t="shared" si="6"/>
        <v>0</v>
      </c>
      <c r="X68" s="249">
        <f t="shared" si="6"/>
        <v>0</v>
      </c>
      <c r="Y68" s="249">
        <f t="shared" si="7"/>
        <v>0</v>
      </c>
      <c r="Z68" s="51"/>
      <c r="AA68" s="51"/>
      <c r="AD68" s="458"/>
      <c r="AE68" s="458"/>
      <c r="AF68" s="15"/>
      <c r="AG68" s="15"/>
    </row>
    <row r="69" spans="1:33" x14ac:dyDescent="0.25">
      <c r="A69" s="144"/>
      <c r="B69" s="223"/>
      <c r="C69" s="223"/>
      <c r="D69" s="223"/>
      <c r="E69" s="223"/>
      <c r="F69" s="223"/>
      <c r="G69" s="223"/>
      <c r="H69" s="223"/>
      <c r="I69" s="223"/>
      <c r="J69" s="223"/>
      <c r="K69" s="223"/>
      <c r="L69" s="223"/>
      <c r="M69" s="223"/>
      <c r="N69" s="206"/>
      <c r="O69" s="429"/>
      <c r="P69" s="430"/>
      <c r="Q69" s="430"/>
      <c r="R69" s="430"/>
      <c r="S69" s="430"/>
      <c r="T69" s="249">
        <f t="shared" si="6"/>
        <v>0</v>
      </c>
      <c r="U69" s="249">
        <f t="shared" si="6"/>
        <v>0</v>
      </c>
      <c r="V69" s="249">
        <f t="shared" si="6"/>
        <v>0</v>
      </c>
      <c r="W69" s="249">
        <f t="shared" si="6"/>
        <v>0</v>
      </c>
      <c r="X69" s="249">
        <f t="shared" si="6"/>
        <v>0</v>
      </c>
      <c r="Y69" s="249">
        <f t="shared" si="7"/>
        <v>0</v>
      </c>
      <c r="Z69" s="51"/>
      <c r="AA69" s="51"/>
      <c r="AD69" s="458"/>
      <c r="AE69" s="458"/>
      <c r="AF69" s="15"/>
      <c r="AG69" s="15"/>
    </row>
    <row r="70" spans="1:33" x14ac:dyDescent="0.25">
      <c r="A70" s="144"/>
      <c r="B70" s="223"/>
      <c r="C70" s="223"/>
      <c r="D70" s="223"/>
      <c r="E70" s="223"/>
      <c r="F70" s="223"/>
      <c r="G70" s="223"/>
      <c r="H70" s="223"/>
      <c r="I70" s="223"/>
      <c r="J70" s="223"/>
      <c r="K70" s="223"/>
      <c r="L70" s="223"/>
      <c r="M70" s="223"/>
      <c r="N70" s="206"/>
      <c r="O70" s="429"/>
      <c r="P70" s="430"/>
      <c r="Q70" s="430"/>
      <c r="R70" s="430"/>
      <c r="S70" s="430"/>
      <c r="T70" s="249">
        <f t="shared" si="6"/>
        <v>0</v>
      </c>
      <c r="U70" s="249">
        <f t="shared" si="6"/>
        <v>0</v>
      </c>
      <c r="V70" s="249">
        <f t="shared" si="6"/>
        <v>0</v>
      </c>
      <c r="W70" s="249">
        <f t="shared" si="6"/>
        <v>0</v>
      </c>
      <c r="X70" s="249">
        <f t="shared" si="6"/>
        <v>0</v>
      </c>
      <c r="Y70" s="249">
        <f t="shared" si="7"/>
        <v>0</v>
      </c>
      <c r="Z70" s="51"/>
      <c r="AA70" s="51"/>
      <c r="AD70" s="458"/>
      <c r="AE70" s="458"/>
      <c r="AF70" s="15"/>
      <c r="AG70" s="15"/>
    </row>
    <row r="71" spans="1:33" x14ac:dyDescent="0.25">
      <c r="A71" s="144"/>
      <c r="B71" s="223"/>
      <c r="C71" s="223"/>
      <c r="D71" s="223"/>
      <c r="E71" s="223"/>
      <c r="F71" s="223"/>
      <c r="G71" s="223"/>
      <c r="H71" s="223"/>
      <c r="I71" s="223"/>
      <c r="J71" s="223"/>
      <c r="K71" s="223"/>
      <c r="L71" s="223"/>
      <c r="M71" s="223"/>
      <c r="N71" s="206"/>
      <c r="O71" s="429"/>
      <c r="P71" s="430"/>
      <c r="Q71" s="430"/>
      <c r="R71" s="430"/>
      <c r="S71" s="430"/>
      <c r="T71" s="249">
        <f t="shared" si="6"/>
        <v>0</v>
      </c>
      <c r="U71" s="249">
        <f t="shared" si="6"/>
        <v>0</v>
      </c>
      <c r="V71" s="249">
        <f t="shared" si="6"/>
        <v>0</v>
      </c>
      <c r="W71" s="249">
        <f t="shared" si="6"/>
        <v>0</v>
      </c>
      <c r="X71" s="249">
        <f t="shared" si="6"/>
        <v>0</v>
      </c>
      <c r="Y71" s="249">
        <f t="shared" si="7"/>
        <v>0</v>
      </c>
      <c r="Z71" s="51"/>
      <c r="AA71" s="51"/>
      <c r="AD71" s="458"/>
      <c r="AE71" s="458"/>
      <c r="AF71" s="15"/>
      <c r="AG71" s="15"/>
    </row>
    <row r="72" spans="1:33" x14ac:dyDescent="0.25">
      <c r="A72" s="144"/>
      <c r="B72" s="50"/>
      <c r="C72" s="50"/>
      <c r="D72" s="50"/>
      <c r="E72" s="50"/>
      <c r="F72" s="50"/>
      <c r="G72" s="50"/>
      <c r="H72" s="50"/>
      <c r="I72" s="50"/>
      <c r="J72" s="50"/>
      <c r="K72" s="50"/>
      <c r="L72" s="50"/>
      <c r="M72" s="50"/>
      <c r="N72" s="206"/>
      <c r="O72" s="206"/>
      <c r="P72" s="249"/>
      <c r="Q72" s="249"/>
      <c r="R72" s="249"/>
      <c r="S72" s="249"/>
      <c r="T72" s="249">
        <f t="shared" si="6"/>
        <v>0</v>
      </c>
      <c r="U72" s="249">
        <f t="shared" si="6"/>
        <v>0</v>
      </c>
      <c r="V72" s="249">
        <f t="shared" si="6"/>
        <v>0</v>
      </c>
      <c r="W72" s="249">
        <f t="shared" si="6"/>
        <v>0</v>
      </c>
      <c r="X72" s="249">
        <f t="shared" si="6"/>
        <v>0</v>
      </c>
      <c r="Y72" s="249">
        <f t="shared" si="7"/>
        <v>0</v>
      </c>
      <c r="Z72" s="51"/>
      <c r="AA72" s="51"/>
      <c r="AD72" s="458"/>
      <c r="AE72" s="458"/>
      <c r="AF72" s="15"/>
      <c r="AG72" s="15"/>
    </row>
    <row r="73" spans="1:33" x14ac:dyDescent="0.25">
      <c r="A73" s="144"/>
      <c r="B73" s="50"/>
      <c r="C73" s="50"/>
      <c r="D73" s="50"/>
      <c r="E73" s="50"/>
      <c r="F73" s="50"/>
      <c r="G73" s="50"/>
      <c r="H73" s="50"/>
      <c r="I73" s="50"/>
      <c r="J73" s="50"/>
      <c r="K73" s="50"/>
      <c r="L73" s="50"/>
      <c r="M73" s="50"/>
      <c r="N73" s="206"/>
      <c r="O73" s="206"/>
      <c r="P73" s="249"/>
      <c r="Q73" s="249"/>
      <c r="R73" s="249"/>
      <c r="S73" s="249"/>
      <c r="T73" s="249">
        <f t="shared" si="6"/>
        <v>0</v>
      </c>
      <c r="U73" s="249">
        <f t="shared" si="6"/>
        <v>0</v>
      </c>
      <c r="V73" s="249">
        <f t="shared" si="6"/>
        <v>0</v>
      </c>
      <c r="W73" s="249">
        <f t="shared" si="6"/>
        <v>0</v>
      </c>
      <c r="X73" s="249">
        <f t="shared" si="6"/>
        <v>0</v>
      </c>
      <c r="Y73" s="249">
        <f t="shared" si="7"/>
        <v>0</v>
      </c>
      <c r="Z73" s="51"/>
      <c r="AA73" s="51"/>
      <c r="AD73" s="458"/>
      <c r="AE73" s="458"/>
      <c r="AF73" s="15"/>
      <c r="AG73" s="15"/>
    </row>
    <row r="74" spans="1:33" x14ac:dyDescent="0.25">
      <c r="A74" s="144"/>
      <c r="B74" s="50"/>
      <c r="C74" s="50"/>
      <c r="D74" s="50"/>
      <c r="E74" s="50"/>
      <c r="F74" s="50"/>
      <c r="G74" s="50"/>
      <c r="H74" s="50"/>
      <c r="I74" s="50"/>
      <c r="J74" s="50"/>
      <c r="K74" s="50"/>
      <c r="L74" s="50"/>
      <c r="M74" s="50"/>
      <c r="N74" s="206"/>
      <c r="O74" s="206"/>
      <c r="P74" s="249"/>
      <c r="Q74" s="249"/>
      <c r="R74" s="249"/>
      <c r="S74" s="249"/>
      <c r="T74" s="249">
        <f t="shared" si="6"/>
        <v>0</v>
      </c>
      <c r="U74" s="249">
        <f t="shared" si="6"/>
        <v>0</v>
      </c>
      <c r="V74" s="249">
        <f t="shared" si="6"/>
        <v>0</v>
      </c>
      <c r="W74" s="249">
        <f t="shared" si="6"/>
        <v>0</v>
      </c>
      <c r="X74" s="249">
        <f t="shared" si="6"/>
        <v>0</v>
      </c>
      <c r="Y74" s="249">
        <f t="shared" si="7"/>
        <v>0</v>
      </c>
      <c r="Z74" s="51"/>
      <c r="AA74" s="51"/>
      <c r="AD74" s="458"/>
      <c r="AE74" s="458"/>
      <c r="AF74" s="15"/>
      <c r="AG74" s="15"/>
    </row>
    <row r="75" spans="1:33" x14ac:dyDescent="0.25">
      <c r="A75" s="144"/>
      <c r="B75" s="50"/>
      <c r="C75" s="50"/>
      <c r="D75" s="50"/>
      <c r="E75" s="50"/>
      <c r="F75" s="50"/>
      <c r="G75" s="50"/>
      <c r="H75" s="50"/>
      <c r="I75" s="50"/>
      <c r="J75" s="50"/>
      <c r="K75" s="50"/>
      <c r="L75" s="50"/>
      <c r="M75" s="50"/>
      <c r="N75" s="206"/>
      <c r="O75" s="206"/>
      <c r="P75" s="249"/>
      <c r="Q75" s="249"/>
      <c r="R75" s="249"/>
      <c r="S75" s="249"/>
      <c r="T75" s="249">
        <f t="shared" si="6"/>
        <v>0</v>
      </c>
      <c r="U75" s="249">
        <f t="shared" si="6"/>
        <v>0</v>
      </c>
      <c r="V75" s="249">
        <f t="shared" si="6"/>
        <v>0</v>
      </c>
      <c r="W75" s="249">
        <f t="shared" si="6"/>
        <v>0</v>
      </c>
      <c r="X75" s="249">
        <f t="shared" si="6"/>
        <v>0</v>
      </c>
      <c r="Y75" s="249">
        <f t="shared" si="7"/>
        <v>0</v>
      </c>
      <c r="Z75" s="51"/>
      <c r="AA75" s="51"/>
      <c r="AD75" s="458"/>
      <c r="AE75" s="458"/>
      <c r="AF75" s="459"/>
      <c r="AG75" s="459"/>
    </row>
    <row r="76" spans="1:33" x14ac:dyDescent="0.25">
      <c r="A76" s="144"/>
      <c r="B76" s="50"/>
      <c r="C76" s="50"/>
      <c r="D76" s="50"/>
      <c r="E76" s="50"/>
      <c r="F76" s="50"/>
      <c r="G76" s="50"/>
      <c r="H76" s="50"/>
      <c r="I76" s="50"/>
      <c r="J76" s="50"/>
      <c r="K76" s="50"/>
      <c r="L76" s="50"/>
      <c r="M76" s="50"/>
      <c r="N76" s="206"/>
      <c r="O76" s="206"/>
      <c r="P76" s="249"/>
      <c r="Q76" s="249"/>
      <c r="R76" s="249"/>
      <c r="S76" s="249"/>
      <c r="T76" s="249">
        <f t="shared" si="6"/>
        <v>0</v>
      </c>
      <c r="U76" s="249">
        <f t="shared" si="6"/>
        <v>0</v>
      </c>
      <c r="V76" s="249">
        <f t="shared" si="6"/>
        <v>0</v>
      </c>
      <c r="W76" s="249">
        <f t="shared" si="6"/>
        <v>0</v>
      </c>
      <c r="X76" s="249">
        <f t="shared" si="6"/>
        <v>0</v>
      </c>
      <c r="Y76" s="249">
        <f t="shared" si="7"/>
        <v>0</v>
      </c>
      <c r="Z76" s="51"/>
      <c r="AA76" s="51"/>
      <c r="AD76" s="458"/>
      <c r="AE76" s="458"/>
      <c r="AF76" s="15"/>
      <c r="AG76" s="15"/>
    </row>
    <row r="77" spans="1:33" x14ac:dyDescent="0.25">
      <c r="A77" s="144"/>
      <c r="B77" s="50"/>
      <c r="C77" s="50"/>
      <c r="D77" s="50"/>
      <c r="E77" s="50"/>
      <c r="F77" s="50"/>
      <c r="G77" s="50"/>
      <c r="H77" s="50"/>
      <c r="I77" s="50"/>
      <c r="J77" s="50"/>
      <c r="K77" s="50"/>
      <c r="L77" s="50"/>
      <c r="M77" s="50"/>
      <c r="N77" s="206"/>
      <c r="O77" s="206"/>
      <c r="P77" s="249"/>
      <c r="Q77" s="249"/>
      <c r="R77" s="249"/>
      <c r="S77" s="249"/>
      <c r="T77" s="249">
        <f t="shared" si="6"/>
        <v>0</v>
      </c>
      <c r="U77" s="249">
        <f t="shared" si="6"/>
        <v>0</v>
      </c>
      <c r="V77" s="249">
        <f t="shared" si="6"/>
        <v>0</v>
      </c>
      <c r="W77" s="249">
        <f t="shared" si="6"/>
        <v>0</v>
      </c>
      <c r="X77" s="249">
        <f t="shared" si="6"/>
        <v>0</v>
      </c>
      <c r="Y77" s="249">
        <f t="shared" si="7"/>
        <v>0</v>
      </c>
      <c r="Z77" s="51"/>
      <c r="AA77" s="51"/>
      <c r="AD77" s="458"/>
      <c r="AE77" s="458"/>
      <c r="AF77" s="15"/>
      <c r="AG77" s="15"/>
    </row>
    <row r="78" spans="1:33" x14ac:dyDescent="0.25">
      <c r="A78" s="144"/>
      <c r="B78" s="50"/>
      <c r="C78" s="50"/>
      <c r="D78" s="50"/>
      <c r="E78" s="50"/>
      <c r="F78" s="50"/>
      <c r="G78" s="50"/>
      <c r="H78" s="50"/>
      <c r="I78" s="50"/>
      <c r="J78" s="50"/>
      <c r="K78" s="50"/>
      <c r="L78" s="50"/>
      <c r="M78" s="50"/>
      <c r="N78" s="206"/>
      <c r="O78" s="206"/>
      <c r="P78" s="249"/>
      <c r="Q78" s="249"/>
      <c r="R78" s="249"/>
      <c r="S78" s="249"/>
      <c r="T78" s="249">
        <f t="shared" si="6"/>
        <v>0</v>
      </c>
      <c r="U78" s="249">
        <f t="shared" si="6"/>
        <v>0</v>
      </c>
      <c r="V78" s="249">
        <f t="shared" si="6"/>
        <v>0</v>
      </c>
      <c r="W78" s="249">
        <f t="shared" si="6"/>
        <v>0</v>
      </c>
      <c r="X78" s="249">
        <f t="shared" si="6"/>
        <v>0</v>
      </c>
      <c r="Y78" s="249">
        <f t="shared" si="7"/>
        <v>0</v>
      </c>
      <c r="Z78" s="51"/>
      <c r="AA78" s="51"/>
      <c r="AD78" s="458"/>
      <c r="AE78" s="458"/>
      <c r="AF78" s="15"/>
      <c r="AG78" s="15"/>
    </row>
    <row r="79" spans="1:33" x14ac:dyDescent="0.25">
      <c r="A79" s="144"/>
      <c r="B79" s="50"/>
      <c r="C79" s="50"/>
      <c r="D79" s="50"/>
      <c r="E79" s="50"/>
      <c r="F79" s="50"/>
      <c r="G79" s="50"/>
      <c r="H79" s="50"/>
      <c r="I79" s="50"/>
      <c r="J79" s="50"/>
      <c r="K79" s="50"/>
      <c r="L79" s="50"/>
      <c r="M79" s="50"/>
      <c r="N79" s="206"/>
      <c r="O79" s="206"/>
      <c r="P79" s="249"/>
      <c r="Q79" s="249"/>
      <c r="R79" s="249"/>
      <c r="S79" s="249"/>
      <c r="T79" s="249">
        <f t="shared" si="6"/>
        <v>0</v>
      </c>
      <c r="U79" s="249">
        <f t="shared" si="6"/>
        <v>0</v>
      </c>
      <c r="V79" s="249">
        <f t="shared" si="6"/>
        <v>0</v>
      </c>
      <c r="W79" s="249">
        <f t="shared" si="6"/>
        <v>0</v>
      </c>
      <c r="X79" s="249">
        <f t="shared" si="6"/>
        <v>0</v>
      </c>
      <c r="Y79" s="249">
        <f t="shared" si="7"/>
        <v>0</v>
      </c>
      <c r="Z79" s="51"/>
      <c r="AA79" s="51"/>
      <c r="AD79" s="458"/>
      <c r="AE79" s="458"/>
      <c r="AF79" s="15"/>
      <c r="AG79" s="15"/>
    </row>
    <row r="80" spans="1:33" x14ac:dyDescent="0.25">
      <c r="A80" s="144"/>
      <c r="B80" s="50"/>
      <c r="C80" s="50"/>
      <c r="D80" s="50"/>
      <c r="E80" s="50"/>
      <c r="F80" s="50"/>
      <c r="G80" s="50"/>
      <c r="H80" s="50"/>
      <c r="I80" s="50"/>
      <c r="J80" s="50"/>
      <c r="K80" s="50"/>
      <c r="L80" s="50"/>
      <c r="M80" s="50"/>
      <c r="N80" s="206"/>
      <c r="O80" s="206"/>
      <c r="P80" s="249"/>
      <c r="Q80" s="249"/>
      <c r="R80" s="249"/>
      <c r="S80" s="249"/>
      <c r="T80" s="249">
        <f t="shared" si="6"/>
        <v>0</v>
      </c>
      <c r="U80" s="249">
        <f t="shared" si="6"/>
        <v>0</v>
      </c>
      <c r="V80" s="249">
        <f t="shared" si="6"/>
        <v>0</v>
      </c>
      <c r="W80" s="249">
        <f t="shared" si="6"/>
        <v>0</v>
      </c>
      <c r="X80" s="249">
        <f t="shared" si="6"/>
        <v>0</v>
      </c>
      <c r="Y80" s="249">
        <f t="shared" si="7"/>
        <v>0</v>
      </c>
      <c r="Z80" s="51"/>
      <c r="AA80" s="51"/>
      <c r="AD80" s="458"/>
      <c r="AE80" s="458"/>
      <c r="AF80" s="15"/>
      <c r="AG80" s="15"/>
    </row>
    <row r="81" spans="1:33" x14ac:dyDescent="0.25">
      <c r="A81" s="144"/>
      <c r="B81" s="50"/>
      <c r="C81" s="50"/>
      <c r="D81" s="50"/>
      <c r="E81" s="50"/>
      <c r="F81" s="50"/>
      <c r="G81" s="50"/>
      <c r="H81" s="50"/>
      <c r="I81" s="50"/>
      <c r="J81" s="50"/>
      <c r="K81" s="50"/>
      <c r="L81" s="50"/>
      <c r="M81" s="50"/>
      <c r="N81" s="206"/>
      <c r="O81" s="206"/>
      <c r="P81" s="249"/>
      <c r="Q81" s="249"/>
      <c r="R81" s="249"/>
      <c r="S81" s="249"/>
      <c r="T81" s="249">
        <f t="shared" si="6"/>
        <v>0</v>
      </c>
      <c r="U81" s="249">
        <f t="shared" si="6"/>
        <v>0</v>
      </c>
      <c r="V81" s="249">
        <f t="shared" si="6"/>
        <v>0</v>
      </c>
      <c r="W81" s="249">
        <f t="shared" si="6"/>
        <v>0</v>
      </c>
      <c r="X81" s="249">
        <f t="shared" si="6"/>
        <v>0</v>
      </c>
      <c r="Y81" s="249">
        <f t="shared" si="7"/>
        <v>0</v>
      </c>
      <c r="Z81" s="51"/>
      <c r="AA81" s="51"/>
      <c r="AD81" s="458"/>
      <c r="AE81" s="458"/>
      <c r="AF81" s="15"/>
      <c r="AG81" s="15"/>
    </row>
    <row r="82" spans="1:33" x14ac:dyDescent="0.25">
      <c r="A82" s="144"/>
      <c r="B82" s="50"/>
      <c r="C82" s="50"/>
      <c r="D82" s="50"/>
      <c r="E82" s="50"/>
      <c r="F82" s="50"/>
      <c r="G82" s="50"/>
      <c r="H82" s="50"/>
      <c r="I82" s="50"/>
      <c r="J82" s="50"/>
      <c r="K82" s="50"/>
      <c r="L82" s="50"/>
      <c r="M82" s="50"/>
      <c r="N82" s="206"/>
      <c r="O82" s="206"/>
      <c r="P82" s="249"/>
      <c r="Q82" s="249"/>
      <c r="R82" s="249"/>
      <c r="S82" s="249"/>
      <c r="T82" s="249">
        <f t="shared" si="6"/>
        <v>0</v>
      </c>
      <c r="U82" s="249">
        <f t="shared" si="6"/>
        <v>0</v>
      </c>
      <c r="V82" s="249">
        <f t="shared" si="6"/>
        <v>0</v>
      </c>
      <c r="W82" s="249">
        <f t="shared" si="6"/>
        <v>0</v>
      </c>
      <c r="X82" s="249">
        <f t="shared" si="6"/>
        <v>0</v>
      </c>
      <c r="Y82" s="249">
        <f t="shared" si="7"/>
        <v>0</v>
      </c>
      <c r="Z82" s="51"/>
      <c r="AA82" s="51"/>
      <c r="AD82" s="458"/>
      <c r="AE82" s="458"/>
      <c r="AF82" s="15"/>
      <c r="AG82" s="15"/>
    </row>
    <row r="83" spans="1:33" x14ac:dyDescent="0.25">
      <c r="A83" s="144"/>
      <c r="B83" s="50"/>
      <c r="C83" s="50"/>
      <c r="D83" s="50"/>
      <c r="E83" s="50"/>
      <c r="F83" s="50"/>
      <c r="G83" s="50"/>
      <c r="H83" s="50"/>
      <c r="I83" s="50"/>
      <c r="J83" s="50"/>
      <c r="K83" s="50"/>
      <c r="L83" s="50"/>
      <c r="M83" s="50"/>
      <c r="N83" s="206"/>
      <c r="O83" s="206"/>
      <c r="P83" s="249"/>
      <c r="Q83" s="249"/>
      <c r="R83" s="249"/>
      <c r="S83" s="249"/>
      <c r="T83" s="249">
        <f t="shared" si="6"/>
        <v>0</v>
      </c>
      <c r="U83" s="249">
        <f t="shared" si="6"/>
        <v>0</v>
      </c>
      <c r="V83" s="249">
        <f t="shared" si="6"/>
        <v>0</v>
      </c>
      <c r="W83" s="249">
        <f t="shared" si="6"/>
        <v>0</v>
      </c>
      <c r="X83" s="249">
        <f t="shared" si="6"/>
        <v>0</v>
      </c>
      <c r="Y83" s="249">
        <f t="shared" si="7"/>
        <v>0</v>
      </c>
      <c r="Z83" s="51"/>
      <c r="AA83" s="51"/>
      <c r="AD83" s="458"/>
      <c r="AE83" s="458"/>
      <c r="AF83" s="15"/>
      <c r="AG83" s="15"/>
    </row>
    <row r="84" spans="1:33" x14ac:dyDescent="0.25">
      <c r="A84" s="144"/>
      <c r="B84" s="50"/>
      <c r="C84" s="50"/>
      <c r="D84" s="50"/>
      <c r="E84" s="50"/>
      <c r="F84" s="50"/>
      <c r="G84" s="50"/>
      <c r="H84" s="50"/>
      <c r="I84" s="50"/>
      <c r="J84" s="50"/>
      <c r="K84" s="50"/>
      <c r="L84" s="50"/>
      <c r="M84" s="50"/>
      <c r="N84" s="206"/>
      <c r="O84" s="206"/>
      <c r="P84" s="249"/>
      <c r="Q84" s="249"/>
      <c r="R84" s="249"/>
      <c r="S84" s="249"/>
      <c r="T84" s="249">
        <f t="shared" si="6"/>
        <v>0</v>
      </c>
      <c r="U84" s="249">
        <f t="shared" si="6"/>
        <v>0</v>
      </c>
      <c r="V84" s="249">
        <f t="shared" si="6"/>
        <v>0</v>
      </c>
      <c r="W84" s="249">
        <f t="shared" si="6"/>
        <v>0</v>
      </c>
      <c r="X84" s="249">
        <f t="shared" si="6"/>
        <v>0</v>
      </c>
      <c r="Y84" s="249">
        <f t="shared" si="7"/>
        <v>0</v>
      </c>
      <c r="Z84" s="51"/>
      <c r="AA84" s="51"/>
      <c r="AD84" s="458"/>
      <c r="AE84" s="458"/>
      <c r="AF84" s="15"/>
      <c r="AG84" s="15"/>
    </row>
    <row r="85" spans="1:33" x14ac:dyDescent="0.25">
      <c r="A85" s="144"/>
      <c r="B85" s="50"/>
      <c r="C85" s="50"/>
      <c r="D85" s="50"/>
      <c r="E85" s="50"/>
      <c r="F85" s="50"/>
      <c r="G85" s="50"/>
      <c r="H85" s="50"/>
      <c r="I85" s="50"/>
      <c r="J85" s="50"/>
      <c r="K85" s="50"/>
      <c r="L85" s="50"/>
      <c r="M85" s="50"/>
      <c r="N85" s="206"/>
      <c r="O85" s="206"/>
      <c r="P85" s="249"/>
      <c r="Q85" s="249"/>
      <c r="R85" s="249"/>
      <c r="S85" s="249"/>
      <c r="T85" s="249">
        <f t="shared" si="6"/>
        <v>0</v>
      </c>
      <c r="U85" s="249">
        <f t="shared" si="6"/>
        <v>0</v>
      </c>
      <c r="V85" s="249">
        <f t="shared" si="6"/>
        <v>0</v>
      </c>
      <c r="W85" s="249">
        <f t="shared" si="6"/>
        <v>0</v>
      </c>
      <c r="X85" s="249">
        <f t="shared" si="6"/>
        <v>0</v>
      </c>
      <c r="Y85" s="249">
        <f t="shared" si="7"/>
        <v>0</v>
      </c>
      <c r="Z85" s="51"/>
      <c r="AA85" s="51"/>
      <c r="AD85" s="458"/>
      <c r="AE85" s="458"/>
      <c r="AF85" s="15"/>
      <c r="AG85" s="15"/>
    </row>
    <row r="86" spans="1:33" x14ac:dyDescent="0.25">
      <c r="A86" s="144"/>
      <c r="B86" s="50"/>
      <c r="C86" s="50"/>
      <c r="D86" s="50"/>
      <c r="E86" s="50"/>
      <c r="F86" s="50"/>
      <c r="G86" s="50"/>
      <c r="H86" s="50"/>
      <c r="I86" s="50"/>
      <c r="J86" s="50"/>
      <c r="K86" s="50"/>
      <c r="L86" s="50"/>
      <c r="M86" s="50"/>
      <c r="N86" s="206"/>
      <c r="O86" s="206"/>
      <c r="P86" s="249"/>
      <c r="Q86" s="249"/>
      <c r="R86" s="249"/>
      <c r="S86" s="249"/>
      <c r="T86" s="249">
        <f t="shared" ref="T86:T88" si="8">IF($N86="Pending",0,$N86*O86)</f>
        <v>0</v>
      </c>
      <c r="U86" s="249">
        <f t="shared" ref="U86:U88" si="9">IF($N86="Pending",0,$N86*P86)</f>
        <v>0</v>
      </c>
      <c r="V86" s="249">
        <f t="shared" ref="V86:V88" si="10">IF($N86="Pending",0,$N86*Q86)</f>
        <v>0</v>
      </c>
      <c r="W86" s="249">
        <f t="shared" ref="W86:W88" si="11">IF($N86="Pending",0,$N86*R86)</f>
        <v>0</v>
      </c>
      <c r="X86" s="249">
        <f t="shared" ref="X86:X88" si="12">IF($N86="Pending",0,$N86*S86)</f>
        <v>0</v>
      </c>
      <c r="Y86" s="249">
        <f t="shared" ref="Y86:Y88" si="13">SUM(T86:X86)</f>
        <v>0</v>
      </c>
      <c r="Z86" s="51"/>
      <c r="AA86" s="51"/>
    </row>
    <row r="87" spans="1:33" x14ac:dyDescent="0.25">
      <c r="A87" s="144"/>
      <c r="B87" s="50"/>
      <c r="C87" s="50"/>
      <c r="D87" s="50"/>
      <c r="E87" s="50"/>
      <c r="F87" s="50"/>
      <c r="G87" s="50"/>
      <c r="H87" s="50"/>
      <c r="I87" s="50"/>
      <c r="J87" s="50"/>
      <c r="K87" s="50"/>
      <c r="L87" s="50"/>
      <c r="M87" s="50"/>
      <c r="N87" s="206"/>
      <c r="O87" s="206"/>
      <c r="P87" s="249"/>
      <c r="Q87" s="249"/>
      <c r="R87" s="249"/>
      <c r="S87" s="249"/>
      <c r="T87" s="249">
        <f t="shared" si="8"/>
        <v>0</v>
      </c>
      <c r="U87" s="249">
        <f t="shared" si="9"/>
        <v>0</v>
      </c>
      <c r="V87" s="249">
        <f t="shared" si="10"/>
        <v>0</v>
      </c>
      <c r="W87" s="249">
        <f t="shared" si="11"/>
        <v>0</v>
      </c>
      <c r="X87" s="249">
        <f t="shared" si="12"/>
        <v>0</v>
      </c>
      <c r="Y87" s="249">
        <f t="shared" si="13"/>
        <v>0</v>
      </c>
      <c r="Z87" s="51"/>
      <c r="AA87" s="51"/>
    </row>
    <row r="88" spans="1:33" x14ac:dyDescent="0.25">
      <c r="A88" s="144"/>
      <c r="B88" s="50"/>
      <c r="C88" s="50"/>
      <c r="D88" s="50"/>
      <c r="E88" s="50"/>
      <c r="F88" s="50"/>
      <c r="G88" s="50"/>
      <c r="H88" s="50"/>
      <c r="I88" s="50"/>
      <c r="J88" s="50"/>
      <c r="K88" s="50"/>
      <c r="L88" s="50"/>
      <c r="M88" s="50"/>
      <c r="N88" s="206"/>
      <c r="O88" s="206"/>
      <c r="P88" s="249"/>
      <c r="Q88" s="249"/>
      <c r="R88" s="249"/>
      <c r="S88" s="249"/>
      <c r="T88" s="249">
        <f t="shared" si="8"/>
        <v>0</v>
      </c>
      <c r="U88" s="249">
        <f t="shared" si="9"/>
        <v>0</v>
      </c>
      <c r="V88" s="249">
        <f t="shared" si="10"/>
        <v>0</v>
      </c>
      <c r="W88" s="249">
        <f t="shared" si="11"/>
        <v>0</v>
      </c>
      <c r="X88" s="249">
        <f t="shared" si="12"/>
        <v>0</v>
      </c>
      <c r="Y88" s="249">
        <f t="shared" si="13"/>
        <v>0</v>
      </c>
      <c r="Z88" s="51"/>
      <c r="AA88" s="51"/>
    </row>
    <row r="89" spans="1:33" x14ac:dyDescent="0.25">
      <c r="A89" s="144"/>
      <c r="B89" s="50"/>
      <c r="C89" s="50"/>
      <c r="D89" s="50"/>
      <c r="E89" s="50"/>
      <c r="F89" s="50"/>
      <c r="G89" s="50"/>
      <c r="H89" s="50"/>
      <c r="I89" s="50"/>
      <c r="J89" s="50"/>
      <c r="K89" s="50"/>
      <c r="L89" s="50"/>
      <c r="M89" s="50"/>
      <c r="N89" s="206"/>
      <c r="O89" s="206"/>
      <c r="P89" s="249"/>
      <c r="Q89" s="249"/>
      <c r="R89" s="249"/>
      <c r="S89" s="249"/>
      <c r="T89" s="249">
        <f t="shared" ref="T89:X113" si="14">IF($N89="Pending",0,$N89*O89)</f>
        <v>0</v>
      </c>
      <c r="U89" s="249">
        <f t="shared" si="14"/>
        <v>0</v>
      </c>
      <c r="V89" s="249">
        <f t="shared" si="14"/>
        <v>0</v>
      </c>
      <c r="W89" s="249">
        <f t="shared" si="14"/>
        <v>0</v>
      </c>
      <c r="X89" s="249">
        <f t="shared" si="14"/>
        <v>0</v>
      </c>
      <c r="Y89" s="249">
        <f t="shared" ref="Y89:Y113" si="15">SUM(T89:X89)</f>
        <v>0</v>
      </c>
      <c r="Z89" s="51"/>
      <c r="AA89" s="51"/>
    </row>
    <row r="90" spans="1:33" x14ac:dyDescent="0.25">
      <c r="A90" s="144"/>
      <c r="B90" s="50"/>
      <c r="C90" s="50"/>
      <c r="D90" s="50"/>
      <c r="E90" s="50"/>
      <c r="F90" s="50"/>
      <c r="G90" s="50"/>
      <c r="H90" s="50"/>
      <c r="I90" s="50"/>
      <c r="J90" s="50"/>
      <c r="K90" s="50"/>
      <c r="L90" s="50"/>
      <c r="M90" s="50"/>
      <c r="N90" s="206"/>
      <c r="O90" s="206"/>
      <c r="P90" s="249"/>
      <c r="Q90" s="249"/>
      <c r="R90" s="249"/>
      <c r="S90" s="249"/>
      <c r="T90" s="249">
        <f t="shared" si="14"/>
        <v>0</v>
      </c>
      <c r="U90" s="249">
        <f t="shared" si="14"/>
        <v>0</v>
      </c>
      <c r="V90" s="249">
        <f t="shared" si="14"/>
        <v>0</v>
      </c>
      <c r="W90" s="249">
        <f t="shared" si="14"/>
        <v>0</v>
      </c>
      <c r="X90" s="249">
        <f t="shared" si="14"/>
        <v>0</v>
      </c>
      <c r="Y90" s="249">
        <f t="shared" si="15"/>
        <v>0</v>
      </c>
      <c r="Z90" s="51"/>
      <c r="AA90" s="51"/>
    </row>
    <row r="91" spans="1:33" x14ac:dyDescent="0.25">
      <c r="A91" s="144"/>
      <c r="B91" s="50"/>
      <c r="C91" s="50"/>
      <c r="D91" s="50"/>
      <c r="E91" s="50"/>
      <c r="F91" s="50"/>
      <c r="G91" s="50"/>
      <c r="H91" s="50"/>
      <c r="I91" s="50"/>
      <c r="J91" s="50"/>
      <c r="K91" s="50"/>
      <c r="L91" s="50"/>
      <c r="M91" s="50"/>
      <c r="N91" s="206"/>
      <c r="O91" s="206"/>
      <c r="P91" s="249"/>
      <c r="Q91" s="249"/>
      <c r="R91" s="249"/>
      <c r="S91" s="249"/>
      <c r="T91" s="249">
        <f t="shared" si="14"/>
        <v>0</v>
      </c>
      <c r="U91" s="249">
        <f t="shared" si="14"/>
        <v>0</v>
      </c>
      <c r="V91" s="249">
        <f t="shared" si="14"/>
        <v>0</v>
      </c>
      <c r="W91" s="249">
        <f t="shared" si="14"/>
        <v>0</v>
      </c>
      <c r="X91" s="249">
        <f t="shared" si="14"/>
        <v>0</v>
      </c>
      <c r="Y91" s="249">
        <f t="shared" si="15"/>
        <v>0</v>
      </c>
      <c r="Z91" s="51"/>
      <c r="AA91" s="51"/>
    </row>
    <row r="92" spans="1:33" x14ac:dyDescent="0.25">
      <c r="A92" s="144"/>
      <c r="B92" s="50"/>
      <c r="C92" s="50"/>
      <c r="D92" s="50"/>
      <c r="E92" s="50"/>
      <c r="F92" s="50"/>
      <c r="G92" s="50"/>
      <c r="H92" s="50"/>
      <c r="I92" s="50"/>
      <c r="J92" s="50"/>
      <c r="K92" s="50"/>
      <c r="L92" s="50"/>
      <c r="M92" s="50"/>
      <c r="N92" s="206"/>
      <c r="O92" s="206"/>
      <c r="P92" s="249"/>
      <c r="Q92" s="249"/>
      <c r="R92" s="249"/>
      <c r="S92" s="249"/>
      <c r="T92" s="249">
        <f t="shared" si="14"/>
        <v>0</v>
      </c>
      <c r="U92" s="249">
        <f t="shared" si="14"/>
        <v>0</v>
      </c>
      <c r="V92" s="249">
        <f t="shared" si="14"/>
        <v>0</v>
      </c>
      <c r="W92" s="249">
        <f t="shared" si="14"/>
        <v>0</v>
      </c>
      <c r="X92" s="249">
        <f t="shared" si="14"/>
        <v>0</v>
      </c>
      <c r="Y92" s="249">
        <f t="shared" si="15"/>
        <v>0</v>
      </c>
      <c r="Z92" s="51"/>
      <c r="AA92" s="51"/>
    </row>
    <row r="93" spans="1:33" x14ac:dyDescent="0.25">
      <c r="A93" s="144"/>
      <c r="B93" s="50"/>
      <c r="C93" s="50"/>
      <c r="D93" s="50"/>
      <c r="E93" s="50"/>
      <c r="F93" s="50"/>
      <c r="G93" s="50"/>
      <c r="H93" s="50"/>
      <c r="I93" s="50"/>
      <c r="J93" s="50"/>
      <c r="K93" s="50"/>
      <c r="L93" s="50"/>
      <c r="M93" s="50"/>
      <c r="N93" s="206"/>
      <c r="O93" s="206"/>
      <c r="P93" s="249"/>
      <c r="Q93" s="249"/>
      <c r="R93" s="249"/>
      <c r="S93" s="249"/>
      <c r="T93" s="249">
        <f t="shared" si="14"/>
        <v>0</v>
      </c>
      <c r="U93" s="249">
        <f t="shared" si="14"/>
        <v>0</v>
      </c>
      <c r="V93" s="249">
        <f t="shared" si="14"/>
        <v>0</v>
      </c>
      <c r="W93" s="249">
        <f t="shared" si="14"/>
        <v>0</v>
      </c>
      <c r="X93" s="249">
        <f t="shared" si="14"/>
        <v>0</v>
      </c>
      <c r="Y93" s="249">
        <f t="shared" si="15"/>
        <v>0</v>
      </c>
      <c r="Z93" s="51"/>
      <c r="AA93" s="51"/>
    </row>
    <row r="94" spans="1:33" x14ac:dyDescent="0.25">
      <c r="A94" s="144"/>
      <c r="B94" s="50"/>
      <c r="C94" s="50"/>
      <c r="D94" s="50"/>
      <c r="E94" s="50"/>
      <c r="F94" s="50"/>
      <c r="G94" s="50"/>
      <c r="H94" s="50"/>
      <c r="I94" s="50"/>
      <c r="J94" s="50"/>
      <c r="K94" s="50"/>
      <c r="L94" s="50"/>
      <c r="M94" s="50"/>
      <c r="N94" s="206"/>
      <c r="O94" s="206"/>
      <c r="P94" s="249"/>
      <c r="Q94" s="249"/>
      <c r="R94" s="249"/>
      <c r="S94" s="249"/>
      <c r="T94" s="249">
        <f t="shared" si="14"/>
        <v>0</v>
      </c>
      <c r="U94" s="249">
        <f t="shared" si="14"/>
        <v>0</v>
      </c>
      <c r="V94" s="249">
        <f t="shared" si="14"/>
        <v>0</v>
      </c>
      <c r="W94" s="249">
        <f t="shared" si="14"/>
        <v>0</v>
      </c>
      <c r="X94" s="249">
        <f t="shared" si="14"/>
        <v>0</v>
      </c>
      <c r="Y94" s="249">
        <f t="shared" si="15"/>
        <v>0</v>
      </c>
      <c r="Z94" s="51"/>
      <c r="AA94" s="51"/>
    </row>
    <row r="95" spans="1:33" x14ac:dyDescent="0.25">
      <c r="A95" s="144"/>
      <c r="B95" s="50"/>
      <c r="C95" s="50"/>
      <c r="D95" s="50"/>
      <c r="E95" s="50"/>
      <c r="F95" s="50"/>
      <c r="G95" s="50"/>
      <c r="H95" s="50"/>
      <c r="I95" s="50"/>
      <c r="J95" s="50"/>
      <c r="K95" s="50"/>
      <c r="L95" s="50"/>
      <c r="M95" s="50"/>
      <c r="N95" s="206"/>
      <c r="O95" s="206"/>
      <c r="P95" s="249"/>
      <c r="Q95" s="249"/>
      <c r="R95" s="249"/>
      <c r="S95" s="249"/>
      <c r="T95" s="249">
        <f t="shared" si="14"/>
        <v>0</v>
      </c>
      <c r="U95" s="249">
        <f t="shared" si="14"/>
        <v>0</v>
      </c>
      <c r="V95" s="249">
        <f t="shared" si="14"/>
        <v>0</v>
      </c>
      <c r="W95" s="249">
        <f t="shared" si="14"/>
        <v>0</v>
      </c>
      <c r="X95" s="249">
        <f t="shared" si="14"/>
        <v>0</v>
      </c>
      <c r="Y95" s="249">
        <f t="shared" si="15"/>
        <v>0</v>
      </c>
      <c r="Z95" s="51"/>
      <c r="AA95" s="51"/>
    </row>
    <row r="96" spans="1:33" x14ac:dyDescent="0.25">
      <c r="A96" s="144"/>
      <c r="B96" s="50"/>
      <c r="C96" s="50"/>
      <c r="D96" s="50"/>
      <c r="E96" s="50"/>
      <c r="F96" s="50"/>
      <c r="G96" s="50"/>
      <c r="H96" s="50"/>
      <c r="I96" s="50"/>
      <c r="J96" s="50"/>
      <c r="K96" s="50"/>
      <c r="L96" s="50"/>
      <c r="M96" s="50"/>
      <c r="N96" s="206"/>
      <c r="O96" s="206"/>
      <c r="P96" s="249"/>
      <c r="Q96" s="249"/>
      <c r="R96" s="249"/>
      <c r="S96" s="249"/>
      <c r="T96" s="249">
        <f t="shared" si="14"/>
        <v>0</v>
      </c>
      <c r="U96" s="249">
        <f t="shared" si="14"/>
        <v>0</v>
      </c>
      <c r="V96" s="249">
        <f t="shared" si="14"/>
        <v>0</v>
      </c>
      <c r="W96" s="249">
        <f t="shared" si="14"/>
        <v>0</v>
      </c>
      <c r="X96" s="249">
        <f t="shared" si="14"/>
        <v>0</v>
      </c>
      <c r="Y96" s="249">
        <f t="shared" si="15"/>
        <v>0</v>
      </c>
      <c r="Z96" s="51"/>
      <c r="AA96" s="51"/>
    </row>
    <row r="97" spans="1:27" x14ac:dyDescent="0.25">
      <c r="A97" s="144"/>
      <c r="B97" s="50"/>
      <c r="C97" s="50"/>
      <c r="D97" s="50"/>
      <c r="E97" s="50"/>
      <c r="F97" s="50"/>
      <c r="G97" s="50"/>
      <c r="H97" s="50"/>
      <c r="I97" s="50"/>
      <c r="J97" s="50"/>
      <c r="K97" s="50"/>
      <c r="L97" s="50"/>
      <c r="M97" s="50"/>
      <c r="N97" s="206"/>
      <c r="O97" s="206"/>
      <c r="P97" s="249"/>
      <c r="Q97" s="249"/>
      <c r="R97" s="249"/>
      <c r="S97" s="249"/>
      <c r="T97" s="249">
        <f t="shared" si="14"/>
        <v>0</v>
      </c>
      <c r="U97" s="249">
        <f t="shared" si="14"/>
        <v>0</v>
      </c>
      <c r="V97" s="249">
        <f t="shared" si="14"/>
        <v>0</v>
      </c>
      <c r="W97" s="249">
        <f t="shared" si="14"/>
        <v>0</v>
      </c>
      <c r="X97" s="249">
        <f t="shared" si="14"/>
        <v>0</v>
      </c>
      <c r="Y97" s="249">
        <f t="shared" si="15"/>
        <v>0</v>
      </c>
      <c r="Z97" s="51"/>
      <c r="AA97" s="51"/>
    </row>
    <row r="98" spans="1:27" x14ac:dyDescent="0.25">
      <c r="A98" s="144"/>
      <c r="B98" s="50"/>
      <c r="C98" s="50"/>
      <c r="D98" s="50"/>
      <c r="E98" s="50"/>
      <c r="F98" s="50"/>
      <c r="G98" s="50"/>
      <c r="H98" s="50"/>
      <c r="I98" s="50"/>
      <c r="J98" s="50"/>
      <c r="K98" s="50"/>
      <c r="L98" s="50"/>
      <c r="M98" s="50"/>
      <c r="N98" s="206"/>
      <c r="O98" s="206"/>
      <c r="P98" s="249"/>
      <c r="Q98" s="249"/>
      <c r="R98" s="249"/>
      <c r="S98" s="249"/>
      <c r="T98" s="249">
        <f t="shared" si="14"/>
        <v>0</v>
      </c>
      <c r="U98" s="249">
        <f t="shared" si="14"/>
        <v>0</v>
      </c>
      <c r="V98" s="249">
        <f t="shared" si="14"/>
        <v>0</v>
      </c>
      <c r="W98" s="249">
        <f t="shared" si="14"/>
        <v>0</v>
      </c>
      <c r="X98" s="249">
        <f t="shared" si="14"/>
        <v>0</v>
      </c>
      <c r="Y98" s="249">
        <f t="shared" si="15"/>
        <v>0</v>
      </c>
      <c r="Z98" s="51"/>
      <c r="AA98" s="51"/>
    </row>
    <row r="99" spans="1:27" x14ac:dyDescent="0.25">
      <c r="A99" s="144"/>
      <c r="B99" s="50"/>
      <c r="C99" s="50"/>
      <c r="D99" s="50"/>
      <c r="E99" s="50"/>
      <c r="F99" s="50"/>
      <c r="G99" s="50"/>
      <c r="H99" s="50"/>
      <c r="I99" s="50"/>
      <c r="J99" s="50"/>
      <c r="K99" s="50"/>
      <c r="L99" s="50"/>
      <c r="M99" s="50"/>
      <c r="N99" s="206"/>
      <c r="O99" s="206"/>
      <c r="P99" s="249"/>
      <c r="Q99" s="249"/>
      <c r="R99" s="249"/>
      <c r="S99" s="249"/>
      <c r="T99" s="249">
        <f t="shared" si="14"/>
        <v>0</v>
      </c>
      <c r="U99" s="249">
        <f t="shared" si="14"/>
        <v>0</v>
      </c>
      <c r="V99" s="249">
        <f t="shared" si="14"/>
        <v>0</v>
      </c>
      <c r="W99" s="249">
        <f t="shared" si="14"/>
        <v>0</v>
      </c>
      <c r="X99" s="249">
        <f t="shared" si="14"/>
        <v>0</v>
      </c>
      <c r="Y99" s="249">
        <f t="shared" si="15"/>
        <v>0</v>
      </c>
      <c r="Z99" s="51"/>
      <c r="AA99" s="51"/>
    </row>
    <row r="100" spans="1:27" x14ac:dyDescent="0.25">
      <c r="A100" s="144"/>
      <c r="B100" s="50"/>
      <c r="C100" s="50"/>
      <c r="D100" s="50"/>
      <c r="E100" s="50"/>
      <c r="F100" s="50"/>
      <c r="G100" s="50"/>
      <c r="H100" s="50"/>
      <c r="I100" s="50"/>
      <c r="J100" s="50"/>
      <c r="K100" s="50"/>
      <c r="L100" s="50"/>
      <c r="M100" s="50"/>
      <c r="N100" s="206"/>
      <c r="O100" s="206"/>
      <c r="P100" s="249"/>
      <c r="Q100" s="249"/>
      <c r="R100" s="249"/>
      <c r="S100" s="249"/>
      <c r="T100" s="249">
        <f t="shared" si="14"/>
        <v>0</v>
      </c>
      <c r="U100" s="249">
        <f t="shared" si="14"/>
        <v>0</v>
      </c>
      <c r="V100" s="249">
        <f t="shared" si="14"/>
        <v>0</v>
      </c>
      <c r="W100" s="249">
        <f t="shared" si="14"/>
        <v>0</v>
      </c>
      <c r="X100" s="249">
        <f t="shared" si="14"/>
        <v>0</v>
      </c>
      <c r="Y100" s="249">
        <f t="shared" si="15"/>
        <v>0</v>
      </c>
      <c r="Z100" s="51"/>
      <c r="AA100" s="51"/>
    </row>
    <row r="101" spans="1:27" x14ac:dyDescent="0.25">
      <c r="A101" s="144"/>
      <c r="B101" s="50"/>
      <c r="C101" s="50"/>
      <c r="D101" s="50"/>
      <c r="E101" s="50"/>
      <c r="F101" s="50"/>
      <c r="G101" s="50"/>
      <c r="H101" s="50"/>
      <c r="I101" s="50"/>
      <c r="J101" s="50"/>
      <c r="K101" s="50"/>
      <c r="L101" s="50"/>
      <c r="M101" s="50"/>
      <c r="N101" s="206"/>
      <c r="O101" s="206"/>
      <c r="P101" s="249"/>
      <c r="Q101" s="249"/>
      <c r="R101" s="249"/>
      <c r="S101" s="249"/>
      <c r="T101" s="249">
        <f t="shared" si="14"/>
        <v>0</v>
      </c>
      <c r="U101" s="249">
        <f t="shared" si="14"/>
        <v>0</v>
      </c>
      <c r="V101" s="249">
        <f t="shared" si="14"/>
        <v>0</v>
      </c>
      <c r="W101" s="249">
        <f t="shared" si="14"/>
        <v>0</v>
      </c>
      <c r="X101" s="249">
        <f t="shared" si="14"/>
        <v>0</v>
      </c>
      <c r="Y101" s="249">
        <f t="shared" si="15"/>
        <v>0</v>
      </c>
      <c r="Z101" s="51"/>
      <c r="AA101" s="51"/>
    </row>
    <row r="102" spans="1:27" x14ac:dyDescent="0.25">
      <c r="A102" s="144"/>
      <c r="B102" s="50"/>
      <c r="C102" s="50"/>
      <c r="D102" s="50"/>
      <c r="E102" s="50"/>
      <c r="F102" s="50"/>
      <c r="G102" s="50"/>
      <c r="H102" s="50"/>
      <c r="I102" s="50"/>
      <c r="J102" s="50"/>
      <c r="K102" s="50"/>
      <c r="L102" s="50"/>
      <c r="M102" s="50"/>
      <c r="N102" s="206"/>
      <c r="O102" s="206"/>
      <c r="P102" s="249"/>
      <c r="Q102" s="249"/>
      <c r="R102" s="249"/>
      <c r="S102" s="249"/>
      <c r="T102" s="249">
        <f t="shared" si="14"/>
        <v>0</v>
      </c>
      <c r="U102" s="249">
        <f t="shared" si="14"/>
        <v>0</v>
      </c>
      <c r="V102" s="249">
        <f t="shared" si="14"/>
        <v>0</v>
      </c>
      <c r="W102" s="249">
        <f t="shared" si="14"/>
        <v>0</v>
      </c>
      <c r="X102" s="249">
        <f t="shared" si="14"/>
        <v>0</v>
      </c>
      <c r="Y102" s="249">
        <f t="shared" si="15"/>
        <v>0</v>
      </c>
      <c r="Z102" s="51"/>
      <c r="AA102" s="51"/>
    </row>
    <row r="103" spans="1:27" x14ac:dyDescent="0.25">
      <c r="A103" s="144"/>
      <c r="B103" s="50"/>
      <c r="C103" s="50"/>
      <c r="D103" s="50"/>
      <c r="E103" s="50"/>
      <c r="F103" s="50"/>
      <c r="G103" s="50"/>
      <c r="H103" s="50"/>
      <c r="I103" s="50"/>
      <c r="J103" s="50"/>
      <c r="K103" s="50"/>
      <c r="L103" s="50"/>
      <c r="M103" s="50"/>
      <c r="N103" s="206"/>
      <c r="O103" s="206"/>
      <c r="P103" s="249"/>
      <c r="Q103" s="249"/>
      <c r="R103" s="249"/>
      <c r="S103" s="249"/>
      <c r="T103" s="249">
        <f t="shared" si="14"/>
        <v>0</v>
      </c>
      <c r="U103" s="249">
        <f t="shared" si="14"/>
        <v>0</v>
      </c>
      <c r="V103" s="249">
        <f t="shared" si="14"/>
        <v>0</v>
      </c>
      <c r="W103" s="249">
        <f t="shared" si="14"/>
        <v>0</v>
      </c>
      <c r="X103" s="249">
        <f t="shared" si="14"/>
        <v>0</v>
      </c>
      <c r="Y103" s="249">
        <f t="shared" si="15"/>
        <v>0</v>
      </c>
      <c r="Z103" s="51"/>
      <c r="AA103" s="51"/>
    </row>
    <row r="104" spans="1:27" x14ac:dyDescent="0.25">
      <c r="A104" s="144"/>
      <c r="B104" s="50"/>
      <c r="C104" s="50"/>
      <c r="D104" s="50"/>
      <c r="E104" s="50"/>
      <c r="F104" s="50"/>
      <c r="G104" s="50"/>
      <c r="H104" s="50"/>
      <c r="I104" s="50"/>
      <c r="J104" s="50"/>
      <c r="K104" s="50"/>
      <c r="L104" s="50"/>
      <c r="M104" s="50"/>
      <c r="N104" s="206"/>
      <c r="O104" s="206"/>
      <c r="P104" s="249"/>
      <c r="Q104" s="249"/>
      <c r="R104" s="249"/>
      <c r="S104" s="249"/>
      <c r="T104" s="249">
        <f t="shared" si="14"/>
        <v>0</v>
      </c>
      <c r="U104" s="249">
        <f t="shared" si="14"/>
        <v>0</v>
      </c>
      <c r="V104" s="249">
        <f t="shared" si="14"/>
        <v>0</v>
      </c>
      <c r="W104" s="249">
        <f t="shared" si="14"/>
        <v>0</v>
      </c>
      <c r="X104" s="249">
        <f t="shared" si="14"/>
        <v>0</v>
      </c>
      <c r="Y104" s="249">
        <f t="shared" si="15"/>
        <v>0</v>
      </c>
      <c r="Z104" s="51"/>
      <c r="AA104" s="51"/>
    </row>
    <row r="105" spans="1:27" x14ac:dyDescent="0.25">
      <c r="A105" s="144"/>
      <c r="B105" s="50"/>
      <c r="C105" s="50"/>
      <c r="D105" s="50"/>
      <c r="E105" s="50"/>
      <c r="F105" s="50"/>
      <c r="G105" s="50"/>
      <c r="H105" s="50"/>
      <c r="I105" s="50"/>
      <c r="J105" s="50"/>
      <c r="K105" s="50"/>
      <c r="L105" s="50"/>
      <c r="M105" s="50"/>
      <c r="N105" s="206"/>
      <c r="O105" s="206"/>
      <c r="P105" s="249"/>
      <c r="Q105" s="249"/>
      <c r="R105" s="249"/>
      <c r="S105" s="249"/>
      <c r="T105" s="249">
        <f t="shared" si="14"/>
        <v>0</v>
      </c>
      <c r="U105" s="249">
        <f t="shared" si="14"/>
        <v>0</v>
      </c>
      <c r="V105" s="249">
        <f t="shared" si="14"/>
        <v>0</v>
      </c>
      <c r="W105" s="249">
        <f t="shared" si="14"/>
        <v>0</v>
      </c>
      <c r="X105" s="249">
        <f t="shared" si="14"/>
        <v>0</v>
      </c>
      <c r="Y105" s="249">
        <f t="shared" si="15"/>
        <v>0</v>
      </c>
      <c r="Z105" s="51"/>
      <c r="AA105" s="51"/>
    </row>
    <row r="106" spans="1:27" x14ac:dyDescent="0.25">
      <c r="A106" s="144"/>
      <c r="B106" s="50"/>
      <c r="C106" s="50"/>
      <c r="D106" s="50"/>
      <c r="E106" s="50"/>
      <c r="F106" s="50"/>
      <c r="G106" s="50"/>
      <c r="H106" s="50"/>
      <c r="I106" s="50"/>
      <c r="J106" s="50"/>
      <c r="K106" s="50"/>
      <c r="L106" s="50"/>
      <c r="M106" s="50"/>
      <c r="N106" s="206"/>
      <c r="O106" s="206"/>
      <c r="P106" s="249"/>
      <c r="Q106" s="249"/>
      <c r="R106" s="249"/>
      <c r="S106" s="249"/>
      <c r="T106" s="249">
        <f t="shared" si="14"/>
        <v>0</v>
      </c>
      <c r="U106" s="249">
        <f t="shared" si="14"/>
        <v>0</v>
      </c>
      <c r="V106" s="249">
        <f t="shared" si="14"/>
        <v>0</v>
      </c>
      <c r="W106" s="249">
        <f t="shared" si="14"/>
        <v>0</v>
      </c>
      <c r="X106" s="249">
        <f t="shared" si="14"/>
        <v>0</v>
      </c>
      <c r="Y106" s="249">
        <f t="shared" si="15"/>
        <v>0</v>
      </c>
      <c r="Z106" s="51"/>
      <c r="AA106" s="51"/>
    </row>
    <row r="107" spans="1:27" x14ac:dyDescent="0.25">
      <c r="A107" s="144"/>
      <c r="B107" s="50"/>
      <c r="C107" s="50"/>
      <c r="D107" s="50"/>
      <c r="E107" s="50"/>
      <c r="F107" s="50"/>
      <c r="G107" s="50"/>
      <c r="H107" s="50"/>
      <c r="I107" s="50"/>
      <c r="J107" s="50"/>
      <c r="K107" s="50"/>
      <c r="L107" s="50"/>
      <c r="M107" s="50"/>
      <c r="N107" s="206"/>
      <c r="O107" s="206"/>
      <c r="P107" s="249"/>
      <c r="Q107" s="249"/>
      <c r="R107" s="249"/>
      <c r="S107" s="249"/>
      <c r="T107" s="249">
        <f t="shared" si="14"/>
        <v>0</v>
      </c>
      <c r="U107" s="249">
        <f t="shared" si="14"/>
        <v>0</v>
      </c>
      <c r="V107" s="249">
        <f t="shared" si="14"/>
        <v>0</v>
      </c>
      <c r="W107" s="249">
        <f t="shared" si="14"/>
        <v>0</v>
      </c>
      <c r="X107" s="249">
        <f t="shared" si="14"/>
        <v>0</v>
      </c>
      <c r="Y107" s="249">
        <f t="shared" si="15"/>
        <v>0</v>
      </c>
      <c r="Z107" s="51"/>
      <c r="AA107" s="51"/>
    </row>
    <row r="108" spans="1:27" x14ac:dyDescent="0.25">
      <c r="A108" s="144"/>
      <c r="B108" s="50"/>
      <c r="C108" s="50"/>
      <c r="D108" s="50"/>
      <c r="E108" s="50"/>
      <c r="F108" s="50"/>
      <c r="G108" s="50"/>
      <c r="H108" s="50"/>
      <c r="I108" s="50"/>
      <c r="J108" s="50"/>
      <c r="K108" s="50"/>
      <c r="L108" s="50"/>
      <c r="M108" s="50"/>
      <c r="N108" s="206"/>
      <c r="O108" s="206"/>
      <c r="P108" s="249"/>
      <c r="Q108" s="249"/>
      <c r="R108" s="249"/>
      <c r="S108" s="249"/>
      <c r="T108" s="249">
        <f t="shared" si="14"/>
        <v>0</v>
      </c>
      <c r="U108" s="249">
        <f t="shared" si="14"/>
        <v>0</v>
      </c>
      <c r="V108" s="249">
        <f t="shared" si="14"/>
        <v>0</v>
      </c>
      <c r="W108" s="249">
        <f t="shared" si="14"/>
        <v>0</v>
      </c>
      <c r="X108" s="249">
        <f t="shared" si="14"/>
        <v>0</v>
      </c>
      <c r="Y108" s="249">
        <f t="shared" si="15"/>
        <v>0</v>
      </c>
      <c r="Z108" s="51"/>
      <c r="AA108" s="51"/>
    </row>
    <row r="109" spans="1:27" x14ac:dyDescent="0.25">
      <c r="A109" s="144"/>
      <c r="B109" s="50"/>
      <c r="C109" s="50"/>
      <c r="D109" s="50"/>
      <c r="E109" s="50"/>
      <c r="F109" s="50"/>
      <c r="G109" s="50"/>
      <c r="H109" s="50"/>
      <c r="I109" s="50"/>
      <c r="J109" s="50"/>
      <c r="K109" s="50"/>
      <c r="L109" s="50"/>
      <c r="M109" s="50"/>
      <c r="N109" s="206"/>
      <c r="O109" s="206"/>
      <c r="P109" s="249"/>
      <c r="Q109" s="249"/>
      <c r="R109" s="249"/>
      <c r="S109" s="249"/>
      <c r="T109" s="249">
        <f t="shared" si="14"/>
        <v>0</v>
      </c>
      <c r="U109" s="249">
        <f t="shared" si="14"/>
        <v>0</v>
      </c>
      <c r="V109" s="249">
        <f t="shared" si="14"/>
        <v>0</v>
      </c>
      <c r="W109" s="249">
        <f t="shared" si="14"/>
        <v>0</v>
      </c>
      <c r="X109" s="249">
        <f t="shared" si="14"/>
        <v>0</v>
      </c>
      <c r="Y109" s="249">
        <f t="shared" si="15"/>
        <v>0</v>
      </c>
      <c r="Z109" s="51"/>
      <c r="AA109" s="51"/>
    </row>
    <row r="110" spans="1:27" x14ac:dyDescent="0.25">
      <c r="A110" s="144"/>
      <c r="B110" s="50"/>
      <c r="C110" s="50"/>
      <c r="D110" s="50"/>
      <c r="E110" s="50"/>
      <c r="F110" s="50"/>
      <c r="G110" s="50"/>
      <c r="H110" s="50"/>
      <c r="I110" s="50"/>
      <c r="J110" s="50"/>
      <c r="K110" s="50"/>
      <c r="L110" s="50"/>
      <c r="M110" s="50"/>
      <c r="N110" s="206"/>
      <c r="O110" s="206"/>
      <c r="P110" s="249"/>
      <c r="Q110" s="249"/>
      <c r="R110" s="249"/>
      <c r="S110" s="249"/>
      <c r="T110" s="249">
        <f t="shared" si="14"/>
        <v>0</v>
      </c>
      <c r="U110" s="249">
        <f t="shared" si="14"/>
        <v>0</v>
      </c>
      <c r="V110" s="249">
        <f t="shared" si="14"/>
        <v>0</v>
      </c>
      <c r="W110" s="249">
        <f t="shared" si="14"/>
        <v>0</v>
      </c>
      <c r="X110" s="249">
        <f t="shared" si="14"/>
        <v>0</v>
      </c>
      <c r="Y110" s="249">
        <f t="shared" si="15"/>
        <v>0</v>
      </c>
      <c r="Z110" s="51"/>
      <c r="AA110" s="51"/>
    </row>
    <row r="111" spans="1:27" x14ac:dyDescent="0.25">
      <c r="A111" s="144"/>
      <c r="B111" s="50"/>
      <c r="C111" s="50"/>
      <c r="D111" s="50"/>
      <c r="E111" s="50"/>
      <c r="F111" s="50"/>
      <c r="G111" s="50"/>
      <c r="H111" s="50"/>
      <c r="I111" s="50"/>
      <c r="J111" s="50"/>
      <c r="K111" s="50"/>
      <c r="L111" s="50"/>
      <c r="M111" s="50"/>
      <c r="N111" s="206"/>
      <c r="O111" s="206"/>
      <c r="P111" s="249"/>
      <c r="Q111" s="249"/>
      <c r="R111" s="249"/>
      <c r="S111" s="249"/>
      <c r="T111" s="249">
        <f t="shared" si="14"/>
        <v>0</v>
      </c>
      <c r="U111" s="249">
        <f t="shared" si="14"/>
        <v>0</v>
      </c>
      <c r="V111" s="249">
        <f t="shared" si="14"/>
        <v>0</v>
      </c>
      <c r="W111" s="249">
        <f t="shared" si="14"/>
        <v>0</v>
      </c>
      <c r="X111" s="249">
        <f t="shared" si="14"/>
        <v>0</v>
      </c>
      <c r="Y111" s="249">
        <f t="shared" si="15"/>
        <v>0</v>
      </c>
      <c r="Z111" s="51"/>
      <c r="AA111" s="51"/>
    </row>
    <row r="112" spans="1:27" x14ac:dyDescent="0.25">
      <c r="A112" s="144"/>
      <c r="B112" s="50"/>
      <c r="C112" s="50"/>
      <c r="D112" s="50"/>
      <c r="E112" s="50"/>
      <c r="F112" s="50"/>
      <c r="G112" s="50"/>
      <c r="H112" s="50"/>
      <c r="I112" s="50"/>
      <c r="J112" s="50"/>
      <c r="K112" s="50"/>
      <c r="L112" s="50"/>
      <c r="M112" s="50"/>
      <c r="N112" s="206"/>
      <c r="O112" s="206"/>
      <c r="P112" s="249"/>
      <c r="Q112" s="249"/>
      <c r="R112" s="249"/>
      <c r="S112" s="249"/>
      <c r="T112" s="249">
        <f t="shared" si="14"/>
        <v>0</v>
      </c>
      <c r="U112" s="249">
        <f t="shared" si="14"/>
        <v>0</v>
      </c>
      <c r="V112" s="249">
        <f t="shared" si="14"/>
        <v>0</v>
      </c>
      <c r="W112" s="249">
        <f t="shared" si="14"/>
        <v>0</v>
      </c>
      <c r="X112" s="249">
        <f t="shared" si="14"/>
        <v>0</v>
      </c>
      <c r="Y112" s="249">
        <f t="shared" si="15"/>
        <v>0</v>
      </c>
      <c r="Z112" s="51"/>
      <c r="AA112" s="51"/>
    </row>
    <row r="113" spans="1:29" x14ac:dyDescent="0.25">
      <c r="A113" s="144"/>
      <c r="B113" s="50"/>
      <c r="C113" s="50"/>
      <c r="D113" s="50"/>
      <c r="E113" s="50"/>
      <c r="F113" s="50"/>
      <c r="G113" s="50"/>
      <c r="H113" s="50"/>
      <c r="I113" s="50"/>
      <c r="J113" s="50"/>
      <c r="K113" s="50"/>
      <c r="L113" s="50"/>
      <c r="M113" s="50"/>
      <c r="N113" s="206"/>
      <c r="O113" s="206"/>
      <c r="P113" s="249"/>
      <c r="Q113" s="249"/>
      <c r="R113" s="249"/>
      <c r="S113" s="249"/>
      <c r="T113" s="249">
        <f t="shared" si="14"/>
        <v>0</v>
      </c>
      <c r="U113" s="249">
        <f t="shared" si="14"/>
        <v>0</v>
      </c>
      <c r="V113" s="249">
        <f t="shared" si="14"/>
        <v>0</v>
      </c>
      <c r="W113" s="249">
        <f t="shared" si="14"/>
        <v>0</v>
      </c>
      <c r="X113" s="249">
        <f t="shared" si="14"/>
        <v>0</v>
      </c>
      <c r="Y113" s="249">
        <f t="shared" si="15"/>
        <v>0</v>
      </c>
      <c r="Z113" s="51"/>
      <c r="AA113" s="51"/>
    </row>
    <row r="114" spans="1:29" x14ac:dyDescent="0.25">
      <c r="A114" s="138"/>
      <c r="B114" s="138"/>
      <c r="C114" s="39"/>
      <c r="D114" s="39"/>
      <c r="E114" s="39"/>
      <c r="F114" s="39"/>
      <c r="G114" s="39"/>
      <c r="H114" s="39"/>
      <c r="I114" s="38"/>
      <c r="J114" s="38"/>
      <c r="K114" s="70"/>
      <c r="L114" s="38"/>
      <c r="M114" s="38"/>
      <c r="N114" s="250"/>
      <c r="O114" s="250"/>
      <c r="T114" s="283"/>
      <c r="U114" s="283"/>
      <c r="V114" s="283"/>
      <c r="W114" s="283"/>
      <c r="X114" s="283"/>
      <c r="Y114" s="283"/>
      <c r="Z114" s="32"/>
      <c r="AA114" s="32"/>
      <c r="AB114" s="32"/>
      <c r="AC114" s="32"/>
    </row>
    <row r="115" spans="1:29" x14ac:dyDescent="0.25">
      <c r="A115" s="138"/>
      <c r="B115" s="138"/>
      <c r="C115" s="39"/>
      <c r="D115" s="39"/>
      <c r="E115" s="39"/>
      <c r="F115" s="39"/>
      <c r="G115" s="39"/>
      <c r="H115" s="39"/>
      <c r="I115" s="38"/>
      <c r="J115" s="38"/>
      <c r="K115" s="70"/>
      <c r="L115" s="38"/>
      <c r="M115" s="38"/>
      <c r="N115" s="250"/>
      <c r="O115" s="250"/>
      <c r="S115" s="269" t="s">
        <v>122</v>
      </c>
      <c r="T115" s="269">
        <f t="shared" ref="T115:Y115" si="16">SUM(T7:T113)</f>
        <v>0</v>
      </c>
      <c r="U115" s="269">
        <f t="shared" si="16"/>
        <v>0</v>
      </c>
      <c r="V115" s="269">
        <f t="shared" si="16"/>
        <v>0</v>
      </c>
      <c r="W115" s="269">
        <f t="shared" si="16"/>
        <v>0</v>
      </c>
      <c r="X115" s="269">
        <f t="shared" si="16"/>
        <v>0</v>
      </c>
      <c r="Y115" s="269">
        <f t="shared" si="16"/>
        <v>0</v>
      </c>
      <c r="Z115" s="38"/>
      <c r="AA115" s="38"/>
    </row>
    <row r="116" spans="1:29" x14ac:dyDescent="0.25">
      <c r="C116" s="39"/>
      <c r="M116" s="38"/>
    </row>
    <row r="117" spans="1:29" x14ac:dyDescent="0.25">
      <c r="T117" s="284" t="str">
        <f t="shared" ref="T117:Y117" si="17">T6</f>
        <v>Coût estimé 2021</v>
      </c>
      <c r="U117" s="284" t="str">
        <f t="shared" si="17"/>
        <v>Coût estimé 2022</v>
      </c>
      <c r="V117" s="284" t="str">
        <f t="shared" si="17"/>
        <v>Coût estimé 2023</v>
      </c>
      <c r="W117" s="284" t="str">
        <f t="shared" si="17"/>
        <v>Coût estimé 2024</v>
      </c>
      <c r="X117" s="284" t="str">
        <f t="shared" si="17"/>
        <v>Coût estimé 2025</v>
      </c>
      <c r="Y117" s="284" t="str">
        <f t="shared" si="17"/>
        <v>Total5Ans</v>
      </c>
      <c r="Z117" s="188">
        <f>SUM(Y118:Y135)</f>
        <v>0</v>
      </c>
      <c r="AA117"/>
    </row>
    <row r="118" spans="1:29" x14ac:dyDescent="0.25">
      <c r="S118" s="470" t="str">
        <f>'Informations de base'!$D65</f>
        <v>Réunion</v>
      </c>
      <c r="T118" s="288">
        <f t="shared" ref="T118:Y127" si="18">SUMIF($Z$7:$Z$113,$S118,T$7:T$113)</f>
        <v>0</v>
      </c>
      <c r="U118" s="288">
        <f t="shared" si="18"/>
        <v>0</v>
      </c>
      <c r="V118" s="288">
        <f t="shared" si="18"/>
        <v>0</v>
      </c>
      <c r="W118" s="288">
        <f t="shared" si="18"/>
        <v>0</v>
      </c>
      <c r="X118" s="288">
        <f t="shared" si="18"/>
        <v>0</v>
      </c>
      <c r="Y118" s="288">
        <f t="shared" si="18"/>
        <v>0</v>
      </c>
      <c r="Z118"/>
      <c r="AA118"/>
    </row>
    <row r="119" spans="1:29" x14ac:dyDescent="0.25">
      <c r="S119" s="470" t="str">
        <f>'Informations de base'!$D66</f>
        <v>Formation</v>
      </c>
      <c r="T119" s="288">
        <f t="shared" si="18"/>
        <v>0</v>
      </c>
      <c r="U119" s="288">
        <f t="shared" si="18"/>
        <v>0</v>
      </c>
      <c r="V119" s="288">
        <f t="shared" si="18"/>
        <v>0</v>
      </c>
      <c r="W119" s="288">
        <f t="shared" si="18"/>
        <v>0</v>
      </c>
      <c r="X119" s="288">
        <f t="shared" si="18"/>
        <v>0</v>
      </c>
      <c r="Y119" s="288">
        <f t="shared" si="18"/>
        <v>0</v>
      </c>
      <c r="Z119"/>
      <c r="AA119"/>
    </row>
    <row r="120" spans="1:29" x14ac:dyDescent="0.25">
      <c r="S120" s="470" t="str">
        <f>'Informations de base'!$D67</f>
        <v>Atelier</v>
      </c>
      <c r="T120" s="288">
        <f t="shared" si="18"/>
        <v>0</v>
      </c>
      <c r="U120" s="288">
        <f t="shared" si="18"/>
        <v>0</v>
      </c>
      <c r="V120" s="288">
        <f t="shared" si="18"/>
        <v>0</v>
      </c>
      <c r="W120" s="288">
        <f t="shared" si="18"/>
        <v>0</v>
      </c>
      <c r="X120" s="288">
        <f t="shared" si="18"/>
        <v>0</v>
      </c>
      <c r="Y120" s="288">
        <f t="shared" si="18"/>
        <v>0</v>
      </c>
      <c r="Z120"/>
      <c r="AA120"/>
    </row>
    <row r="121" spans="1:29" x14ac:dyDescent="0.25">
      <c r="S121" s="470" t="str">
        <f>'Informations de base'!$D68</f>
        <v>Développement de Manuel de procédures</v>
      </c>
      <c r="T121" s="288">
        <f t="shared" si="18"/>
        <v>0</v>
      </c>
      <c r="U121" s="288">
        <f t="shared" si="18"/>
        <v>0</v>
      </c>
      <c r="V121" s="288">
        <f t="shared" si="18"/>
        <v>0</v>
      </c>
      <c r="W121" s="288">
        <f t="shared" si="18"/>
        <v>0</v>
      </c>
      <c r="X121" s="288">
        <f t="shared" si="18"/>
        <v>0</v>
      </c>
      <c r="Y121" s="288">
        <f t="shared" si="18"/>
        <v>0</v>
      </c>
      <c r="Z121"/>
      <c r="AA121"/>
    </row>
    <row r="122" spans="1:29" s="37" customFormat="1" x14ac:dyDescent="0.25">
      <c r="A122" s="142"/>
      <c r="B122" s="142"/>
      <c r="C122" s="54"/>
      <c r="N122" s="207"/>
      <c r="O122" s="283"/>
      <c r="P122" s="283"/>
      <c r="Q122" s="283"/>
      <c r="R122" s="283"/>
      <c r="S122" s="470" t="str">
        <f>'Informations de base'!$D69</f>
        <v>Communication</v>
      </c>
      <c r="T122" s="288">
        <f t="shared" si="18"/>
        <v>0</v>
      </c>
      <c r="U122" s="288">
        <f t="shared" si="18"/>
        <v>0</v>
      </c>
      <c r="V122" s="288">
        <f t="shared" si="18"/>
        <v>0</v>
      </c>
      <c r="W122" s="288">
        <f t="shared" si="18"/>
        <v>0</v>
      </c>
      <c r="X122" s="288">
        <f t="shared" si="18"/>
        <v>0</v>
      </c>
      <c r="Y122" s="288">
        <f t="shared" si="18"/>
        <v>0</v>
      </c>
      <c r="Z122"/>
      <c r="AA122"/>
      <c r="AB122"/>
    </row>
    <row r="123" spans="1:29" s="37" customFormat="1" x14ac:dyDescent="0.25">
      <c r="A123" s="142"/>
      <c r="B123" s="142"/>
      <c r="C123" s="54"/>
      <c r="N123" s="207"/>
      <c r="O123" s="283"/>
      <c r="P123" s="283"/>
      <c r="Q123" s="283"/>
      <c r="R123" s="283"/>
      <c r="S123" s="470" t="str">
        <f>'Informations de base'!$D70</f>
        <v>Construction/insfrastructure</v>
      </c>
      <c r="T123" s="288">
        <f t="shared" si="18"/>
        <v>0</v>
      </c>
      <c r="U123" s="288">
        <f t="shared" si="18"/>
        <v>0</v>
      </c>
      <c r="V123" s="288">
        <f t="shared" si="18"/>
        <v>0</v>
      </c>
      <c r="W123" s="288">
        <f t="shared" si="18"/>
        <v>0</v>
      </c>
      <c r="X123" s="288">
        <f t="shared" si="18"/>
        <v>0</v>
      </c>
      <c r="Y123" s="288">
        <f t="shared" si="18"/>
        <v>0</v>
      </c>
      <c r="Z123"/>
      <c r="AA123"/>
      <c r="AB123"/>
    </row>
    <row r="124" spans="1:29" s="37" customFormat="1" x14ac:dyDescent="0.25">
      <c r="A124" s="142"/>
      <c r="B124" s="142"/>
      <c r="C124" s="54"/>
      <c r="N124" s="207"/>
      <c r="O124" s="283"/>
      <c r="P124" s="283"/>
      <c r="Q124" s="283"/>
      <c r="R124" s="283"/>
      <c r="S124" s="470" t="str">
        <f>'Informations de base'!$D71</f>
        <v>Consultance</v>
      </c>
      <c r="T124" s="288">
        <f t="shared" si="18"/>
        <v>0</v>
      </c>
      <c r="U124" s="288">
        <f t="shared" si="18"/>
        <v>0</v>
      </c>
      <c r="V124" s="288">
        <f t="shared" si="18"/>
        <v>0</v>
      </c>
      <c r="W124" s="288">
        <f t="shared" si="18"/>
        <v>0</v>
      </c>
      <c r="X124" s="288">
        <f t="shared" si="18"/>
        <v>0</v>
      </c>
      <c r="Y124" s="288">
        <f t="shared" si="18"/>
        <v>0</v>
      </c>
      <c r="Z124"/>
      <c r="AA124"/>
      <c r="AB124"/>
    </row>
    <row r="125" spans="1:29" s="37" customFormat="1" x14ac:dyDescent="0.25">
      <c r="A125" s="142"/>
      <c r="B125" s="142"/>
      <c r="C125" s="54"/>
      <c r="N125" s="207"/>
      <c r="O125" s="283"/>
      <c r="P125" s="283"/>
      <c r="Q125" s="283"/>
      <c r="R125" s="283"/>
      <c r="S125" s="470" t="str">
        <f>'Informations de base'!$D72</f>
        <v>Évaluation/Monitorage</v>
      </c>
      <c r="T125" s="288">
        <f t="shared" si="18"/>
        <v>0</v>
      </c>
      <c r="U125" s="288">
        <f t="shared" si="18"/>
        <v>0</v>
      </c>
      <c r="V125" s="288">
        <f t="shared" si="18"/>
        <v>0</v>
      </c>
      <c r="W125" s="288">
        <f t="shared" si="18"/>
        <v>0</v>
      </c>
      <c r="X125" s="288">
        <f t="shared" si="18"/>
        <v>0</v>
      </c>
      <c r="Y125" s="288">
        <f t="shared" si="18"/>
        <v>0</v>
      </c>
      <c r="Z125"/>
      <c r="AA125"/>
      <c r="AB125"/>
    </row>
    <row r="126" spans="1:29" s="37" customFormat="1" x14ac:dyDescent="0.25">
      <c r="A126" s="142"/>
      <c r="B126" s="142"/>
      <c r="C126" s="54"/>
      <c r="N126" s="207"/>
      <c r="O126" s="283"/>
      <c r="P126" s="283"/>
      <c r="Q126" s="283"/>
      <c r="R126" s="283"/>
      <c r="S126" s="470" t="str">
        <f>'Informations de base'!$D73</f>
        <v>Supervision</v>
      </c>
      <c r="T126" s="288">
        <f t="shared" si="18"/>
        <v>0</v>
      </c>
      <c r="U126" s="288">
        <f t="shared" si="18"/>
        <v>0</v>
      </c>
      <c r="V126" s="288">
        <f t="shared" si="18"/>
        <v>0</v>
      </c>
      <c r="W126" s="288">
        <f t="shared" si="18"/>
        <v>0</v>
      </c>
      <c r="X126" s="288">
        <f t="shared" si="18"/>
        <v>0</v>
      </c>
      <c r="Y126" s="288">
        <f t="shared" si="18"/>
        <v>0</v>
      </c>
      <c r="Z126"/>
      <c r="AA126"/>
      <c r="AB126"/>
    </row>
    <row r="127" spans="1:29" x14ac:dyDescent="0.25">
      <c r="S127" s="470" t="str">
        <f>'Informations de base'!$D74</f>
        <v>Ressources humaines</v>
      </c>
      <c r="T127" s="288">
        <f t="shared" si="18"/>
        <v>0</v>
      </c>
      <c r="U127" s="288">
        <f t="shared" si="18"/>
        <v>0</v>
      </c>
      <c r="V127" s="288">
        <f t="shared" si="18"/>
        <v>0</v>
      </c>
      <c r="W127" s="288">
        <f t="shared" si="18"/>
        <v>0</v>
      </c>
      <c r="X127" s="288">
        <f t="shared" si="18"/>
        <v>0</v>
      </c>
      <c r="Y127" s="288">
        <f t="shared" si="18"/>
        <v>0</v>
      </c>
      <c r="Z127"/>
      <c r="AA127"/>
    </row>
    <row r="128" spans="1:29" x14ac:dyDescent="0.25">
      <c r="S128" s="470" t="str">
        <f>'Informations de base'!$D75</f>
        <v>Equipement</v>
      </c>
      <c r="T128" s="288">
        <f t="shared" ref="T128:Y135" si="19">SUMIF($Z$7:$Z$113,$S128,T$7:T$113)</f>
        <v>0</v>
      </c>
      <c r="U128" s="288">
        <f t="shared" si="19"/>
        <v>0</v>
      </c>
      <c r="V128" s="288">
        <f t="shared" si="19"/>
        <v>0</v>
      </c>
      <c r="W128" s="288">
        <f t="shared" si="19"/>
        <v>0</v>
      </c>
      <c r="X128" s="288">
        <f t="shared" si="19"/>
        <v>0</v>
      </c>
      <c r="Y128" s="288">
        <f t="shared" si="19"/>
        <v>0</v>
      </c>
      <c r="Z128"/>
      <c r="AA128"/>
    </row>
    <row r="129" spans="1:28" x14ac:dyDescent="0.25">
      <c r="S129" s="470" t="str">
        <f>'Informations de base'!$D76</f>
        <v>Impression des documents</v>
      </c>
      <c r="T129" s="288">
        <f t="shared" si="19"/>
        <v>0</v>
      </c>
      <c r="U129" s="288">
        <f t="shared" si="19"/>
        <v>0</v>
      </c>
      <c r="V129" s="288">
        <f t="shared" si="19"/>
        <v>0</v>
      </c>
      <c r="W129" s="288">
        <f t="shared" si="19"/>
        <v>0</v>
      </c>
      <c r="X129" s="288">
        <f t="shared" si="19"/>
        <v>0</v>
      </c>
      <c r="Y129" s="288">
        <f t="shared" si="19"/>
        <v>0</v>
      </c>
      <c r="Z129"/>
      <c r="AA129"/>
    </row>
    <row r="130" spans="1:28" x14ac:dyDescent="0.25">
      <c r="S130" s="470" t="str">
        <f>'Informations de base'!$D77</f>
        <v>Approvisionnement</v>
      </c>
      <c r="T130" s="288">
        <f t="shared" si="19"/>
        <v>0</v>
      </c>
      <c r="U130" s="288">
        <f t="shared" si="19"/>
        <v>0</v>
      </c>
      <c r="V130" s="288">
        <f t="shared" si="19"/>
        <v>0</v>
      </c>
      <c r="W130" s="288">
        <f t="shared" si="19"/>
        <v>0</v>
      </c>
      <c r="X130" s="288">
        <f t="shared" si="19"/>
        <v>0</v>
      </c>
      <c r="Y130" s="288">
        <f t="shared" si="19"/>
        <v>0</v>
      </c>
      <c r="Z130"/>
      <c r="AA130"/>
    </row>
    <row r="131" spans="1:28" x14ac:dyDescent="0.25">
      <c r="S131" s="470" t="str">
        <f>'Informations de base'!$D78</f>
        <v>Prestation de services</v>
      </c>
      <c r="T131" s="288">
        <f t="shared" si="19"/>
        <v>0</v>
      </c>
      <c r="U131" s="288">
        <f t="shared" si="19"/>
        <v>0</v>
      </c>
      <c r="V131" s="288">
        <f t="shared" si="19"/>
        <v>0</v>
      </c>
      <c r="W131" s="288">
        <f t="shared" si="19"/>
        <v>0</v>
      </c>
      <c r="X131" s="288">
        <f t="shared" si="19"/>
        <v>0</v>
      </c>
      <c r="Y131" s="288">
        <f t="shared" si="19"/>
        <v>0</v>
      </c>
      <c r="Z131"/>
      <c r="AA131"/>
    </row>
    <row r="132" spans="1:28" x14ac:dyDescent="0.25">
      <c r="S132" s="470" t="str">
        <f>'Informations de base'!$D79</f>
        <v>Exercise de simulation</v>
      </c>
      <c r="T132" s="288">
        <f t="shared" si="19"/>
        <v>0</v>
      </c>
      <c r="U132" s="288">
        <f t="shared" si="19"/>
        <v>0</v>
      </c>
      <c r="V132" s="288">
        <f t="shared" si="19"/>
        <v>0</v>
      </c>
      <c r="W132" s="288">
        <f t="shared" si="19"/>
        <v>0</v>
      </c>
      <c r="X132" s="288">
        <f t="shared" si="19"/>
        <v>0</v>
      </c>
      <c r="Y132" s="288">
        <f t="shared" si="19"/>
        <v>0</v>
      </c>
      <c r="Z132"/>
      <c r="AA132"/>
    </row>
    <row r="133" spans="1:28" x14ac:dyDescent="0.25">
      <c r="S133" s="470" t="str">
        <f>'Informations de base'!$D80</f>
        <v>Plaidoyer</v>
      </c>
      <c r="T133" s="288">
        <f t="shared" si="19"/>
        <v>0</v>
      </c>
      <c r="U133" s="288">
        <f t="shared" si="19"/>
        <v>0</v>
      </c>
      <c r="V133" s="288">
        <f t="shared" si="19"/>
        <v>0</v>
      </c>
      <c r="W133" s="288">
        <f t="shared" si="19"/>
        <v>0</v>
      </c>
      <c r="X133" s="288">
        <f t="shared" si="19"/>
        <v>0</v>
      </c>
      <c r="Y133" s="288">
        <f t="shared" si="19"/>
        <v>0</v>
      </c>
      <c r="Z133"/>
      <c r="AA133"/>
    </row>
    <row r="134" spans="1:28" x14ac:dyDescent="0.25">
      <c r="S134" s="470" t="str">
        <f>'Informations de base'!$D81</f>
        <v>Enquête</v>
      </c>
      <c r="T134" s="288">
        <f t="shared" si="19"/>
        <v>0</v>
      </c>
      <c r="U134" s="288">
        <f t="shared" si="19"/>
        <v>0</v>
      </c>
      <c r="V134" s="288">
        <f t="shared" si="19"/>
        <v>0</v>
      </c>
      <c r="W134" s="288">
        <f t="shared" si="19"/>
        <v>0</v>
      </c>
      <c r="X134" s="288">
        <f t="shared" si="19"/>
        <v>0</v>
      </c>
      <c r="Y134" s="288">
        <f t="shared" si="19"/>
        <v>0</v>
      </c>
      <c r="Z134"/>
      <c r="AA134"/>
    </row>
    <row r="135" spans="1:28" x14ac:dyDescent="0.25">
      <c r="S135" s="470" t="str">
        <f>'Informations de base'!$D82</f>
        <v>Campagne</v>
      </c>
      <c r="T135" s="288">
        <f t="shared" si="19"/>
        <v>0</v>
      </c>
      <c r="U135" s="288">
        <f t="shared" si="19"/>
        <v>0</v>
      </c>
      <c r="V135" s="288">
        <f t="shared" si="19"/>
        <v>0</v>
      </c>
      <c r="W135" s="288">
        <f t="shared" si="19"/>
        <v>0</v>
      </c>
      <c r="X135" s="288">
        <f t="shared" si="19"/>
        <v>0</v>
      </c>
      <c r="Y135" s="288">
        <f t="shared" si="19"/>
        <v>0</v>
      </c>
      <c r="Z135"/>
      <c r="AA135"/>
    </row>
    <row r="136" spans="1:28" x14ac:dyDescent="0.25">
      <c r="S136" s="471"/>
      <c r="Z136"/>
      <c r="AA136"/>
    </row>
    <row r="137" spans="1:28" x14ac:dyDescent="0.25">
      <c r="S137" s="471"/>
      <c r="Z137"/>
      <c r="AA137"/>
    </row>
    <row r="138" spans="1:28" s="37" customFormat="1" x14ac:dyDescent="0.25">
      <c r="A138" s="142"/>
      <c r="B138" s="142"/>
      <c r="C138" s="54"/>
      <c r="N138" s="207"/>
      <c r="O138" s="283"/>
      <c r="P138" s="283"/>
      <c r="Q138" s="283"/>
      <c r="R138" s="283"/>
      <c r="S138" s="283"/>
      <c r="T138" s="284" t="str">
        <f t="shared" ref="T138:Y138" si="20">T6</f>
        <v>Coût estimé 2021</v>
      </c>
      <c r="U138" s="284" t="str">
        <f t="shared" si="20"/>
        <v>Coût estimé 2022</v>
      </c>
      <c r="V138" s="284" t="str">
        <f t="shared" si="20"/>
        <v>Coût estimé 2023</v>
      </c>
      <c r="W138" s="284" t="str">
        <f t="shared" si="20"/>
        <v>Coût estimé 2024</v>
      </c>
      <c r="X138" s="284" t="str">
        <f t="shared" si="20"/>
        <v>Coût estimé 2025</v>
      </c>
      <c r="Y138" s="284" t="str">
        <f t="shared" si="20"/>
        <v>Total5Ans</v>
      </c>
      <c r="Z138" s="188">
        <f>SUM(Y139:Y148)</f>
        <v>0</v>
      </c>
      <c r="AA138"/>
      <c r="AB138"/>
    </row>
    <row r="139" spans="1:28" s="37" customFormat="1" x14ac:dyDescent="0.25">
      <c r="A139" s="142"/>
      <c r="B139" s="142"/>
      <c r="C139" s="54"/>
      <c r="N139" s="207"/>
      <c r="O139" s="283"/>
      <c r="P139" s="283"/>
      <c r="Q139" s="283"/>
      <c r="R139" s="283"/>
      <c r="S139" s="470" t="str">
        <f>'Informations de base'!$C$65</f>
        <v>Capital</v>
      </c>
      <c r="T139" s="288">
        <f t="shared" ref="T139:Y148" si="21">SUMIF($AA$7:$AA$113,$S139,T$7:T$113)</f>
        <v>0</v>
      </c>
      <c r="U139" s="288">
        <f t="shared" si="21"/>
        <v>0</v>
      </c>
      <c r="V139" s="288">
        <f t="shared" si="21"/>
        <v>0</v>
      </c>
      <c r="W139" s="288">
        <f t="shared" si="21"/>
        <v>0</v>
      </c>
      <c r="X139" s="288">
        <f t="shared" si="21"/>
        <v>0</v>
      </c>
      <c r="Y139" s="288">
        <f t="shared" si="21"/>
        <v>0</v>
      </c>
      <c r="Z139"/>
      <c r="AA139"/>
      <c r="AB139"/>
    </row>
    <row r="140" spans="1:28" s="37" customFormat="1" x14ac:dyDescent="0.25">
      <c r="A140" s="142"/>
      <c r="B140" s="142"/>
      <c r="C140" s="54"/>
      <c r="N140" s="207"/>
      <c r="O140" s="283"/>
      <c r="P140" s="283"/>
      <c r="Q140" s="283"/>
      <c r="R140" s="283"/>
      <c r="S140" s="470" t="str">
        <f>'Informations de base'!$C$66</f>
        <v>Recurrent</v>
      </c>
      <c r="T140" s="288">
        <f t="shared" si="21"/>
        <v>0</v>
      </c>
      <c r="U140" s="288">
        <f t="shared" si="21"/>
        <v>0</v>
      </c>
      <c r="V140" s="288">
        <f t="shared" si="21"/>
        <v>0</v>
      </c>
      <c r="W140" s="288">
        <f t="shared" si="21"/>
        <v>0</v>
      </c>
      <c r="X140" s="288">
        <f t="shared" si="21"/>
        <v>0</v>
      </c>
      <c r="Y140" s="288">
        <f t="shared" si="21"/>
        <v>0</v>
      </c>
      <c r="Z140"/>
      <c r="AA140"/>
      <c r="AB140"/>
    </row>
    <row r="141" spans="1:28" s="37" customFormat="1" x14ac:dyDescent="0.25">
      <c r="A141" s="142"/>
      <c r="B141" s="142"/>
      <c r="C141" s="54"/>
      <c r="N141" s="207"/>
      <c r="O141" s="283"/>
      <c r="P141" s="283"/>
      <c r="Q141" s="283"/>
      <c r="R141" s="283"/>
      <c r="S141" s="470" t="str">
        <f>'Informations de base'!$C$67</f>
        <v>Autre 1</v>
      </c>
      <c r="T141" s="288">
        <f t="shared" si="21"/>
        <v>0</v>
      </c>
      <c r="U141" s="288">
        <f t="shared" si="21"/>
        <v>0</v>
      </c>
      <c r="V141" s="288">
        <f t="shared" si="21"/>
        <v>0</v>
      </c>
      <c r="W141" s="288">
        <f t="shared" si="21"/>
        <v>0</v>
      </c>
      <c r="X141" s="288">
        <f t="shared" si="21"/>
        <v>0</v>
      </c>
      <c r="Y141" s="288">
        <f t="shared" si="21"/>
        <v>0</v>
      </c>
      <c r="Z141"/>
      <c r="AA141"/>
      <c r="AB141"/>
    </row>
    <row r="142" spans="1:28" s="37" customFormat="1" x14ac:dyDescent="0.25">
      <c r="A142" s="142"/>
      <c r="B142" s="142"/>
      <c r="C142" s="54"/>
      <c r="N142" s="207"/>
      <c r="O142" s="283"/>
      <c r="P142" s="283"/>
      <c r="Q142" s="283"/>
      <c r="R142" s="283"/>
      <c r="S142" s="470" t="str">
        <f>'Informations de base'!$C$68</f>
        <v>Autre 2</v>
      </c>
      <c r="T142" s="288">
        <f t="shared" si="21"/>
        <v>0</v>
      </c>
      <c r="U142" s="288">
        <f t="shared" si="21"/>
        <v>0</v>
      </c>
      <c r="V142" s="288">
        <f t="shared" si="21"/>
        <v>0</v>
      </c>
      <c r="W142" s="288">
        <f t="shared" si="21"/>
        <v>0</v>
      </c>
      <c r="X142" s="288">
        <f t="shared" si="21"/>
        <v>0</v>
      </c>
      <c r="Y142" s="288">
        <f t="shared" si="21"/>
        <v>0</v>
      </c>
      <c r="Z142"/>
      <c r="AA142"/>
      <c r="AB142"/>
    </row>
    <row r="143" spans="1:28" s="37" customFormat="1" x14ac:dyDescent="0.25">
      <c r="A143" s="142"/>
      <c r="B143" s="142"/>
      <c r="C143" s="54"/>
      <c r="N143" s="207"/>
      <c r="O143" s="283"/>
      <c r="P143" s="283"/>
      <c r="Q143" s="283"/>
      <c r="R143" s="283"/>
      <c r="S143" s="470">
        <f>'Informations de base'!$C$69</f>
        <v>0</v>
      </c>
      <c r="T143" s="288">
        <f t="shared" si="21"/>
        <v>0</v>
      </c>
      <c r="U143" s="288">
        <f t="shared" si="21"/>
        <v>0</v>
      </c>
      <c r="V143" s="288">
        <f t="shared" si="21"/>
        <v>0</v>
      </c>
      <c r="W143" s="288">
        <f t="shared" si="21"/>
        <v>0</v>
      </c>
      <c r="X143" s="288">
        <f t="shared" si="21"/>
        <v>0</v>
      </c>
      <c r="Y143" s="288">
        <f t="shared" si="21"/>
        <v>0</v>
      </c>
      <c r="Z143"/>
      <c r="AA143"/>
      <c r="AB143"/>
    </row>
    <row r="144" spans="1:28" s="37" customFormat="1" x14ac:dyDescent="0.25">
      <c r="A144" s="142"/>
      <c r="B144" s="142"/>
      <c r="C144" s="54"/>
      <c r="N144" s="207"/>
      <c r="O144" s="283"/>
      <c r="P144" s="283"/>
      <c r="Q144" s="283"/>
      <c r="R144" s="283"/>
      <c r="S144" s="470">
        <f>'Informations de base'!$C$70</f>
        <v>0</v>
      </c>
      <c r="T144" s="288">
        <f t="shared" si="21"/>
        <v>0</v>
      </c>
      <c r="U144" s="288">
        <f t="shared" si="21"/>
        <v>0</v>
      </c>
      <c r="V144" s="288">
        <f t="shared" si="21"/>
        <v>0</v>
      </c>
      <c r="W144" s="288">
        <f t="shared" si="21"/>
        <v>0</v>
      </c>
      <c r="X144" s="288">
        <f t="shared" si="21"/>
        <v>0</v>
      </c>
      <c r="Y144" s="288">
        <f t="shared" si="21"/>
        <v>0</v>
      </c>
      <c r="Z144"/>
      <c r="AA144"/>
      <c r="AB144"/>
    </row>
    <row r="145" spans="1:28" s="37" customFormat="1" x14ac:dyDescent="0.25">
      <c r="A145" s="142"/>
      <c r="B145" s="142"/>
      <c r="C145" s="54"/>
      <c r="N145" s="207"/>
      <c r="O145" s="283"/>
      <c r="P145" s="283"/>
      <c r="Q145" s="283"/>
      <c r="R145" s="283"/>
      <c r="S145" s="470">
        <f>'Informations de base'!$C$71</f>
        <v>0</v>
      </c>
      <c r="T145" s="288">
        <f t="shared" si="21"/>
        <v>0</v>
      </c>
      <c r="U145" s="288">
        <f t="shared" si="21"/>
        <v>0</v>
      </c>
      <c r="V145" s="288">
        <f t="shared" si="21"/>
        <v>0</v>
      </c>
      <c r="W145" s="288">
        <f t="shared" si="21"/>
        <v>0</v>
      </c>
      <c r="X145" s="288">
        <f t="shared" si="21"/>
        <v>0</v>
      </c>
      <c r="Y145" s="288">
        <f t="shared" si="21"/>
        <v>0</v>
      </c>
      <c r="Z145"/>
      <c r="AA145"/>
      <c r="AB145"/>
    </row>
    <row r="146" spans="1:28" s="37" customFormat="1" x14ac:dyDescent="0.25">
      <c r="A146" s="142"/>
      <c r="B146" s="142"/>
      <c r="C146" s="54"/>
      <c r="N146" s="207"/>
      <c r="O146" s="283"/>
      <c r="P146" s="283"/>
      <c r="Q146" s="283"/>
      <c r="R146" s="283"/>
      <c r="S146" s="470">
        <f>'Informations de base'!$C$72</f>
        <v>0</v>
      </c>
      <c r="T146" s="288">
        <f t="shared" si="21"/>
        <v>0</v>
      </c>
      <c r="U146" s="288">
        <f t="shared" si="21"/>
        <v>0</v>
      </c>
      <c r="V146" s="288">
        <f t="shared" si="21"/>
        <v>0</v>
      </c>
      <c r="W146" s="288">
        <f t="shared" si="21"/>
        <v>0</v>
      </c>
      <c r="X146" s="288">
        <f t="shared" si="21"/>
        <v>0</v>
      </c>
      <c r="Y146" s="288">
        <f t="shared" si="21"/>
        <v>0</v>
      </c>
      <c r="Z146"/>
      <c r="AA146"/>
      <c r="AB146"/>
    </row>
    <row r="147" spans="1:28" s="37" customFormat="1" x14ac:dyDescent="0.25">
      <c r="A147" s="142"/>
      <c r="B147" s="142"/>
      <c r="C147" s="54"/>
      <c r="N147" s="207"/>
      <c r="O147" s="283"/>
      <c r="P147" s="283"/>
      <c r="Q147" s="283"/>
      <c r="R147" s="283"/>
      <c r="S147" s="470">
        <f>'Informations de base'!$C$73</f>
        <v>0</v>
      </c>
      <c r="T147" s="288">
        <f t="shared" si="21"/>
        <v>0</v>
      </c>
      <c r="U147" s="288">
        <f t="shared" si="21"/>
        <v>0</v>
      </c>
      <c r="V147" s="288">
        <f t="shared" si="21"/>
        <v>0</v>
      </c>
      <c r="W147" s="288">
        <f t="shared" si="21"/>
        <v>0</v>
      </c>
      <c r="X147" s="288">
        <f t="shared" si="21"/>
        <v>0</v>
      </c>
      <c r="Y147" s="288">
        <f t="shared" si="21"/>
        <v>0</v>
      </c>
      <c r="Z147"/>
      <c r="AA147"/>
      <c r="AB147"/>
    </row>
    <row r="148" spans="1:28" x14ac:dyDescent="0.25">
      <c r="S148" s="470">
        <f>'Informations de base'!$C$74</f>
        <v>0</v>
      </c>
      <c r="T148" s="288">
        <f t="shared" si="21"/>
        <v>0</v>
      </c>
      <c r="U148" s="288">
        <f t="shared" si="21"/>
        <v>0</v>
      </c>
      <c r="V148" s="288">
        <f t="shared" si="21"/>
        <v>0</v>
      </c>
      <c r="W148" s="288">
        <f t="shared" si="21"/>
        <v>0</v>
      </c>
      <c r="X148" s="288">
        <f t="shared" si="21"/>
        <v>0</v>
      </c>
      <c r="Y148" s="288">
        <f t="shared" si="21"/>
        <v>0</v>
      </c>
      <c r="Z148"/>
      <c r="AA148"/>
    </row>
    <row r="149" spans="1:28" x14ac:dyDescent="0.25">
      <c r="S149" s="471"/>
      <c r="Z149"/>
      <c r="AA149"/>
    </row>
    <row r="150" spans="1:28" x14ac:dyDescent="0.25">
      <c r="S150" s="471"/>
      <c r="Z150"/>
      <c r="AA150"/>
    </row>
    <row r="151" spans="1:28" s="37" customFormat="1" x14ac:dyDescent="0.25">
      <c r="A151" s="142"/>
      <c r="B151" s="142"/>
      <c r="C151" s="54"/>
      <c r="N151" s="207"/>
      <c r="O151" s="283"/>
      <c r="P151" s="283"/>
      <c r="Q151" s="283"/>
      <c r="R151" s="283"/>
      <c r="S151" s="283"/>
      <c r="T151" s="284" t="str">
        <f t="shared" ref="T151:Y151" si="22">T6</f>
        <v>Coût estimé 2021</v>
      </c>
      <c r="U151" s="284" t="str">
        <f t="shared" si="22"/>
        <v>Coût estimé 2022</v>
      </c>
      <c r="V151" s="284" t="str">
        <f t="shared" si="22"/>
        <v>Coût estimé 2023</v>
      </c>
      <c r="W151" s="284" t="str">
        <f t="shared" si="22"/>
        <v>Coût estimé 2024</v>
      </c>
      <c r="X151" s="284" t="str">
        <f t="shared" si="22"/>
        <v>Coût estimé 2025</v>
      </c>
      <c r="Y151" s="284" t="str">
        <f t="shared" si="22"/>
        <v>Total5Ans</v>
      </c>
      <c r="Z151" s="188">
        <f>SUM(Y152:Y155)</f>
        <v>0</v>
      </c>
      <c r="AA151"/>
      <c r="AB151"/>
    </row>
    <row r="152" spans="1:28" s="37" customFormat="1" x14ac:dyDescent="0.25">
      <c r="A152" s="142"/>
      <c r="B152" s="142"/>
      <c r="C152" s="54"/>
      <c r="N152" s="207"/>
      <c r="O152" s="283"/>
      <c r="P152" s="283"/>
      <c r="Q152" s="283"/>
      <c r="R152" s="283"/>
      <c r="S152" s="470" t="str">
        <f>'Informations de base'!$B$65</f>
        <v>National</v>
      </c>
      <c r="T152" s="288">
        <f t="shared" ref="T152:Y155" si="23">SUMIF($H$7:$H$113,$S152,T$7:T$113)</f>
        <v>0</v>
      </c>
      <c r="U152" s="288">
        <f t="shared" si="23"/>
        <v>0</v>
      </c>
      <c r="V152" s="288">
        <f t="shared" si="23"/>
        <v>0</v>
      </c>
      <c r="W152" s="288">
        <f t="shared" si="23"/>
        <v>0</v>
      </c>
      <c r="X152" s="288">
        <f t="shared" si="23"/>
        <v>0</v>
      </c>
      <c r="Y152" s="288">
        <f t="shared" si="23"/>
        <v>0</v>
      </c>
      <c r="Z152"/>
      <c r="AA152"/>
      <c r="AB152"/>
    </row>
    <row r="153" spans="1:28" s="37" customFormat="1" x14ac:dyDescent="0.25">
      <c r="A153" s="142"/>
      <c r="B153" s="142"/>
      <c r="C153" s="54"/>
      <c r="N153" s="207"/>
      <c r="O153" s="283"/>
      <c r="P153" s="283"/>
      <c r="Q153" s="283"/>
      <c r="R153" s="283"/>
      <c r="S153" s="470" t="str">
        <f>'Informations de base'!$B$66</f>
        <v>Central</v>
      </c>
      <c r="T153" s="288">
        <f t="shared" si="23"/>
        <v>0</v>
      </c>
      <c r="U153" s="288">
        <f t="shared" si="23"/>
        <v>0</v>
      </c>
      <c r="V153" s="288">
        <f t="shared" si="23"/>
        <v>0</v>
      </c>
      <c r="W153" s="288">
        <f t="shared" si="23"/>
        <v>0</v>
      </c>
      <c r="X153" s="288">
        <f t="shared" si="23"/>
        <v>0</v>
      </c>
      <c r="Y153" s="288">
        <f t="shared" si="23"/>
        <v>0</v>
      </c>
      <c r="Z153"/>
      <c r="AA153"/>
      <c r="AB153"/>
    </row>
    <row r="154" spans="1:28" s="37" customFormat="1" x14ac:dyDescent="0.25">
      <c r="A154" s="142"/>
      <c r="B154" s="142"/>
      <c r="C154" s="54"/>
      <c r="N154" s="207"/>
      <c r="O154" s="283"/>
      <c r="P154" s="283"/>
      <c r="Q154" s="283"/>
      <c r="R154" s="283"/>
      <c r="S154" s="470" t="str">
        <f>'Informations de base'!$B$67</f>
        <v>Région</v>
      </c>
      <c r="T154" s="288">
        <f t="shared" si="23"/>
        <v>0</v>
      </c>
      <c r="U154" s="288">
        <f t="shared" si="23"/>
        <v>0</v>
      </c>
      <c r="V154" s="288">
        <f t="shared" si="23"/>
        <v>0</v>
      </c>
      <c r="W154" s="288">
        <f t="shared" si="23"/>
        <v>0</v>
      </c>
      <c r="X154" s="288">
        <f t="shared" si="23"/>
        <v>0</v>
      </c>
      <c r="Y154" s="288">
        <f t="shared" si="23"/>
        <v>0</v>
      </c>
      <c r="Z154"/>
      <c r="AA154"/>
      <c r="AB154"/>
    </row>
    <row r="155" spans="1:28" s="37" customFormat="1" x14ac:dyDescent="0.25">
      <c r="A155" s="142"/>
      <c r="B155" s="142"/>
      <c r="C155" s="54"/>
      <c r="N155" s="207"/>
      <c r="O155" s="283"/>
      <c r="P155" s="283"/>
      <c r="Q155" s="283"/>
      <c r="R155" s="283"/>
      <c r="S155" s="470" t="str">
        <f>'Informations de base'!$B$68</f>
        <v>District sanitaire/Centre de santé</v>
      </c>
      <c r="T155" s="288">
        <f t="shared" si="23"/>
        <v>0</v>
      </c>
      <c r="U155" s="288">
        <f t="shared" si="23"/>
        <v>0</v>
      </c>
      <c r="V155" s="288">
        <f t="shared" si="23"/>
        <v>0</v>
      </c>
      <c r="W155" s="288">
        <f t="shared" si="23"/>
        <v>0</v>
      </c>
      <c r="X155" s="288">
        <f t="shared" si="23"/>
        <v>0</v>
      </c>
      <c r="Y155" s="288">
        <f t="shared" si="23"/>
        <v>0</v>
      </c>
      <c r="Z155"/>
      <c r="AA155"/>
      <c r="AB155"/>
    </row>
    <row r="156" spans="1:28" s="37" customFormat="1" x14ac:dyDescent="0.25">
      <c r="A156" s="142"/>
      <c r="B156" s="142"/>
      <c r="C156" s="54"/>
      <c r="N156" s="207"/>
      <c r="O156" s="283"/>
      <c r="P156" s="283"/>
      <c r="Q156" s="283"/>
      <c r="R156" s="283"/>
      <c r="S156" s="470"/>
      <c r="T156" s="288"/>
      <c r="U156" s="288"/>
      <c r="V156" s="288"/>
      <c r="W156" s="288"/>
      <c r="X156" s="288"/>
      <c r="Y156" s="288"/>
      <c r="Z156"/>
      <c r="AA156"/>
      <c r="AB156"/>
    </row>
    <row r="157" spans="1:28" s="37" customFormat="1" x14ac:dyDescent="0.25">
      <c r="A157" s="142"/>
      <c r="B157" s="142"/>
      <c r="C157" s="54"/>
      <c r="N157" s="207"/>
      <c r="O157" s="283"/>
      <c r="P157" s="283"/>
      <c r="Q157" s="283"/>
      <c r="R157" s="283"/>
      <c r="S157" s="283"/>
      <c r="T157" s="288"/>
      <c r="U157" s="288"/>
      <c r="V157" s="288"/>
      <c r="W157" s="288"/>
      <c r="X157" s="288"/>
      <c r="Y157" s="288"/>
      <c r="Z157"/>
      <c r="AA157"/>
      <c r="AB157"/>
    </row>
    <row r="158" spans="1:28" s="37" customFormat="1" x14ac:dyDescent="0.25">
      <c r="A158" s="142"/>
      <c r="B158" s="142"/>
      <c r="C158" s="54"/>
      <c r="N158" s="207"/>
      <c r="O158" s="283"/>
      <c r="P158" s="283"/>
      <c r="Q158" s="283"/>
      <c r="R158" s="283"/>
      <c r="S158" s="283"/>
      <c r="T158" s="284" t="str">
        <f t="shared" ref="T158:Y158" si="24">T6</f>
        <v>Coût estimé 2021</v>
      </c>
      <c r="U158" s="284" t="str">
        <f t="shared" si="24"/>
        <v>Coût estimé 2022</v>
      </c>
      <c r="V158" s="284" t="str">
        <f t="shared" si="24"/>
        <v>Coût estimé 2023</v>
      </c>
      <c r="W158" s="284" t="str">
        <f t="shared" si="24"/>
        <v>Coût estimé 2024</v>
      </c>
      <c r="X158" s="284" t="str">
        <f t="shared" si="24"/>
        <v>Coût estimé 2025</v>
      </c>
      <c r="Y158" s="284" t="str">
        <f t="shared" si="24"/>
        <v>Total5Ans</v>
      </c>
      <c r="Z158" s="188">
        <f>SUM(Y159:Y176)</f>
        <v>0</v>
      </c>
      <c r="AA158"/>
      <c r="AB158"/>
    </row>
    <row r="159" spans="1:28" s="37" customFormat="1" x14ac:dyDescent="0.25">
      <c r="A159" s="142"/>
      <c r="B159" s="142"/>
      <c r="C159" s="54"/>
      <c r="N159" s="207"/>
      <c r="O159" s="283"/>
      <c r="P159" s="283"/>
      <c r="Q159" s="283"/>
      <c r="R159" s="283"/>
      <c r="S159" s="470" t="str">
        <f>'Informations de base'!$E$65</f>
        <v>Ministère chargé de la santé</v>
      </c>
      <c r="T159" s="288">
        <f t="shared" ref="T159:Y168" si="25">SUMIF($G$7:$G$113,$S159,T$7:T$113)</f>
        <v>0</v>
      </c>
      <c r="U159" s="288">
        <f t="shared" si="25"/>
        <v>0</v>
      </c>
      <c r="V159" s="288">
        <f t="shared" si="25"/>
        <v>0</v>
      </c>
      <c r="W159" s="288">
        <f t="shared" si="25"/>
        <v>0</v>
      </c>
      <c r="X159" s="288">
        <f t="shared" si="25"/>
        <v>0</v>
      </c>
      <c r="Y159" s="288">
        <f t="shared" si="25"/>
        <v>0</v>
      </c>
      <c r="Z159"/>
      <c r="AA159"/>
      <c r="AB159"/>
    </row>
    <row r="160" spans="1:28" s="37" customFormat="1" x14ac:dyDescent="0.25">
      <c r="A160" s="142"/>
      <c r="B160" s="142"/>
      <c r="C160" s="54"/>
      <c r="N160" s="207"/>
      <c r="O160" s="283"/>
      <c r="P160" s="283"/>
      <c r="Q160" s="283"/>
      <c r="R160" s="283"/>
      <c r="S160" s="470" t="str">
        <f>'Informations de base'!$E$66</f>
        <v xml:space="preserve">Ministère chargé de l'agriculture et de l'élevage </v>
      </c>
      <c r="T160" s="288">
        <f t="shared" si="25"/>
        <v>0</v>
      </c>
      <c r="U160" s="288">
        <f t="shared" si="25"/>
        <v>0</v>
      </c>
      <c r="V160" s="288">
        <f t="shared" si="25"/>
        <v>0</v>
      </c>
      <c r="W160" s="288">
        <f t="shared" si="25"/>
        <v>0</v>
      </c>
      <c r="X160" s="288">
        <f t="shared" si="25"/>
        <v>0</v>
      </c>
      <c r="Y160" s="288">
        <f t="shared" si="25"/>
        <v>0</v>
      </c>
      <c r="Z160"/>
      <c r="AA160"/>
      <c r="AB160"/>
    </row>
    <row r="161" spans="1:28" s="37" customFormat="1" x14ac:dyDescent="0.25">
      <c r="A161" s="142"/>
      <c r="B161" s="142"/>
      <c r="C161" s="54"/>
      <c r="N161" s="207"/>
      <c r="O161" s="283"/>
      <c r="P161" s="283"/>
      <c r="Q161" s="283"/>
      <c r="R161" s="283"/>
      <c r="S161" s="470" t="str">
        <f>'Informations de base'!$E$67</f>
        <v>Ministère chargé de l'environnement et des ressources forestières</v>
      </c>
      <c r="T161" s="288">
        <f t="shared" si="25"/>
        <v>0</v>
      </c>
      <c r="U161" s="288">
        <f t="shared" si="25"/>
        <v>0</v>
      </c>
      <c r="V161" s="288">
        <f t="shared" si="25"/>
        <v>0</v>
      </c>
      <c r="W161" s="288">
        <f t="shared" si="25"/>
        <v>0</v>
      </c>
      <c r="X161" s="288">
        <f t="shared" si="25"/>
        <v>0</v>
      </c>
      <c r="Y161" s="288">
        <f t="shared" si="25"/>
        <v>0</v>
      </c>
      <c r="Z161"/>
      <c r="AA161"/>
      <c r="AB161"/>
    </row>
    <row r="162" spans="1:28" x14ac:dyDescent="0.25">
      <c r="S162" s="470" t="str">
        <f>'Informations de base'!$E$68</f>
        <v>Ministère chargé de l'administration du territoire</v>
      </c>
      <c r="T162" s="288">
        <f t="shared" si="25"/>
        <v>0</v>
      </c>
      <c r="U162" s="288">
        <f t="shared" si="25"/>
        <v>0</v>
      </c>
      <c r="V162" s="288">
        <f t="shared" si="25"/>
        <v>0</v>
      </c>
      <c r="W162" s="288">
        <f t="shared" si="25"/>
        <v>0</v>
      </c>
      <c r="X162" s="288">
        <f t="shared" si="25"/>
        <v>0</v>
      </c>
      <c r="Y162" s="288">
        <f t="shared" si="25"/>
        <v>0</v>
      </c>
      <c r="Z162"/>
      <c r="AA162"/>
    </row>
    <row r="163" spans="1:28" x14ac:dyDescent="0.25">
      <c r="S163" s="470" t="str">
        <f>'Informations de base'!$E$69</f>
        <v xml:space="preserve">Ministère chargé de la sécurité </v>
      </c>
      <c r="T163" s="288">
        <f t="shared" si="25"/>
        <v>0</v>
      </c>
      <c r="U163" s="288">
        <f t="shared" si="25"/>
        <v>0</v>
      </c>
      <c r="V163" s="288">
        <f t="shared" si="25"/>
        <v>0</v>
      </c>
      <c r="W163" s="288">
        <f t="shared" si="25"/>
        <v>0</v>
      </c>
      <c r="X163" s="288">
        <f t="shared" si="25"/>
        <v>0</v>
      </c>
      <c r="Y163" s="288">
        <f t="shared" si="25"/>
        <v>0</v>
      </c>
      <c r="Z163"/>
      <c r="AA163"/>
    </row>
    <row r="164" spans="1:28" x14ac:dyDescent="0.25">
      <c r="S164" s="470" t="str">
        <f>'Informations de base'!$E$70</f>
        <v>Ministère  chargé de l'économie et des finances</v>
      </c>
      <c r="T164" s="288">
        <f t="shared" si="25"/>
        <v>0</v>
      </c>
      <c r="U164" s="288">
        <f t="shared" si="25"/>
        <v>0</v>
      </c>
      <c r="V164" s="288">
        <f t="shared" si="25"/>
        <v>0</v>
      </c>
      <c r="W164" s="288">
        <f t="shared" si="25"/>
        <v>0</v>
      </c>
      <c r="X164" s="288">
        <f t="shared" si="25"/>
        <v>0</v>
      </c>
      <c r="Y164" s="288">
        <f t="shared" si="25"/>
        <v>0</v>
      </c>
      <c r="Z164"/>
      <c r="AA164"/>
    </row>
    <row r="165" spans="1:28" x14ac:dyDescent="0.25">
      <c r="S165" s="470" t="str">
        <f>'Informations de base'!$E$71</f>
        <v>Ministère chargé du plan</v>
      </c>
      <c r="T165" s="288">
        <f t="shared" si="25"/>
        <v>0</v>
      </c>
      <c r="U165" s="288">
        <f t="shared" si="25"/>
        <v>0</v>
      </c>
      <c r="V165" s="288">
        <f t="shared" si="25"/>
        <v>0</v>
      </c>
      <c r="W165" s="288">
        <f t="shared" si="25"/>
        <v>0</v>
      </c>
      <c r="X165" s="288">
        <f t="shared" si="25"/>
        <v>0</v>
      </c>
      <c r="Y165" s="288">
        <f t="shared" si="25"/>
        <v>0</v>
      </c>
      <c r="Z165"/>
      <c r="AA165"/>
    </row>
    <row r="166" spans="1:28" x14ac:dyDescent="0.25">
      <c r="S166" s="470" t="str">
        <f>'Informations de base'!$E$72</f>
        <v xml:space="preserve">Ministère chargé de l'énergie et des mines </v>
      </c>
      <c r="T166" s="288">
        <f t="shared" si="25"/>
        <v>0</v>
      </c>
      <c r="U166" s="288">
        <f t="shared" si="25"/>
        <v>0</v>
      </c>
      <c r="V166" s="288">
        <f t="shared" si="25"/>
        <v>0</v>
      </c>
      <c r="W166" s="288">
        <f t="shared" si="25"/>
        <v>0</v>
      </c>
      <c r="X166" s="288">
        <f t="shared" si="25"/>
        <v>0</v>
      </c>
      <c r="Y166" s="288">
        <f t="shared" si="25"/>
        <v>0</v>
      </c>
      <c r="Z166"/>
      <c r="AA166"/>
    </row>
    <row r="167" spans="1:28" x14ac:dyDescent="0.25">
      <c r="S167" s="470" t="str">
        <f>'Informations de base'!$E$73</f>
        <v xml:space="preserve">Ministère chargé de l'enseignement supérieur </v>
      </c>
      <c r="T167" s="288">
        <f t="shared" si="25"/>
        <v>0</v>
      </c>
      <c r="U167" s="288">
        <f t="shared" si="25"/>
        <v>0</v>
      </c>
      <c r="V167" s="288">
        <f t="shared" si="25"/>
        <v>0</v>
      </c>
      <c r="W167" s="288">
        <f t="shared" si="25"/>
        <v>0</v>
      </c>
      <c r="X167" s="288">
        <f t="shared" si="25"/>
        <v>0</v>
      </c>
      <c r="Y167" s="288">
        <f t="shared" si="25"/>
        <v>0</v>
      </c>
      <c r="Z167"/>
      <c r="AA167"/>
    </row>
    <row r="168" spans="1:28" x14ac:dyDescent="0.25">
      <c r="S168" s="470" t="str">
        <f>'Informations de base'!$E74</f>
        <v>Ministère  chargé des affaires étrangères et de la coopération</v>
      </c>
      <c r="T168" s="288">
        <f t="shared" si="25"/>
        <v>0</v>
      </c>
      <c r="U168" s="288">
        <f t="shared" si="25"/>
        <v>0</v>
      </c>
      <c r="V168" s="288">
        <f t="shared" si="25"/>
        <v>0</v>
      </c>
      <c r="W168" s="288">
        <f t="shared" si="25"/>
        <v>0</v>
      </c>
      <c r="X168" s="288">
        <f t="shared" si="25"/>
        <v>0</v>
      </c>
      <c r="Y168" s="288">
        <f t="shared" si="25"/>
        <v>0</v>
      </c>
      <c r="Z168"/>
      <c r="AA168"/>
    </row>
    <row r="169" spans="1:28" x14ac:dyDescent="0.25">
      <c r="S169" s="470" t="str">
        <f>'Informations de base'!$E75</f>
        <v>Ministère chargé de la communication</v>
      </c>
      <c r="T169" s="288">
        <f t="shared" ref="T169:Y176" si="26">SUMIF($G$7:$G$113,$S169,T$7:T$113)</f>
        <v>0</v>
      </c>
      <c r="U169" s="288">
        <f t="shared" si="26"/>
        <v>0</v>
      </c>
      <c r="V169" s="288">
        <f t="shared" si="26"/>
        <v>0</v>
      </c>
      <c r="W169" s="288">
        <f t="shared" si="26"/>
        <v>0</v>
      </c>
      <c r="X169" s="288">
        <f t="shared" si="26"/>
        <v>0</v>
      </c>
      <c r="Y169" s="288">
        <f t="shared" si="26"/>
        <v>0</v>
      </c>
      <c r="Z169"/>
      <c r="AA169"/>
    </row>
    <row r="170" spans="1:28" x14ac:dyDescent="0.25">
      <c r="S170" s="470" t="str">
        <f>'Informations de base'!$E76</f>
        <v xml:space="preserve">Ministère chargé de l'économie maritime </v>
      </c>
      <c r="T170" s="288">
        <f t="shared" si="26"/>
        <v>0</v>
      </c>
      <c r="U170" s="288">
        <f t="shared" si="26"/>
        <v>0</v>
      </c>
      <c r="V170" s="288">
        <f t="shared" si="26"/>
        <v>0</v>
      </c>
      <c r="W170" s="288">
        <f t="shared" si="26"/>
        <v>0</v>
      </c>
      <c r="X170" s="288">
        <f t="shared" si="26"/>
        <v>0</v>
      </c>
      <c r="Y170" s="288">
        <f t="shared" si="26"/>
        <v>0</v>
      </c>
      <c r="Z170"/>
      <c r="AA170"/>
    </row>
    <row r="171" spans="1:28" x14ac:dyDescent="0.25">
      <c r="S171" s="470" t="str">
        <f>'Informations de base'!$E77</f>
        <v xml:space="preserve">Ministère chargé des transports </v>
      </c>
      <c r="T171" s="288">
        <f t="shared" si="26"/>
        <v>0</v>
      </c>
      <c r="U171" s="288">
        <f t="shared" si="26"/>
        <v>0</v>
      </c>
      <c r="V171" s="288">
        <f t="shared" si="26"/>
        <v>0</v>
      </c>
      <c r="W171" s="288">
        <f t="shared" si="26"/>
        <v>0</v>
      </c>
      <c r="X171" s="288">
        <f t="shared" si="26"/>
        <v>0</v>
      </c>
      <c r="Y171" s="288">
        <f t="shared" si="26"/>
        <v>0</v>
      </c>
      <c r="Z171"/>
      <c r="AA171"/>
    </row>
    <row r="172" spans="1:28" x14ac:dyDescent="0.25">
      <c r="S172" s="470" t="str">
        <f>'Informations de base'!$E78</f>
        <v>Ministère chargé du commerce</v>
      </c>
      <c r="T172" s="288">
        <f t="shared" si="26"/>
        <v>0</v>
      </c>
      <c r="U172" s="288">
        <f t="shared" si="26"/>
        <v>0</v>
      </c>
      <c r="V172" s="288">
        <f t="shared" si="26"/>
        <v>0</v>
      </c>
      <c r="W172" s="288">
        <f t="shared" si="26"/>
        <v>0</v>
      </c>
      <c r="X172" s="288">
        <f t="shared" si="26"/>
        <v>0</v>
      </c>
      <c r="Y172" s="288">
        <f t="shared" si="26"/>
        <v>0</v>
      </c>
      <c r="Z172"/>
      <c r="AA172"/>
    </row>
    <row r="173" spans="1:28" x14ac:dyDescent="0.25">
      <c r="S173" s="470" t="str">
        <f>'Informations de base'!$E79</f>
        <v>Autre 14</v>
      </c>
      <c r="T173" s="288">
        <f t="shared" si="26"/>
        <v>0</v>
      </c>
      <c r="U173" s="288">
        <f t="shared" si="26"/>
        <v>0</v>
      </c>
      <c r="V173" s="288">
        <f t="shared" si="26"/>
        <v>0</v>
      </c>
      <c r="W173" s="288">
        <f t="shared" si="26"/>
        <v>0</v>
      </c>
      <c r="X173" s="288">
        <f t="shared" si="26"/>
        <v>0</v>
      </c>
      <c r="Y173" s="288">
        <f t="shared" si="26"/>
        <v>0</v>
      </c>
      <c r="Z173"/>
      <c r="AA173"/>
    </row>
    <row r="174" spans="1:28" x14ac:dyDescent="0.25">
      <c r="S174" s="470" t="str">
        <f>'Informations de base'!$E80</f>
        <v>Autre 15</v>
      </c>
      <c r="T174" s="288">
        <f t="shared" si="26"/>
        <v>0</v>
      </c>
      <c r="U174" s="288">
        <f t="shared" si="26"/>
        <v>0</v>
      </c>
      <c r="V174" s="288">
        <f t="shared" si="26"/>
        <v>0</v>
      </c>
      <c r="W174" s="288">
        <f t="shared" si="26"/>
        <v>0</v>
      </c>
      <c r="X174" s="288">
        <f t="shared" si="26"/>
        <v>0</v>
      </c>
      <c r="Y174" s="288">
        <f t="shared" si="26"/>
        <v>0</v>
      </c>
      <c r="Z174"/>
      <c r="AA174"/>
    </row>
    <row r="175" spans="1:28" x14ac:dyDescent="0.25">
      <c r="S175" s="470" t="str">
        <f>'Informations de base'!$E81</f>
        <v>Autre 16</v>
      </c>
      <c r="T175" s="288">
        <f t="shared" si="26"/>
        <v>0</v>
      </c>
      <c r="U175" s="288">
        <f t="shared" si="26"/>
        <v>0</v>
      </c>
      <c r="V175" s="288">
        <f t="shared" si="26"/>
        <v>0</v>
      </c>
      <c r="W175" s="288">
        <f t="shared" si="26"/>
        <v>0</v>
      </c>
      <c r="X175" s="288">
        <f t="shared" si="26"/>
        <v>0</v>
      </c>
      <c r="Y175" s="288">
        <f t="shared" si="26"/>
        <v>0</v>
      </c>
      <c r="Z175"/>
      <c r="AA175"/>
    </row>
    <row r="176" spans="1:28" x14ac:dyDescent="0.25">
      <c r="S176" s="470" t="str">
        <f>'Informations de base'!$E82</f>
        <v>Autre 17</v>
      </c>
      <c r="T176" s="288">
        <f t="shared" si="26"/>
        <v>0</v>
      </c>
      <c r="U176" s="288">
        <f t="shared" si="26"/>
        <v>0</v>
      </c>
      <c r="V176" s="288">
        <f t="shared" si="26"/>
        <v>0</v>
      </c>
      <c r="W176" s="288">
        <f t="shared" si="26"/>
        <v>0</v>
      </c>
      <c r="X176" s="288">
        <f t="shared" si="26"/>
        <v>0</v>
      </c>
      <c r="Y176" s="288">
        <f t="shared" si="26"/>
        <v>0</v>
      </c>
      <c r="Z176"/>
      <c r="AA176"/>
    </row>
    <row r="177" spans="1:27" x14ac:dyDescent="0.25">
      <c r="S177" s="472"/>
      <c r="T177" s="285"/>
      <c r="U177" s="285"/>
      <c r="V177" s="285"/>
      <c r="W177" s="285"/>
      <c r="X177" s="285"/>
      <c r="Y177" s="285"/>
      <c r="Z177"/>
      <c r="AA177"/>
    </row>
    <row r="178" spans="1:27" x14ac:dyDescent="0.25">
      <c r="S178" s="472"/>
      <c r="T178" s="285"/>
      <c r="U178" s="285"/>
      <c r="V178" s="285"/>
      <c r="W178" s="285"/>
      <c r="X178" s="285"/>
      <c r="Y178" s="285"/>
      <c r="Z178"/>
      <c r="AA178"/>
    </row>
    <row r="179" spans="1:27" x14ac:dyDescent="0.25">
      <c r="S179" s="472"/>
      <c r="T179" s="285"/>
      <c r="U179" s="285"/>
      <c r="V179" s="285"/>
      <c r="W179" s="285"/>
      <c r="X179" s="285"/>
      <c r="Y179" s="285"/>
      <c r="Z179"/>
      <c r="AA179"/>
    </row>
    <row r="180" spans="1:27" x14ac:dyDescent="0.25">
      <c r="S180" s="472"/>
      <c r="T180" s="285"/>
      <c r="U180" s="285"/>
      <c r="V180" s="285"/>
      <c r="W180" s="285"/>
      <c r="X180" s="285"/>
      <c r="Y180" s="285"/>
      <c r="Z180"/>
      <c r="AA180"/>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7">U6</f>
        <v>Coût estimé 2022</v>
      </c>
      <c r="V182" s="545" t="str">
        <f t="shared" si="27"/>
        <v>Coût estimé 2023</v>
      </c>
      <c r="W182" s="545" t="str">
        <f t="shared" si="27"/>
        <v>Coût estimé 2024</v>
      </c>
      <c r="X182" s="545" t="str">
        <f t="shared" si="27"/>
        <v>Coût estimé 2025</v>
      </c>
      <c r="Y182" s="545" t="str">
        <f t="shared" si="27"/>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row r="205" spans="1:2" x14ac:dyDescent="0.25">
      <c r="A205" s="37"/>
      <c r="B205" s="37"/>
    </row>
    <row r="206" spans="1:2" x14ac:dyDescent="0.25">
      <c r="A206" s="37"/>
      <c r="B206" s="37"/>
    </row>
    <row r="207" spans="1:2" x14ac:dyDescent="0.25">
      <c r="A207" s="37"/>
      <c r="B207" s="37"/>
    </row>
    <row r="208" spans="1:2" x14ac:dyDescent="0.25">
      <c r="A208" s="37"/>
      <c r="B208" s="37"/>
    </row>
    <row r="209" spans="1:2" x14ac:dyDescent="0.25">
      <c r="A209" s="37"/>
      <c r="B209" s="37"/>
    </row>
    <row r="210" spans="1:2" x14ac:dyDescent="0.25">
      <c r="A210" s="37"/>
      <c r="B210"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A00-000000000000}"/>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7"/>
  <dimension ref="A1:XFC203"/>
  <sheetViews>
    <sheetView topLeftCell="L139" zoomScale="70" zoomScaleNormal="7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30.140625" style="54" customWidth="1"/>
    <col min="4" max="4" width="31" style="37" customWidth="1"/>
    <col min="5" max="5" width="34.5703125" style="37" customWidth="1"/>
    <col min="6" max="6" width="44.42578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8.5703125" style="37" customWidth="1"/>
    <col min="15" max="19" width="6.42578125" style="37" bestFit="1" customWidth="1"/>
    <col min="20" max="24" width="18.85546875" style="37" bestFit="1" customWidth="1"/>
    <col min="25" max="25" width="16.5703125" style="37" bestFit="1" customWidth="1"/>
    <col min="26" max="26" width="14.5703125" style="37" customWidth="1"/>
    <col min="27" max="27" width="14.5703125" style="37" bestFit="1" customWidth="1"/>
    <col min="30" max="30" width="25.5703125" customWidth="1"/>
    <col min="31" max="31" width="22.140625" customWidth="1"/>
    <col min="32" max="32" width="24.42578125" customWidth="1"/>
    <col min="33" max="33" width="23.4257812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619</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58.5" customHeight="1" outlineLevel="1" x14ac:dyDescent="0.25">
      <c r="A4" s="137"/>
      <c r="B4" s="36" t="s">
        <v>610</v>
      </c>
      <c r="C4" s="557"/>
      <c r="D4" s="558"/>
      <c r="E4" s="558"/>
      <c r="F4" s="558"/>
      <c r="G4" s="558"/>
      <c r="H4" s="36"/>
      <c r="N4" s="36"/>
    </row>
    <row r="5" spans="1:193 16371:16383" ht="46.5" x14ac:dyDescent="0.25">
      <c r="A5" s="140"/>
      <c r="B5" s="40" t="s">
        <v>609</v>
      </c>
      <c r="C5" s="41" t="s">
        <v>829</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s="23">
        <f>COUNTA(AA7:AA102)</f>
        <v>0</v>
      </c>
      <c r="AC6" s="23">
        <f>COUNTA(N7:N102)</f>
        <v>0</v>
      </c>
      <c r="AD6" s="231" t="s">
        <v>779</v>
      </c>
      <c r="AE6" s="231" t="s">
        <v>780</v>
      </c>
      <c r="AF6" s="231" t="s">
        <v>781</v>
      </c>
      <c r="AG6" s="231" t="s">
        <v>782</v>
      </c>
    </row>
    <row r="7" spans="1:193 16371:16383" s="394" customFormat="1" x14ac:dyDescent="0.25">
      <c r="A7" s="486"/>
      <c r="B7" s="197"/>
      <c r="C7" s="197"/>
      <c r="D7" s="197"/>
      <c r="E7" s="197"/>
      <c r="F7" s="197"/>
      <c r="G7" s="197"/>
      <c r="H7" s="197"/>
      <c r="I7" s="197"/>
      <c r="J7" s="197"/>
      <c r="K7" s="487"/>
      <c r="L7" s="197"/>
      <c r="M7" s="197"/>
      <c r="N7" s="390"/>
      <c r="O7" s="197"/>
      <c r="P7" s="488"/>
      <c r="Q7" s="488"/>
      <c r="R7" s="488"/>
      <c r="S7" s="488"/>
      <c r="T7" s="383">
        <f t="shared" ref="T7:T20" si="0">IF($N7="Pending",0,$N7*O7)</f>
        <v>0</v>
      </c>
      <c r="U7" s="383">
        <f t="shared" ref="U7:U20" si="1">IF($N7="Pending",0,$N7*P7)</f>
        <v>0</v>
      </c>
      <c r="V7" s="383">
        <f t="shared" ref="V7:V20" si="2">IF($N7="Pending",0,$N7*Q7)</f>
        <v>0</v>
      </c>
      <c r="W7" s="383">
        <f t="shared" ref="W7:W20" si="3">IF($N7="Pending",0,$N7*R7)</f>
        <v>0</v>
      </c>
      <c r="X7" s="383">
        <f t="shared" ref="X7:X20" si="4">IF($N7="Pending",0,$N7*S7)</f>
        <v>0</v>
      </c>
      <c r="Y7" s="383">
        <f t="shared" ref="Y7:Y20" si="5">SUM(T7:X7)</f>
        <v>0</v>
      </c>
      <c r="Z7" s="197"/>
      <c r="AA7" s="197"/>
      <c r="AB7" s="392"/>
      <c r="AC7" s="392"/>
      <c r="AD7" s="392"/>
      <c r="AE7" s="392"/>
      <c r="AF7" s="393"/>
      <c r="AG7" s="392"/>
    </row>
    <row r="8" spans="1:193 16371:16383" s="394" customFormat="1" x14ac:dyDescent="0.25">
      <c r="A8" s="486"/>
      <c r="B8" s="197"/>
      <c r="C8" s="197"/>
      <c r="D8" s="197"/>
      <c r="E8" s="223"/>
      <c r="F8" s="197"/>
      <c r="G8" s="197"/>
      <c r="H8" s="197"/>
      <c r="I8" s="197"/>
      <c r="J8" s="197"/>
      <c r="K8" s="487"/>
      <c r="L8" s="197"/>
      <c r="M8" s="197"/>
      <c r="N8" s="390"/>
      <c r="O8" s="197"/>
      <c r="P8" s="488"/>
      <c r="Q8" s="488"/>
      <c r="R8" s="488"/>
      <c r="S8" s="488"/>
      <c r="T8" s="383">
        <f t="shared" si="0"/>
        <v>0</v>
      </c>
      <c r="U8" s="383">
        <f t="shared" si="1"/>
        <v>0</v>
      </c>
      <c r="V8" s="383">
        <f t="shared" si="2"/>
        <v>0</v>
      </c>
      <c r="W8" s="383">
        <f t="shared" si="3"/>
        <v>0</v>
      </c>
      <c r="X8" s="383">
        <f t="shared" si="4"/>
        <v>0</v>
      </c>
      <c r="Y8" s="383">
        <f t="shared" si="5"/>
        <v>0</v>
      </c>
      <c r="Z8" s="197"/>
      <c r="AA8" s="197"/>
      <c r="AB8" s="392"/>
      <c r="AC8" s="392"/>
      <c r="AD8" s="392"/>
      <c r="AE8" s="392"/>
      <c r="AF8" s="393"/>
      <c r="AG8" s="392"/>
    </row>
    <row r="9" spans="1:193 16371:16383" s="394" customFormat="1" x14ac:dyDescent="0.25">
      <c r="A9" s="489"/>
      <c r="B9" s="197"/>
      <c r="C9" s="197"/>
      <c r="D9" s="487"/>
      <c r="E9" s="490"/>
      <c r="F9" s="487"/>
      <c r="G9" s="197"/>
      <c r="H9" s="197"/>
      <c r="I9" s="197"/>
      <c r="J9" s="487"/>
      <c r="K9" s="487"/>
      <c r="L9" s="487"/>
      <c r="M9" s="487"/>
      <c r="N9" s="390"/>
      <c r="O9" s="197"/>
      <c r="P9" s="488"/>
      <c r="Q9" s="488"/>
      <c r="R9" s="488"/>
      <c r="S9" s="488"/>
      <c r="T9" s="383">
        <f t="shared" si="0"/>
        <v>0</v>
      </c>
      <c r="U9" s="383">
        <f t="shared" si="1"/>
        <v>0</v>
      </c>
      <c r="V9" s="383">
        <f t="shared" si="2"/>
        <v>0</v>
      </c>
      <c r="W9" s="383">
        <f t="shared" si="3"/>
        <v>0</v>
      </c>
      <c r="X9" s="383">
        <f t="shared" si="4"/>
        <v>0</v>
      </c>
      <c r="Y9" s="383">
        <f t="shared" si="5"/>
        <v>0</v>
      </c>
      <c r="Z9" s="197"/>
      <c r="AA9" s="197"/>
      <c r="AB9" s="392"/>
      <c r="AC9" s="392"/>
      <c r="AD9" s="491"/>
      <c r="AE9" s="491"/>
      <c r="AF9" s="393"/>
      <c r="AG9" s="491"/>
    </row>
    <row r="10" spans="1:193 16371:16383" s="394" customFormat="1" x14ac:dyDescent="0.25">
      <c r="A10" s="489"/>
      <c r="B10" s="197"/>
      <c r="C10" s="197"/>
      <c r="D10" s="487"/>
      <c r="E10" s="490"/>
      <c r="F10" s="487"/>
      <c r="G10" s="197"/>
      <c r="H10" s="197"/>
      <c r="I10" s="197"/>
      <c r="J10" s="487"/>
      <c r="K10" s="487"/>
      <c r="L10" s="487"/>
      <c r="M10" s="487"/>
      <c r="N10" s="390"/>
      <c r="O10" s="197"/>
      <c r="P10" s="488"/>
      <c r="Q10" s="488"/>
      <c r="R10" s="488"/>
      <c r="S10" s="488"/>
      <c r="T10" s="383">
        <f t="shared" si="0"/>
        <v>0</v>
      </c>
      <c r="U10" s="383">
        <f t="shared" si="1"/>
        <v>0</v>
      </c>
      <c r="V10" s="383">
        <f t="shared" si="2"/>
        <v>0</v>
      </c>
      <c r="W10" s="383">
        <f t="shared" si="3"/>
        <v>0</v>
      </c>
      <c r="X10" s="383">
        <f t="shared" si="4"/>
        <v>0</v>
      </c>
      <c r="Y10" s="383">
        <f t="shared" si="5"/>
        <v>0</v>
      </c>
      <c r="Z10" s="197"/>
      <c r="AA10" s="197"/>
      <c r="AB10" s="392"/>
      <c r="AC10" s="392"/>
      <c r="AD10" s="491"/>
      <c r="AE10" s="491"/>
      <c r="AF10" s="393"/>
      <c r="AG10" s="491"/>
    </row>
    <row r="11" spans="1:193 16371:16383" s="394" customFormat="1" x14ac:dyDescent="0.25">
      <c r="A11" s="489"/>
      <c r="B11" s="487"/>
      <c r="C11" s="487"/>
      <c r="D11" s="487"/>
      <c r="E11" s="487"/>
      <c r="F11" s="487"/>
      <c r="G11" s="197"/>
      <c r="H11" s="197"/>
      <c r="I11" s="197"/>
      <c r="J11" s="487"/>
      <c r="K11" s="487"/>
      <c r="L11" s="487"/>
      <c r="M11" s="487"/>
      <c r="N11" s="390"/>
      <c r="O11" s="197"/>
      <c r="P11" s="488"/>
      <c r="Q11" s="488"/>
      <c r="R11" s="488"/>
      <c r="S11" s="488"/>
      <c r="T11" s="383">
        <f t="shared" si="0"/>
        <v>0</v>
      </c>
      <c r="U11" s="383">
        <f t="shared" si="1"/>
        <v>0</v>
      </c>
      <c r="V11" s="383">
        <f t="shared" si="2"/>
        <v>0</v>
      </c>
      <c r="W11" s="383">
        <f t="shared" si="3"/>
        <v>0</v>
      </c>
      <c r="X11" s="383">
        <f t="shared" si="4"/>
        <v>0</v>
      </c>
      <c r="Y11" s="383">
        <f t="shared" si="5"/>
        <v>0</v>
      </c>
      <c r="Z11" s="197"/>
      <c r="AA11" s="197"/>
      <c r="AB11" s="392"/>
      <c r="AC11" s="392"/>
      <c r="AD11" s="491"/>
      <c r="AE11" s="491"/>
      <c r="AF11" s="393"/>
      <c r="AG11" s="491"/>
    </row>
    <row r="12" spans="1:193 16371:16383" s="394" customFormat="1" x14ac:dyDescent="0.25">
      <c r="A12" s="489"/>
      <c r="B12" s="487"/>
      <c r="C12" s="487"/>
      <c r="D12" s="487"/>
      <c r="E12" s="487"/>
      <c r="F12" s="487"/>
      <c r="G12" s="197"/>
      <c r="H12" s="197"/>
      <c r="I12" s="197"/>
      <c r="J12" s="487"/>
      <c r="K12" s="487"/>
      <c r="L12" s="487"/>
      <c r="M12" s="487"/>
      <c r="N12" s="390"/>
      <c r="O12" s="197"/>
      <c r="P12" s="488"/>
      <c r="Q12" s="488"/>
      <c r="R12" s="488"/>
      <c r="S12" s="488"/>
      <c r="T12" s="383">
        <f t="shared" si="0"/>
        <v>0</v>
      </c>
      <c r="U12" s="383">
        <f t="shared" si="1"/>
        <v>0</v>
      </c>
      <c r="V12" s="383">
        <f t="shared" si="2"/>
        <v>0</v>
      </c>
      <c r="W12" s="383">
        <f t="shared" si="3"/>
        <v>0</v>
      </c>
      <c r="X12" s="383">
        <f t="shared" si="4"/>
        <v>0</v>
      </c>
      <c r="Y12" s="383">
        <f t="shared" si="5"/>
        <v>0</v>
      </c>
      <c r="Z12" s="197"/>
      <c r="AA12" s="197"/>
      <c r="AB12" s="392"/>
      <c r="AC12" s="392"/>
      <c r="AD12" s="491"/>
      <c r="AE12" s="491"/>
      <c r="AF12" s="393"/>
      <c r="AG12" s="491"/>
    </row>
    <row r="13" spans="1:193 16371:16383" s="394" customFormat="1" x14ac:dyDescent="0.25">
      <c r="A13" s="489"/>
      <c r="B13" s="487"/>
      <c r="C13" s="487"/>
      <c r="D13" s="487"/>
      <c r="E13" s="487"/>
      <c r="F13" s="487"/>
      <c r="G13" s="197"/>
      <c r="H13" s="197"/>
      <c r="I13" s="197"/>
      <c r="J13" s="487"/>
      <c r="K13" s="487"/>
      <c r="L13" s="487"/>
      <c r="M13" s="487"/>
      <c r="N13" s="390"/>
      <c r="O13" s="197"/>
      <c r="P13" s="488"/>
      <c r="Q13" s="488"/>
      <c r="R13" s="488"/>
      <c r="S13" s="488"/>
      <c r="T13" s="383">
        <f t="shared" si="0"/>
        <v>0</v>
      </c>
      <c r="U13" s="383">
        <f t="shared" si="1"/>
        <v>0</v>
      </c>
      <c r="V13" s="383">
        <f t="shared" si="2"/>
        <v>0</v>
      </c>
      <c r="W13" s="383">
        <f t="shared" si="3"/>
        <v>0</v>
      </c>
      <c r="X13" s="383">
        <f t="shared" si="4"/>
        <v>0</v>
      </c>
      <c r="Y13" s="383">
        <f t="shared" si="5"/>
        <v>0</v>
      </c>
      <c r="Z13" s="197"/>
      <c r="AA13" s="197"/>
      <c r="AB13" s="392"/>
      <c r="AC13" s="392"/>
      <c r="AD13" s="491"/>
      <c r="AE13" s="491"/>
      <c r="AF13" s="393"/>
      <c r="AG13" s="491"/>
    </row>
    <row r="14" spans="1:193 16371:16383" s="394" customFormat="1" x14ac:dyDescent="0.25">
      <c r="A14" s="489"/>
      <c r="B14" s="487"/>
      <c r="C14" s="487"/>
      <c r="D14" s="487"/>
      <c r="E14" s="487"/>
      <c r="F14" s="487"/>
      <c r="G14" s="197"/>
      <c r="H14" s="197"/>
      <c r="I14" s="197"/>
      <c r="J14" s="487"/>
      <c r="K14" s="487"/>
      <c r="L14" s="487"/>
      <c r="M14" s="487"/>
      <c r="N14" s="390"/>
      <c r="O14" s="197"/>
      <c r="P14" s="488"/>
      <c r="Q14" s="488"/>
      <c r="R14" s="488"/>
      <c r="S14" s="488"/>
      <c r="T14" s="383">
        <f t="shared" si="0"/>
        <v>0</v>
      </c>
      <c r="U14" s="383">
        <f t="shared" si="1"/>
        <v>0</v>
      </c>
      <c r="V14" s="383">
        <f t="shared" si="2"/>
        <v>0</v>
      </c>
      <c r="W14" s="383">
        <f t="shared" si="3"/>
        <v>0</v>
      </c>
      <c r="X14" s="383">
        <f t="shared" si="4"/>
        <v>0</v>
      </c>
      <c r="Y14" s="383">
        <f t="shared" si="5"/>
        <v>0</v>
      </c>
      <c r="Z14" s="197"/>
      <c r="AA14" s="197"/>
      <c r="AB14" s="392"/>
      <c r="AC14" s="392"/>
      <c r="AD14" s="491"/>
      <c r="AE14" s="491"/>
      <c r="AF14" s="393"/>
      <c r="AG14" s="491"/>
    </row>
    <row r="15" spans="1:193 16371:16383" s="394" customFormat="1" x14ac:dyDescent="0.25">
      <c r="A15" s="489"/>
      <c r="B15" s="487"/>
      <c r="C15" s="487"/>
      <c r="D15" s="487"/>
      <c r="E15" s="487"/>
      <c r="F15" s="487"/>
      <c r="G15" s="197"/>
      <c r="H15" s="197"/>
      <c r="I15" s="197"/>
      <c r="J15" s="487"/>
      <c r="K15" s="487"/>
      <c r="L15" s="487"/>
      <c r="M15" s="487"/>
      <c r="N15" s="390"/>
      <c r="O15" s="197"/>
      <c r="P15" s="488"/>
      <c r="Q15" s="488"/>
      <c r="R15" s="488"/>
      <c r="S15" s="488"/>
      <c r="T15" s="383">
        <f t="shared" si="0"/>
        <v>0</v>
      </c>
      <c r="U15" s="383">
        <f t="shared" si="1"/>
        <v>0</v>
      </c>
      <c r="V15" s="383">
        <f t="shared" si="2"/>
        <v>0</v>
      </c>
      <c r="W15" s="383">
        <f t="shared" si="3"/>
        <v>0</v>
      </c>
      <c r="X15" s="383">
        <f t="shared" si="4"/>
        <v>0</v>
      </c>
      <c r="Y15" s="383">
        <f t="shared" si="5"/>
        <v>0</v>
      </c>
      <c r="Z15" s="197"/>
      <c r="AA15" s="197"/>
      <c r="AB15" s="392"/>
      <c r="AC15" s="392"/>
      <c r="AD15" s="491"/>
      <c r="AE15" s="491"/>
      <c r="AF15" s="393"/>
      <c r="AG15" s="491"/>
    </row>
    <row r="16" spans="1:193 16371:16383" s="394" customFormat="1" x14ac:dyDescent="0.25">
      <c r="A16" s="486"/>
      <c r="B16" s="197"/>
      <c r="C16" s="197"/>
      <c r="D16" s="197"/>
      <c r="E16" s="197"/>
      <c r="F16" s="197"/>
      <c r="G16" s="197"/>
      <c r="H16" s="197"/>
      <c r="I16" s="197"/>
      <c r="J16" s="197"/>
      <c r="K16" s="197"/>
      <c r="L16" s="197"/>
      <c r="M16" s="197"/>
      <c r="N16" s="390"/>
      <c r="O16" s="197"/>
      <c r="P16" s="488"/>
      <c r="Q16" s="488"/>
      <c r="R16" s="488"/>
      <c r="S16" s="488"/>
      <c r="T16" s="383">
        <f t="shared" si="0"/>
        <v>0</v>
      </c>
      <c r="U16" s="383">
        <f t="shared" si="1"/>
        <v>0</v>
      </c>
      <c r="V16" s="383">
        <f t="shared" si="2"/>
        <v>0</v>
      </c>
      <c r="W16" s="383">
        <f t="shared" si="3"/>
        <v>0</v>
      </c>
      <c r="X16" s="383">
        <f t="shared" si="4"/>
        <v>0</v>
      </c>
      <c r="Y16" s="383">
        <f t="shared" si="5"/>
        <v>0</v>
      </c>
      <c r="Z16" s="197"/>
      <c r="AA16" s="197"/>
      <c r="AB16" s="392"/>
      <c r="AC16" s="392"/>
      <c r="AD16" s="392"/>
      <c r="AE16" s="392"/>
      <c r="AF16" s="396"/>
      <c r="AG16" s="392"/>
    </row>
    <row r="17" spans="1:33" s="394" customFormat="1" x14ac:dyDescent="0.25">
      <c r="A17" s="486"/>
      <c r="B17" s="197"/>
      <c r="C17" s="197"/>
      <c r="D17" s="197"/>
      <c r="E17" s="197"/>
      <c r="F17" s="197"/>
      <c r="G17" s="197"/>
      <c r="H17" s="197"/>
      <c r="I17" s="197"/>
      <c r="J17" s="197"/>
      <c r="K17" s="197"/>
      <c r="L17" s="197"/>
      <c r="M17" s="197"/>
      <c r="N17" s="390"/>
      <c r="O17" s="197"/>
      <c r="P17" s="488"/>
      <c r="Q17" s="488"/>
      <c r="R17" s="488"/>
      <c r="S17" s="488"/>
      <c r="T17" s="383">
        <f t="shared" si="0"/>
        <v>0</v>
      </c>
      <c r="U17" s="383">
        <f t="shared" si="1"/>
        <v>0</v>
      </c>
      <c r="V17" s="383">
        <f t="shared" si="2"/>
        <v>0</v>
      </c>
      <c r="W17" s="383">
        <f t="shared" si="3"/>
        <v>0</v>
      </c>
      <c r="X17" s="383">
        <f t="shared" si="4"/>
        <v>0</v>
      </c>
      <c r="Y17" s="383">
        <f t="shared" si="5"/>
        <v>0</v>
      </c>
      <c r="Z17" s="197"/>
      <c r="AA17" s="197"/>
      <c r="AB17" s="392"/>
      <c r="AC17" s="392"/>
      <c r="AD17" s="392"/>
      <c r="AE17" s="392"/>
      <c r="AF17" s="396"/>
      <c r="AG17" s="392"/>
    </row>
    <row r="18" spans="1:33" s="394" customFormat="1" x14ac:dyDescent="0.25">
      <c r="A18" s="486"/>
      <c r="B18" s="197"/>
      <c r="C18" s="197"/>
      <c r="D18" s="197"/>
      <c r="E18" s="197"/>
      <c r="F18" s="197"/>
      <c r="G18" s="197"/>
      <c r="H18" s="197"/>
      <c r="I18" s="197"/>
      <c r="J18" s="197"/>
      <c r="K18" s="197"/>
      <c r="L18" s="197"/>
      <c r="M18" s="197"/>
      <c r="N18" s="390"/>
      <c r="O18" s="197"/>
      <c r="P18" s="488"/>
      <c r="Q18" s="488"/>
      <c r="R18" s="488"/>
      <c r="S18" s="488"/>
      <c r="T18" s="383">
        <f t="shared" si="0"/>
        <v>0</v>
      </c>
      <c r="U18" s="383">
        <f t="shared" si="1"/>
        <v>0</v>
      </c>
      <c r="V18" s="383">
        <f t="shared" si="2"/>
        <v>0</v>
      </c>
      <c r="W18" s="383">
        <f t="shared" si="3"/>
        <v>0</v>
      </c>
      <c r="X18" s="383">
        <f t="shared" si="4"/>
        <v>0</v>
      </c>
      <c r="Y18" s="383">
        <f t="shared" si="5"/>
        <v>0</v>
      </c>
      <c r="Z18" s="197"/>
      <c r="AA18" s="197"/>
      <c r="AB18" s="392"/>
      <c r="AC18" s="392"/>
      <c r="AD18" s="392"/>
      <c r="AE18" s="392"/>
      <c r="AF18" s="396"/>
      <c r="AG18" s="392"/>
    </row>
    <row r="19" spans="1:33" s="394" customFormat="1" x14ac:dyDescent="0.25">
      <c r="A19" s="193"/>
      <c r="B19" s="51"/>
      <c r="C19" s="197"/>
      <c r="D19" s="389"/>
      <c r="E19" s="389"/>
      <c r="F19" s="389"/>
      <c r="G19" s="389"/>
      <c r="H19" s="389"/>
      <c r="I19" s="389"/>
      <c r="J19" s="51"/>
      <c r="K19" s="395"/>
      <c r="L19" s="389"/>
      <c r="M19" s="389"/>
      <c r="N19" s="390"/>
      <c r="O19" s="389"/>
      <c r="P19" s="391"/>
      <c r="Q19" s="391"/>
      <c r="R19" s="391"/>
      <c r="S19" s="391"/>
      <c r="T19" s="383">
        <f t="shared" si="0"/>
        <v>0</v>
      </c>
      <c r="U19" s="383">
        <f t="shared" si="1"/>
        <v>0</v>
      </c>
      <c r="V19" s="383">
        <f t="shared" si="2"/>
        <v>0</v>
      </c>
      <c r="W19" s="383">
        <f t="shared" si="3"/>
        <v>0</v>
      </c>
      <c r="X19" s="383">
        <f t="shared" si="4"/>
        <v>0</v>
      </c>
      <c r="Y19" s="383">
        <f t="shared" si="5"/>
        <v>0</v>
      </c>
      <c r="Z19" s="185"/>
      <c r="AA19" s="185"/>
      <c r="AB19" s="392"/>
      <c r="AC19" s="392"/>
      <c r="AD19" s="392"/>
      <c r="AE19" s="392"/>
      <c r="AF19" s="396"/>
      <c r="AG19" s="392"/>
    </row>
    <row r="20" spans="1:33" s="394" customFormat="1" x14ac:dyDescent="0.25">
      <c r="A20" s="193"/>
      <c r="B20" s="51"/>
      <c r="C20" s="197"/>
      <c r="D20" s="389"/>
      <c r="E20" s="389"/>
      <c r="F20" s="389"/>
      <c r="G20" s="389"/>
      <c r="H20" s="389"/>
      <c r="I20" s="389"/>
      <c r="J20" s="185"/>
      <c r="K20" s="395"/>
      <c r="L20" s="389"/>
      <c r="M20" s="389"/>
      <c r="N20" s="390"/>
      <c r="O20" s="389"/>
      <c r="P20" s="391"/>
      <c r="Q20" s="391"/>
      <c r="R20" s="391"/>
      <c r="S20" s="391"/>
      <c r="T20" s="383">
        <f t="shared" si="0"/>
        <v>0</v>
      </c>
      <c r="U20" s="383">
        <f t="shared" si="1"/>
        <v>0</v>
      </c>
      <c r="V20" s="383">
        <f t="shared" si="2"/>
        <v>0</v>
      </c>
      <c r="W20" s="383">
        <f t="shared" si="3"/>
        <v>0</v>
      </c>
      <c r="X20" s="383">
        <f t="shared" si="4"/>
        <v>0</v>
      </c>
      <c r="Y20" s="383">
        <f t="shared" si="5"/>
        <v>0</v>
      </c>
      <c r="Z20" s="185"/>
      <c r="AA20" s="185"/>
      <c r="AB20" s="392"/>
      <c r="AC20" s="392"/>
      <c r="AD20" s="392"/>
      <c r="AE20" s="392"/>
      <c r="AF20" s="396"/>
      <c r="AG20" s="392"/>
    </row>
    <row r="21" spans="1:33" s="394" customFormat="1" x14ac:dyDescent="0.25">
      <c r="A21" s="193"/>
      <c r="B21" s="51"/>
      <c r="C21" s="197"/>
      <c r="D21" s="389"/>
      <c r="E21" s="389"/>
      <c r="F21" s="185"/>
      <c r="G21" s="389"/>
      <c r="H21" s="389"/>
      <c r="I21" s="389"/>
      <c r="J21" s="185"/>
      <c r="K21" s="395"/>
      <c r="L21" s="389"/>
      <c r="M21" s="389"/>
      <c r="N21" s="390"/>
      <c r="O21" s="389"/>
      <c r="P21" s="391"/>
      <c r="Q21" s="391"/>
      <c r="R21" s="391"/>
      <c r="S21" s="391"/>
      <c r="T21" s="383">
        <f t="shared" ref="T21:T71" si="6">IF($N21="Pending",0,$N21*O21)</f>
        <v>0</v>
      </c>
      <c r="U21" s="383">
        <f t="shared" ref="U21:U71" si="7">IF($N21="Pending",0,$N21*P21)</f>
        <v>0</v>
      </c>
      <c r="V21" s="383">
        <f t="shared" ref="V21:V71" si="8">IF($N21="Pending",0,$N21*Q21)</f>
        <v>0</v>
      </c>
      <c r="W21" s="383">
        <f t="shared" ref="W21:W71" si="9">IF($N21="Pending",0,$N21*R21)</f>
        <v>0</v>
      </c>
      <c r="X21" s="383">
        <f t="shared" ref="X21:X71" si="10">IF($N21="Pending",0,$N21*S21)</f>
        <v>0</v>
      </c>
      <c r="Y21" s="383">
        <f t="shared" ref="Y21:Y71" si="11">SUM(T21:X21)</f>
        <v>0</v>
      </c>
      <c r="Z21" s="185"/>
      <c r="AA21" s="185"/>
      <c r="AB21" s="392"/>
      <c r="AC21" s="392"/>
      <c r="AD21" s="392"/>
      <c r="AE21" s="392"/>
      <c r="AF21" s="396"/>
      <c r="AG21" s="392"/>
    </row>
    <row r="22" spans="1:33" s="355" customFormat="1" ht="18.75" x14ac:dyDescent="0.25">
      <c r="A22" s="348"/>
      <c r="B22" s="347"/>
      <c r="C22" s="347"/>
      <c r="D22" s="347"/>
      <c r="E22" s="343"/>
      <c r="F22" s="343"/>
      <c r="G22" s="344"/>
      <c r="H22" s="344"/>
      <c r="I22" s="343"/>
      <c r="J22" s="345"/>
      <c r="K22" s="346"/>
      <c r="L22" s="347"/>
      <c r="M22" s="347"/>
      <c r="N22" s="349"/>
      <c r="O22" s="350"/>
      <c r="P22" s="351"/>
      <c r="Q22" s="352"/>
      <c r="R22" s="352"/>
      <c r="S22" s="352"/>
      <c r="T22" s="383">
        <f t="shared" si="6"/>
        <v>0</v>
      </c>
      <c r="U22" s="383">
        <f t="shared" si="7"/>
        <v>0</v>
      </c>
      <c r="V22" s="383">
        <f t="shared" si="8"/>
        <v>0</v>
      </c>
      <c r="W22" s="383">
        <f t="shared" si="9"/>
        <v>0</v>
      </c>
      <c r="X22" s="383">
        <f t="shared" si="10"/>
        <v>0</v>
      </c>
      <c r="Y22" s="383">
        <f t="shared" si="11"/>
        <v>0</v>
      </c>
      <c r="Z22" s="347"/>
      <c r="AA22" s="353"/>
      <c r="AB22" s="354"/>
      <c r="AC22" s="354"/>
      <c r="AD22" s="392"/>
      <c r="AE22" s="392"/>
      <c r="AF22" s="396"/>
      <c r="AG22" s="392"/>
    </row>
    <row r="23" spans="1:33" s="355" customFormat="1" ht="18.75" x14ac:dyDescent="0.25">
      <c r="A23" s="348"/>
      <c r="B23" s="347"/>
      <c r="C23" s="347"/>
      <c r="D23" s="347"/>
      <c r="E23" s="343"/>
      <c r="F23" s="343"/>
      <c r="G23" s="344"/>
      <c r="H23" s="344"/>
      <c r="I23" s="343"/>
      <c r="J23" s="345"/>
      <c r="K23" s="346"/>
      <c r="L23" s="347"/>
      <c r="M23" s="347"/>
      <c r="N23" s="349"/>
      <c r="O23" s="350"/>
      <c r="P23" s="351"/>
      <c r="Q23" s="352"/>
      <c r="R23" s="352"/>
      <c r="S23" s="352"/>
      <c r="T23" s="383">
        <f t="shared" si="6"/>
        <v>0</v>
      </c>
      <c r="U23" s="383">
        <f t="shared" si="7"/>
        <v>0</v>
      </c>
      <c r="V23" s="383">
        <f t="shared" si="8"/>
        <v>0</v>
      </c>
      <c r="W23" s="383">
        <f t="shared" si="9"/>
        <v>0</v>
      </c>
      <c r="X23" s="383">
        <f t="shared" si="10"/>
        <v>0</v>
      </c>
      <c r="Y23" s="383">
        <f t="shared" si="11"/>
        <v>0</v>
      </c>
      <c r="Z23" s="347"/>
      <c r="AA23" s="353"/>
      <c r="AB23" s="354"/>
      <c r="AC23" s="354"/>
      <c r="AD23" s="392"/>
      <c r="AE23" s="392"/>
      <c r="AF23" s="396"/>
      <c r="AG23" s="392"/>
    </row>
    <row r="24" spans="1:33" s="355" customFormat="1" ht="18.75" x14ac:dyDescent="0.25">
      <c r="A24" s="348"/>
      <c r="B24" s="347"/>
      <c r="C24" s="347"/>
      <c r="D24" s="347"/>
      <c r="E24" s="347"/>
      <c r="F24" s="343"/>
      <c r="G24" s="344"/>
      <c r="H24" s="344"/>
      <c r="I24" s="343"/>
      <c r="J24" s="345"/>
      <c r="K24" s="346"/>
      <c r="L24" s="344"/>
      <c r="M24" s="347"/>
      <c r="N24" s="349"/>
      <c r="O24" s="350"/>
      <c r="P24" s="351"/>
      <c r="Q24" s="352"/>
      <c r="R24" s="352"/>
      <c r="S24" s="352"/>
      <c r="T24" s="383">
        <f t="shared" si="6"/>
        <v>0</v>
      </c>
      <c r="U24" s="383">
        <f t="shared" si="7"/>
        <v>0</v>
      </c>
      <c r="V24" s="383">
        <f t="shared" si="8"/>
        <v>0</v>
      </c>
      <c r="W24" s="383">
        <f t="shared" si="9"/>
        <v>0</v>
      </c>
      <c r="X24" s="383">
        <f t="shared" si="10"/>
        <v>0</v>
      </c>
      <c r="Y24" s="383">
        <f t="shared" si="11"/>
        <v>0</v>
      </c>
      <c r="Z24" s="347"/>
      <c r="AA24" s="353"/>
      <c r="AB24" s="354"/>
      <c r="AC24" s="354"/>
      <c r="AD24" s="392"/>
      <c r="AE24" s="392"/>
      <c r="AF24" s="396"/>
      <c r="AG24" s="392"/>
    </row>
    <row r="25" spans="1:33" s="355" customFormat="1" ht="18.75" x14ac:dyDescent="0.25">
      <c r="A25" s="348"/>
      <c r="B25" s="347"/>
      <c r="C25" s="347"/>
      <c r="D25" s="347"/>
      <c r="E25" s="343"/>
      <c r="F25" s="343"/>
      <c r="G25" s="344"/>
      <c r="H25" s="344"/>
      <c r="I25" s="343"/>
      <c r="J25" s="345"/>
      <c r="K25" s="346"/>
      <c r="L25" s="344"/>
      <c r="M25" s="347"/>
      <c r="N25" s="349"/>
      <c r="O25" s="350"/>
      <c r="P25" s="351"/>
      <c r="Q25" s="352"/>
      <c r="R25" s="352"/>
      <c r="S25" s="352"/>
      <c r="T25" s="383">
        <f t="shared" si="6"/>
        <v>0</v>
      </c>
      <c r="U25" s="383">
        <f t="shared" si="7"/>
        <v>0</v>
      </c>
      <c r="V25" s="383">
        <f t="shared" si="8"/>
        <v>0</v>
      </c>
      <c r="W25" s="383">
        <f t="shared" si="9"/>
        <v>0</v>
      </c>
      <c r="X25" s="383">
        <f t="shared" si="10"/>
        <v>0</v>
      </c>
      <c r="Y25" s="383">
        <f t="shared" si="11"/>
        <v>0</v>
      </c>
      <c r="Z25" s="347"/>
      <c r="AA25" s="353"/>
      <c r="AB25" s="354"/>
      <c r="AC25" s="354"/>
      <c r="AD25" s="392"/>
      <c r="AE25" s="392"/>
      <c r="AF25" s="396"/>
      <c r="AG25" s="392"/>
    </row>
    <row r="26" spans="1:33" s="315" customFormat="1" ht="18.75" x14ac:dyDescent="0.25">
      <c r="A26" s="208"/>
      <c r="B26" s="347"/>
      <c r="C26" s="347"/>
      <c r="D26" s="347"/>
      <c r="E26" s="347"/>
      <c r="F26" s="347"/>
      <c r="G26" s="344"/>
      <c r="H26" s="347"/>
      <c r="I26" s="347"/>
      <c r="J26" s="347"/>
      <c r="K26" s="345"/>
      <c r="L26" s="347"/>
      <c r="M26" s="347"/>
      <c r="N26" s="341"/>
      <c r="O26" s="356"/>
      <c r="P26" s="357"/>
      <c r="Q26" s="342"/>
      <c r="R26" s="342"/>
      <c r="S26" s="342"/>
      <c r="T26" s="383">
        <f t="shared" si="6"/>
        <v>0</v>
      </c>
      <c r="U26" s="383">
        <f t="shared" si="7"/>
        <v>0</v>
      </c>
      <c r="V26" s="383">
        <f t="shared" si="8"/>
        <v>0</v>
      </c>
      <c r="W26" s="383">
        <f t="shared" si="9"/>
        <v>0</v>
      </c>
      <c r="X26" s="383">
        <f t="shared" si="10"/>
        <v>0</v>
      </c>
      <c r="Y26" s="383">
        <f t="shared" si="11"/>
        <v>0</v>
      </c>
      <c r="Z26" s="186"/>
      <c r="AA26" s="358"/>
      <c r="AB26" s="190"/>
      <c r="AC26" s="190"/>
      <c r="AD26" s="392"/>
      <c r="AE26" s="392"/>
      <c r="AF26" s="396"/>
      <c r="AG26" s="392"/>
    </row>
    <row r="27" spans="1:33" s="315" customFormat="1" ht="18.75" x14ac:dyDescent="0.25">
      <c r="A27" s="208"/>
      <c r="B27" s="347"/>
      <c r="C27" s="347"/>
      <c r="D27" s="347"/>
      <c r="E27" s="347"/>
      <c r="F27" s="347"/>
      <c r="G27" s="344"/>
      <c r="H27" s="347"/>
      <c r="I27" s="347"/>
      <c r="J27" s="347"/>
      <c r="K27" s="345"/>
      <c r="L27" s="347"/>
      <c r="M27" s="347"/>
      <c r="N27" s="341"/>
      <c r="O27" s="356"/>
      <c r="P27" s="357"/>
      <c r="Q27" s="342"/>
      <c r="R27" s="342"/>
      <c r="S27" s="342"/>
      <c r="T27" s="383">
        <f t="shared" si="6"/>
        <v>0</v>
      </c>
      <c r="U27" s="383">
        <f t="shared" si="7"/>
        <v>0</v>
      </c>
      <c r="V27" s="383">
        <f t="shared" si="8"/>
        <v>0</v>
      </c>
      <c r="W27" s="383">
        <f t="shared" si="9"/>
        <v>0</v>
      </c>
      <c r="X27" s="383">
        <f t="shared" si="10"/>
        <v>0</v>
      </c>
      <c r="Y27" s="383">
        <f t="shared" si="11"/>
        <v>0</v>
      </c>
      <c r="Z27" s="186"/>
      <c r="AA27" s="358"/>
      <c r="AB27" s="190"/>
      <c r="AC27" s="190"/>
      <c r="AD27" s="392"/>
      <c r="AE27" s="392"/>
      <c r="AF27" s="396"/>
      <c r="AG27" s="392"/>
    </row>
    <row r="28" spans="1:33" x14ac:dyDescent="0.25">
      <c r="A28" s="49"/>
      <c r="B28" s="50"/>
      <c r="C28" s="50"/>
      <c r="D28" s="50"/>
      <c r="E28" s="51"/>
      <c r="F28" s="51"/>
      <c r="G28" s="314"/>
      <c r="H28" s="186"/>
      <c r="I28" s="314"/>
      <c r="J28" s="314"/>
      <c r="K28" s="190"/>
      <c r="L28" s="190"/>
      <c r="M28" s="191"/>
      <c r="N28" s="206"/>
      <c r="O28" s="319"/>
      <c r="P28" s="320"/>
      <c r="Q28" s="320"/>
      <c r="R28" s="320"/>
      <c r="S28" s="320"/>
      <c r="T28" s="383">
        <f t="shared" si="6"/>
        <v>0</v>
      </c>
      <c r="U28" s="383">
        <f t="shared" si="7"/>
        <v>0</v>
      </c>
      <c r="V28" s="383">
        <f t="shared" si="8"/>
        <v>0</v>
      </c>
      <c r="W28" s="383">
        <f t="shared" si="9"/>
        <v>0</v>
      </c>
      <c r="X28" s="383">
        <f t="shared" si="10"/>
        <v>0</v>
      </c>
      <c r="Y28" s="383">
        <f t="shared" si="11"/>
        <v>0</v>
      </c>
      <c r="Z28" s="51"/>
      <c r="AA28" s="51"/>
      <c r="AB28" s="37"/>
      <c r="AC28" s="37"/>
      <c r="AD28" s="392"/>
      <c r="AE28" s="392"/>
      <c r="AF28" s="396"/>
      <c r="AG28" s="392"/>
    </row>
    <row r="29" spans="1:33" x14ac:dyDescent="0.25">
      <c r="A29" s="49"/>
      <c r="B29" s="50"/>
      <c r="C29" s="50"/>
      <c r="D29" s="50"/>
      <c r="E29" s="51"/>
      <c r="F29" s="51"/>
      <c r="G29" s="314"/>
      <c r="H29" s="186"/>
      <c r="I29" s="314"/>
      <c r="J29" s="186"/>
      <c r="K29" s="190"/>
      <c r="L29" s="190"/>
      <c r="M29" s="191"/>
      <c r="N29" s="206"/>
      <c r="O29" s="319"/>
      <c r="P29" s="320"/>
      <c r="Q29" s="320"/>
      <c r="R29" s="320"/>
      <c r="S29" s="320"/>
      <c r="T29" s="383">
        <f t="shared" si="6"/>
        <v>0</v>
      </c>
      <c r="U29" s="383">
        <f t="shared" si="7"/>
        <v>0</v>
      </c>
      <c r="V29" s="383">
        <f t="shared" si="8"/>
        <v>0</v>
      </c>
      <c r="W29" s="383">
        <f t="shared" si="9"/>
        <v>0</v>
      </c>
      <c r="X29" s="383">
        <f t="shared" si="10"/>
        <v>0</v>
      </c>
      <c r="Y29" s="383">
        <f t="shared" si="11"/>
        <v>0</v>
      </c>
      <c r="Z29" s="51"/>
      <c r="AA29" s="51"/>
      <c r="AB29" s="37"/>
      <c r="AC29" s="37"/>
      <c r="AD29" s="392"/>
      <c r="AE29" s="392"/>
      <c r="AF29" s="396"/>
      <c r="AG29" s="392"/>
    </row>
    <row r="30" spans="1:33" x14ac:dyDescent="0.25">
      <c r="A30" s="49"/>
      <c r="B30" s="50"/>
      <c r="C30" s="50"/>
      <c r="D30" s="50"/>
      <c r="E30" s="51"/>
      <c r="F30" s="51"/>
      <c r="G30" s="314"/>
      <c r="H30" s="186"/>
      <c r="I30" s="190"/>
      <c r="J30" s="186"/>
      <c r="K30" s="190"/>
      <c r="L30" s="190"/>
      <c r="M30" s="191"/>
      <c r="N30" s="206"/>
      <c r="O30" s="319"/>
      <c r="P30" s="320"/>
      <c r="Q30" s="320"/>
      <c r="R30" s="320"/>
      <c r="S30" s="320"/>
      <c r="T30" s="383">
        <f t="shared" si="6"/>
        <v>0</v>
      </c>
      <c r="U30" s="383">
        <f t="shared" si="7"/>
        <v>0</v>
      </c>
      <c r="V30" s="383">
        <f t="shared" si="8"/>
        <v>0</v>
      </c>
      <c r="W30" s="383">
        <f t="shared" si="9"/>
        <v>0</v>
      </c>
      <c r="X30" s="383">
        <f t="shared" si="10"/>
        <v>0</v>
      </c>
      <c r="Y30" s="383">
        <f t="shared" si="11"/>
        <v>0</v>
      </c>
      <c r="Z30" s="51"/>
      <c r="AA30" s="51"/>
      <c r="AB30" s="37"/>
      <c r="AC30" s="37"/>
      <c r="AD30" s="392"/>
      <c r="AE30" s="392"/>
      <c r="AF30" s="396"/>
      <c r="AG30" s="392"/>
    </row>
    <row r="31" spans="1:33" x14ac:dyDescent="0.25">
      <c r="A31" s="49"/>
      <c r="B31" s="50"/>
      <c r="C31" s="50"/>
      <c r="D31" s="50"/>
      <c r="E31" s="186"/>
      <c r="F31" s="51"/>
      <c r="G31" s="314"/>
      <c r="H31" s="186"/>
      <c r="I31" s="186"/>
      <c r="J31" s="186"/>
      <c r="K31" s="190"/>
      <c r="L31" s="190"/>
      <c r="M31" s="191"/>
      <c r="N31" s="249"/>
      <c r="O31" s="319"/>
      <c r="P31" s="320"/>
      <c r="Q31" s="320"/>
      <c r="R31" s="320"/>
      <c r="S31" s="320"/>
      <c r="T31" s="383">
        <f t="shared" si="6"/>
        <v>0</v>
      </c>
      <c r="U31" s="383">
        <f t="shared" si="7"/>
        <v>0</v>
      </c>
      <c r="V31" s="383">
        <f t="shared" si="8"/>
        <v>0</v>
      </c>
      <c r="W31" s="383">
        <f t="shared" si="9"/>
        <v>0</v>
      </c>
      <c r="X31" s="383">
        <f t="shared" si="10"/>
        <v>0</v>
      </c>
      <c r="Y31" s="383">
        <f t="shared" si="11"/>
        <v>0</v>
      </c>
      <c r="Z31" s="51"/>
      <c r="AA31" s="51"/>
      <c r="AB31" s="37"/>
      <c r="AC31" s="37"/>
      <c r="AD31" s="50"/>
      <c r="AE31" s="50"/>
      <c r="AF31" s="216"/>
      <c r="AG31" s="199"/>
    </row>
    <row r="32" spans="1:33" x14ac:dyDescent="0.25">
      <c r="A32" s="49"/>
      <c r="B32" s="50"/>
      <c r="C32" s="50"/>
      <c r="D32" s="50"/>
      <c r="E32" s="199"/>
      <c r="F32" s="51"/>
      <c r="G32" s="314"/>
      <c r="H32" s="186"/>
      <c r="I32" s="314"/>
      <c r="J32" s="199"/>
      <c r="K32" s="190"/>
      <c r="L32" s="190"/>
      <c r="M32" s="191"/>
      <c r="N32" s="206"/>
      <c r="O32" s="319"/>
      <c r="P32" s="320"/>
      <c r="Q32" s="320"/>
      <c r="R32" s="320"/>
      <c r="S32" s="320"/>
      <c r="T32" s="383">
        <f t="shared" si="6"/>
        <v>0</v>
      </c>
      <c r="U32" s="383">
        <f t="shared" si="7"/>
        <v>0</v>
      </c>
      <c r="V32" s="383">
        <f t="shared" si="8"/>
        <v>0</v>
      </c>
      <c r="W32" s="383">
        <f t="shared" si="9"/>
        <v>0</v>
      </c>
      <c r="X32" s="383">
        <f t="shared" si="10"/>
        <v>0</v>
      </c>
      <c r="Y32" s="383">
        <f t="shared" si="11"/>
        <v>0</v>
      </c>
      <c r="Z32" s="51"/>
      <c r="AA32" s="51"/>
      <c r="AB32" s="37"/>
      <c r="AC32" s="37"/>
      <c r="AD32" s="50"/>
      <c r="AE32" s="198"/>
      <c r="AF32" s="313"/>
      <c r="AG32" s="199"/>
    </row>
    <row r="33" spans="1:33" x14ac:dyDescent="0.25">
      <c r="A33" s="49"/>
      <c r="B33" s="50"/>
      <c r="C33" s="50"/>
      <c r="D33" s="50"/>
      <c r="E33" s="51"/>
      <c r="F33" s="51"/>
      <c r="G33" s="314"/>
      <c r="H33" s="186"/>
      <c r="I33" s="314"/>
      <c r="J33" s="199"/>
      <c r="K33" s="190"/>
      <c r="L33" s="190"/>
      <c r="M33" s="191"/>
      <c r="N33" s="206"/>
      <c r="O33" s="319"/>
      <c r="P33" s="320"/>
      <c r="Q33" s="320"/>
      <c r="R33" s="320"/>
      <c r="S33" s="320"/>
      <c r="T33" s="383">
        <f t="shared" si="6"/>
        <v>0</v>
      </c>
      <c r="U33" s="383">
        <f t="shared" si="7"/>
        <v>0</v>
      </c>
      <c r="V33" s="383">
        <f t="shared" si="8"/>
        <v>0</v>
      </c>
      <c r="W33" s="383">
        <f t="shared" si="9"/>
        <v>0</v>
      </c>
      <c r="X33" s="383">
        <f t="shared" si="10"/>
        <v>0</v>
      </c>
      <c r="Y33" s="383">
        <f t="shared" si="11"/>
        <v>0</v>
      </c>
      <c r="Z33" s="51"/>
      <c r="AA33" s="51"/>
      <c r="AB33" s="37"/>
      <c r="AC33" s="37"/>
      <c r="AD33" s="50"/>
      <c r="AE33" s="198"/>
      <c r="AF33" s="216"/>
      <c r="AG33" s="216"/>
    </row>
    <row r="34" spans="1:33" x14ac:dyDescent="0.25">
      <c r="A34" s="49"/>
      <c r="B34" s="50"/>
      <c r="C34" s="50"/>
      <c r="D34" s="50"/>
      <c r="E34" s="51"/>
      <c r="F34" s="51"/>
      <c r="G34" s="314"/>
      <c r="H34" s="186"/>
      <c r="I34" s="314"/>
      <c r="J34" s="186"/>
      <c r="K34" s="190"/>
      <c r="L34" s="190"/>
      <c r="M34" s="191"/>
      <c r="N34" s="206"/>
      <c r="O34" s="319"/>
      <c r="P34" s="320"/>
      <c r="Q34" s="320"/>
      <c r="R34" s="320"/>
      <c r="S34" s="320"/>
      <c r="T34" s="383">
        <f t="shared" si="6"/>
        <v>0</v>
      </c>
      <c r="U34" s="383">
        <f t="shared" si="7"/>
        <v>0</v>
      </c>
      <c r="V34" s="383">
        <f t="shared" si="8"/>
        <v>0</v>
      </c>
      <c r="W34" s="383">
        <f t="shared" si="9"/>
        <v>0</v>
      </c>
      <c r="X34" s="383">
        <f t="shared" si="10"/>
        <v>0</v>
      </c>
      <c r="Y34" s="383">
        <f t="shared" si="11"/>
        <v>0</v>
      </c>
      <c r="Z34" s="51"/>
      <c r="AA34" s="51"/>
      <c r="AB34" s="37"/>
      <c r="AC34" s="37"/>
      <c r="AD34" s="50"/>
      <c r="AE34" s="198"/>
      <c r="AF34" s="216"/>
      <c r="AG34" s="216"/>
    </row>
    <row r="35" spans="1:33" x14ac:dyDescent="0.25">
      <c r="A35" s="144"/>
      <c r="B35" s="50"/>
      <c r="C35" s="50"/>
      <c r="D35" s="50"/>
      <c r="E35" s="50"/>
      <c r="F35" s="50"/>
      <c r="G35" s="50"/>
      <c r="H35" s="50"/>
      <c r="I35" s="50"/>
      <c r="J35" s="50"/>
      <c r="K35" s="50"/>
      <c r="L35" s="50"/>
      <c r="M35" s="50"/>
      <c r="N35" s="50"/>
      <c r="O35" s="49"/>
      <c r="P35" s="52"/>
      <c r="Q35" s="52"/>
      <c r="R35" s="52"/>
      <c r="S35" s="52"/>
      <c r="T35" s="383">
        <f t="shared" si="6"/>
        <v>0</v>
      </c>
      <c r="U35" s="383">
        <f t="shared" si="7"/>
        <v>0</v>
      </c>
      <c r="V35" s="383">
        <f t="shared" si="8"/>
        <v>0</v>
      </c>
      <c r="W35" s="383">
        <f t="shared" si="9"/>
        <v>0</v>
      </c>
      <c r="X35" s="383">
        <f t="shared" si="10"/>
        <v>0</v>
      </c>
      <c r="Y35" s="383">
        <f t="shared" si="11"/>
        <v>0</v>
      </c>
      <c r="Z35" s="51"/>
      <c r="AA35" s="51"/>
    </row>
    <row r="36" spans="1:33" x14ac:dyDescent="0.25">
      <c r="A36" s="144"/>
      <c r="B36" s="50"/>
      <c r="C36" s="50"/>
      <c r="D36" s="50"/>
      <c r="E36" s="50"/>
      <c r="F36" s="50"/>
      <c r="G36" s="50"/>
      <c r="H36" s="50"/>
      <c r="I36" s="50"/>
      <c r="J36" s="50"/>
      <c r="K36" s="50"/>
      <c r="L36" s="50"/>
      <c r="M36" s="50"/>
      <c r="N36" s="50"/>
      <c r="O36" s="49"/>
      <c r="P36" s="52"/>
      <c r="Q36" s="52"/>
      <c r="R36" s="52"/>
      <c r="S36" s="52"/>
      <c r="T36" s="383">
        <f t="shared" si="6"/>
        <v>0</v>
      </c>
      <c r="U36" s="383">
        <f t="shared" si="7"/>
        <v>0</v>
      </c>
      <c r="V36" s="383">
        <f t="shared" si="8"/>
        <v>0</v>
      </c>
      <c r="W36" s="383">
        <f t="shared" si="9"/>
        <v>0</v>
      </c>
      <c r="X36" s="383">
        <f t="shared" si="10"/>
        <v>0</v>
      </c>
      <c r="Y36" s="383">
        <f t="shared" si="11"/>
        <v>0</v>
      </c>
      <c r="Z36" s="51"/>
      <c r="AA36" s="51"/>
    </row>
    <row r="37" spans="1:33" x14ac:dyDescent="0.25">
      <c r="A37" s="144"/>
      <c r="B37" s="50"/>
      <c r="C37" s="50"/>
      <c r="D37" s="50"/>
      <c r="E37" s="50"/>
      <c r="F37" s="50"/>
      <c r="G37" s="50"/>
      <c r="H37" s="50"/>
      <c r="I37" s="50"/>
      <c r="J37" s="50"/>
      <c r="K37" s="50"/>
      <c r="L37" s="50"/>
      <c r="M37" s="50"/>
      <c r="N37" s="50"/>
      <c r="O37" s="49"/>
      <c r="P37" s="52"/>
      <c r="Q37" s="52"/>
      <c r="R37" s="52"/>
      <c r="S37" s="52"/>
      <c r="T37" s="383">
        <f t="shared" si="6"/>
        <v>0</v>
      </c>
      <c r="U37" s="383">
        <f t="shared" si="7"/>
        <v>0</v>
      </c>
      <c r="V37" s="383">
        <f t="shared" si="8"/>
        <v>0</v>
      </c>
      <c r="W37" s="383">
        <f t="shared" si="9"/>
        <v>0</v>
      </c>
      <c r="X37" s="383">
        <f t="shared" si="10"/>
        <v>0</v>
      </c>
      <c r="Y37" s="383">
        <f t="shared" si="11"/>
        <v>0</v>
      </c>
      <c r="Z37" s="51"/>
      <c r="AA37" s="51"/>
    </row>
    <row r="38" spans="1:33" x14ac:dyDescent="0.25">
      <c r="A38" s="144"/>
      <c r="B38" s="50"/>
      <c r="C38" s="50"/>
      <c r="D38" s="50"/>
      <c r="E38" s="50"/>
      <c r="F38" s="50"/>
      <c r="G38" s="50"/>
      <c r="H38" s="50"/>
      <c r="I38" s="50"/>
      <c r="J38" s="50"/>
      <c r="K38" s="50"/>
      <c r="L38" s="50"/>
      <c r="M38" s="50"/>
      <c r="N38" s="50"/>
      <c r="O38" s="49"/>
      <c r="P38" s="52"/>
      <c r="Q38" s="52"/>
      <c r="R38" s="52"/>
      <c r="S38" s="52"/>
      <c r="T38" s="383">
        <f t="shared" si="6"/>
        <v>0</v>
      </c>
      <c r="U38" s="383">
        <f t="shared" si="7"/>
        <v>0</v>
      </c>
      <c r="V38" s="383">
        <f t="shared" si="8"/>
        <v>0</v>
      </c>
      <c r="W38" s="383">
        <f t="shared" si="9"/>
        <v>0</v>
      </c>
      <c r="X38" s="383">
        <f t="shared" si="10"/>
        <v>0</v>
      </c>
      <c r="Y38" s="383">
        <f t="shared" si="11"/>
        <v>0</v>
      </c>
      <c r="Z38" s="51"/>
      <c r="AA38" s="51"/>
    </row>
    <row r="39" spans="1:33" x14ac:dyDescent="0.25">
      <c r="A39" s="144"/>
      <c r="B39" s="50"/>
      <c r="C39" s="50"/>
      <c r="D39" s="50"/>
      <c r="E39" s="50"/>
      <c r="F39" s="50"/>
      <c r="G39" s="50"/>
      <c r="H39" s="50"/>
      <c r="I39" s="50"/>
      <c r="J39" s="50"/>
      <c r="K39" s="50"/>
      <c r="L39" s="50"/>
      <c r="M39" s="50"/>
      <c r="N39" s="50"/>
      <c r="O39" s="49"/>
      <c r="P39" s="52"/>
      <c r="Q39" s="52"/>
      <c r="R39" s="52"/>
      <c r="S39" s="52"/>
      <c r="T39" s="383">
        <f t="shared" si="6"/>
        <v>0</v>
      </c>
      <c r="U39" s="383">
        <f t="shared" si="7"/>
        <v>0</v>
      </c>
      <c r="V39" s="383">
        <f t="shared" si="8"/>
        <v>0</v>
      </c>
      <c r="W39" s="383">
        <f t="shared" si="9"/>
        <v>0</v>
      </c>
      <c r="X39" s="383">
        <f t="shared" si="10"/>
        <v>0</v>
      </c>
      <c r="Y39" s="383">
        <f t="shared" si="11"/>
        <v>0</v>
      </c>
      <c r="Z39" s="51"/>
      <c r="AA39" s="51"/>
    </row>
    <row r="40" spans="1:33" x14ac:dyDescent="0.25">
      <c r="A40" s="144"/>
      <c r="B40" s="50"/>
      <c r="C40" s="50"/>
      <c r="D40" s="50"/>
      <c r="E40" s="50"/>
      <c r="F40" s="50"/>
      <c r="G40" s="50"/>
      <c r="H40" s="50"/>
      <c r="I40" s="50"/>
      <c r="J40" s="50"/>
      <c r="K40" s="50"/>
      <c r="L40" s="50"/>
      <c r="M40" s="50"/>
      <c r="N40" s="50"/>
      <c r="O40" s="49"/>
      <c r="P40" s="52"/>
      <c r="Q40" s="52"/>
      <c r="R40" s="52"/>
      <c r="S40" s="52"/>
      <c r="T40" s="383">
        <f t="shared" si="6"/>
        <v>0</v>
      </c>
      <c r="U40" s="383">
        <f t="shared" si="7"/>
        <v>0</v>
      </c>
      <c r="V40" s="383">
        <f t="shared" si="8"/>
        <v>0</v>
      </c>
      <c r="W40" s="383">
        <f t="shared" si="9"/>
        <v>0</v>
      </c>
      <c r="X40" s="383">
        <f t="shared" si="10"/>
        <v>0</v>
      </c>
      <c r="Y40" s="383">
        <f t="shared" si="11"/>
        <v>0</v>
      </c>
      <c r="Z40" s="51"/>
      <c r="AA40" s="51"/>
    </row>
    <row r="41" spans="1:33" x14ac:dyDescent="0.25">
      <c r="A41" s="144"/>
      <c r="B41" s="50"/>
      <c r="C41" s="50"/>
      <c r="D41" s="50"/>
      <c r="E41" s="50"/>
      <c r="F41" s="50"/>
      <c r="G41" s="50"/>
      <c r="H41" s="50"/>
      <c r="I41" s="50"/>
      <c r="J41" s="50"/>
      <c r="K41" s="50"/>
      <c r="L41" s="50"/>
      <c r="M41" s="50"/>
      <c r="N41" s="50"/>
      <c r="O41" s="49"/>
      <c r="P41" s="52"/>
      <c r="Q41" s="52"/>
      <c r="R41" s="52"/>
      <c r="S41" s="52"/>
      <c r="T41" s="383">
        <f t="shared" si="6"/>
        <v>0</v>
      </c>
      <c r="U41" s="383">
        <f t="shared" si="7"/>
        <v>0</v>
      </c>
      <c r="V41" s="383">
        <f t="shared" si="8"/>
        <v>0</v>
      </c>
      <c r="W41" s="383">
        <f t="shared" si="9"/>
        <v>0</v>
      </c>
      <c r="X41" s="383">
        <f t="shared" si="10"/>
        <v>0</v>
      </c>
      <c r="Y41" s="383">
        <f t="shared" si="11"/>
        <v>0</v>
      </c>
      <c r="Z41" s="51"/>
      <c r="AA41" s="51"/>
    </row>
    <row r="42" spans="1:33" x14ac:dyDescent="0.25">
      <c r="A42" s="144"/>
      <c r="B42" s="50"/>
      <c r="C42" s="50"/>
      <c r="D42" s="50"/>
      <c r="E42" s="50"/>
      <c r="F42" s="50"/>
      <c r="G42" s="50"/>
      <c r="H42" s="50"/>
      <c r="I42" s="50"/>
      <c r="J42" s="50"/>
      <c r="K42" s="50"/>
      <c r="L42" s="50"/>
      <c r="M42" s="50"/>
      <c r="N42" s="50"/>
      <c r="O42" s="49"/>
      <c r="P42" s="52"/>
      <c r="Q42" s="52"/>
      <c r="R42" s="52"/>
      <c r="S42" s="52"/>
      <c r="T42" s="383">
        <f t="shared" si="6"/>
        <v>0</v>
      </c>
      <c r="U42" s="383">
        <f t="shared" si="7"/>
        <v>0</v>
      </c>
      <c r="V42" s="383">
        <f t="shared" si="8"/>
        <v>0</v>
      </c>
      <c r="W42" s="383">
        <f t="shared" si="9"/>
        <v>0</v>
      </c>
      <c r="X42" s="383">
        <f t="shared" si="10"/>
        <v>0</v>
      </c>
      <c r="Y42" s="383">
        <f t="shared" si="11"/>
        <v>0</v>
      </c>
      <c r="Z42" s="51"/>
      <c r="AA42" s="51"/>
    </row>
    <row r="43" spans="1:33" x14ac:dyDescent="0.25">
      <c r="A43" s="144"/>
      <c r="B43" s="50"/>
      <c r="C43" s="50"/>
      <c r="D43" s="50"/>
      <c r="E43" s="50"/>
      <c r="F43" s="50"/>
      <c r="G43" s="50"/>
      <c r="H43" s="50"/>
      <c r="I43" s="50"/>
      <c r="J43" s="50"/>
      <c r="K43" s="50"/>
      <c r="L43" s="50"/>
      <c r="M43" s="50"/>
      <c r="N43" s="50"/>
      <c r="O43" s="49"/>
      <c r="P43" s="52"/>
      <c r="Q43" s="52"/>
      <c r="R43" s="52"/>
      <c r="S43" s="52"/>
      <c r="T43" s="383">
        <f t="shared" si="6"/>
        <v>0</v>
      </c>
      <c r="U43" s="383">
        <f t="shared" si="7"/>
        <v>0</v>
      </c>
      <c r="V43" s="383">
        <f t="shared" si="8"/>
        <v>0</v>
      </c>
      <c r="W43" s="383">
        <f t="shared" si="9"/>
        <v>0</v>
      </c>
      <c r="X43" s="383">
        <f t="shared" si="10"/>
        <v>0</v>
      </c>
      <c r="Y43" s="383">
        <f t="shared" si="11"/>
        <v>0</v>
      </c>
      <c r="Z43" s="51"/>
      <c r="AA43" s="51"/>
    </row>
    <row r="44" spans="1:33" x14ac:dyDescent="0.25">
      <c r="A44" s="144"/>
      <c r="B44" s="50"/>
      <c r="C44" s="50"/>
      <c r="D44" s="50"/>
      <c r="E44" s="50"/>
      <c r="F44" s="50"/>
      <c r="G44" s="50"/>
      <c r="H44" s="50"/>
      <c r="I44" s="50"/>
      <c r="J44" s="50"/>
      <c r="K44" s="50"/>
      <c r="L44" s="50"/>
      <c r="M44" s="50"/>
      <c r="N44" s="50"/>
      <c r="O44" s="49"/>
      <c r="P44" s="52"/>
      <c r="Q44" s="52"/>
      <c r="R44" s="52"/>
      <c r="S44" s="52"/>
      <c r="T44" s="383">
        <f t="shared" si="6"/>
        <v>0</v>
      </c>
      <c r="U44" s="383">
        <f t="shared" si="7"/>
        <v>0</v>
      </c>
      <c r="V44" s="383">
        <f t="shared" si="8"/>
        <v>0</v>
      </c>
      <c r="W44" s="383">
        <f t="shared" si="9"/>
        <v>0</v>
      </c>
      <c r="X44" s="383">
        <f t="shared" si="10"/>
        <v>0</v>
      </c>
      <c r="Y44" s="383">
        <f t="shared" si="11"/>
        <v>0</v>
      </c>
      <c r="Z44" s="51"/>
      <c r="AA44" s="51"/>
    </row>
    <row r="45" spans="1:33" x14ac:dyDescent="0.25">
      <c r="A45" s="144"/>
      <c r="B45" s="50"/>
      <c r="C45" s="50"/>
      <c r="D45" s="50"/>
      <c r="E45" s="50"/>
      <c r="F45" s="50"/>
      <c r="G45" s="50"/>
      <c r="H45" s="50"/>
      <c r="I45" s="50"/>
      <c r="J45" s="50"/>
      <c r="K45" s="50"/>
      <c r="L45" s="50"/>
      <c r="M45" s="50"/>
      <c r="N45" s="50"/>
      <c r="O45" s="49"/>
      <c r="P45" s="52"/>
      <c r="Q45" s="52"/>
      <c r="R45" s="52"/>
      <c r="S45" s="52"/>
      <c r="T45" s="383">
        <f t="shared" si="6"/>
        <v>0</v>
      </c>
      <c r="U45" s="383">
        <f t="shared" si="7"/>
        <v>0</v>
      </c>
      <c r="V45" s="383">
        <f t="shared" si="8"/>
        <v>0</v>
      </c>
      <c r="W45" s="383">
        <f t="shared" si="9"/>
        <v>0</v>
      </c>
      <c r="X45" s="383">
        <f t="shared" si="10"/>
        <v>0</v>
      </c>
      <c r="Y45" s="383">
        <f t="shared" si="11"/>
        <v>0</v>
      </c>
      <c r="Z45" s="51"/>
      <c r="AA45" s="51"/>
    </row>
    <row r="46" spans="1:33" x14ac:dyDescent="0.25">
      <c r="A46" s="144"/>
      <c r="B46" s="50"/>
      <c r="C46" s="50"/>
      <c r="D46" s="50"/>
      <c r="E46" s="50"/>
      <c r="F46" s="50"/>
      <c r="G46" s="50"/>
      <c r="H46" s="50"/>
      <c r="I46" s="50"/>
      <c r="J46" s="50"/>
      <c r="K46" s="50"/>
      <c r="L46" s="50"/>
      <c r="M46" s="50"/>
      <c r="N46" s="50"/>
      <c r="O46" s="49"/>
      <c r="P46" s="52"/>
      <c r="Q46" s="52"/>
      <c r="R46" s="52"/>
      <c r="S46" s="52"/>
      <c r="T46" s="383">
        <f t="shared" si="6"/>
        <v>0</v>
      </c>
      <c r="U46" s="383">
        <f t="shared" si="7"/>
        <v>0</v>
      </c>
      <c r="V46" s="383">
        <f t="shared" si="8"/>
        <v>0</v>
      </c>
      <c r="W46" s="383">
        <f t="shared" si="9"/>
        <v>0</v>
      </c>
      <c r="X46" s="383">
        <f t="shared" si="10"/>
        <v>0</v>
      </c>
      <c r="Y46" s="383">
        <f t="shared" si="11"/>
        <v>0</v>
      </c>
      <c r="Z46" s="51"/>
      <c r="AA46" s="51"/>
    </row>
    <row r="47" spans="1:33" x14ac:dyDescent="0.25">
      <c r="A47" s="144"/>
      <c r="B47" s="50"/>
      <c r="C47" s="50"/>
      <c r="D47" s="50"/>
      <c r="E47" s="50"/>
      <c r="F47" s="50"/>
      <c r="G47" s="50"/>
      <c r="H47" s="50"/>
      <c r="I47" s="50"/>
      <c r="J47" s="50"/>
      <c r="K47" s="50"/>
      <c r="L47" s="50"/>
      <c r="M47" s="50"/>
      <c r="N47" s="50"/>
      <c r="O47" s="49"/>
      <c r="P47" s="52"/>
      <c r="Q47" s="52"/>
      <c r="R47" s="52"/>
      <c r="S47" s="52"/>
      <c r="T47" s="383">
        <f t="shared" si="6"/>
        <v>0</v>
      </c>
      <c r="U47" s="383">
        <f t="shared" si="7"/>
        <v>0</v>
      </c>
      <c r="V47" s="383">
        <f t="shared" si="8"/>
        <v>0</v>
      </c>
      <c r="W47" s="383">
        <f t="shared" si="9"/>
        <v>0</v>
      </c>
      <c r="X47" s="383">
        <f t="shared" si="10"/>
        <v>0</v>
      </c>
      <c r="Y47" s="383">
        <f t="shared" si="11"/>
        <v>0</v>
      </c>
      <c r="Z47" s="51"/>
      <c r="AA47" s="51"/>
    </row>
    <row r="48" spans="1:33" x14ac:dyDescent="0.25">
      <c r="A48" s="144"/>
      <c r="B48" s="50"/>
      <c r="C48" s="50"/>
      <c r="D48" s="50"/>
      <c r="E48" s="50"/>
      <c r="F48" s="50"/>
      <c r="G48" s="50"/>
      <c r="H48" s="50"/>
      <c r="I48" s="50"/>
      <c r="J48" s="50"/>
      <c r="K48" s="50"/>
      <c r="L48" s="50"/>
      <c r="M48" s="50"/>
      <c r="N48" s="50"/>
      <c r="O48" s="49"/>
      <c r="P48" s="52"/>
      <c r="Q48" s="52"/>
      <c r="R48" s="52"/>
      <c r="S48" s="52"/>
      <c r="T48" s="383">
        <f t="shared" si="6"/>
        <v>0</v>
      </c>
      <c r="U48" s="383">
        <f t="shared" si="7"/>
        <v>0</v>
      </c>
      <c r="V48" s="383">
        <f t="shared" si="8"/>
        <v>0</v>
      </c>
      <c r="W48" s="383">
        <f t="shared" si="9"/>
        <v>0</v>
      </c>
      <c r="X48" s="383">
        <f t="shared" si="10"/>
        <v>0</v>
      </c>
      <c r="Y48" s="383">
        <f t="shared" si="11"/>
        <v>0</v>
      </c>
      <c r="Z48" s="51"/>
      <c r="AA48" s="51"/>
    </row>
    <row r="49" spans="1:27" x14ac:dyDescent="0.25">
      <c r="A49" s="144"/>
      <c r="B49" s="50"/>
      <c r="C49" s="50"/>
      <c r="D49" s="50"/>
      <c r="E49" s="50"/>
      <c r="F49" s="50"/>
      <c r="G49" s="50"/>
      <c r="H49" s="50"/>
      <c r="I49" s="50"/>
      <c r="J49" s="50"/>
      <c r="K49" s="50"/>
      <c r="L49" s="50"/>
      <c r="M49" s="50"/>
      <c r="N49" s="50"/>
      <c r="O49" s="49"/>
      <c r="P49" s="52"/>
      <c r="Q49" s="52"/>
      <c r="R49" s="52"/>
      <c r="S49" s="52"/>
      <c r="T49" s="383">
        <f t="shared" si="6"/>
        <v>0</v>
      </c>
      <c r="U49" s="383">
        <f t="shared" si="7"/>
        <v>0</v>
      </c>
      <c r="V49" s="383">
        <f t="shared" si="8"/>
        <v>0</v>
      </c>
      <c r="W49" s="383">
        <f t="shared" si="9"/>
        <v>0</v>
      </c>
      <c r="X49" s="383">
        <f t="shared" si="10"/>
        <v>0</v>
      </c>
      <c r="Y49" s="383">
        <f t="shared" si="11"/>
        <v>0</v>
      </c>
      <c r="Z49" s="51"/>
      <c r="AA49" s="51"/>
    </row>
    <row r="50" spans="1:27" x14ac:dyDescent="0.25">
      <c r="A50" s="144"/>
      <c r="B50" s="50"/>
      <c r="C50" s="50"/>
      <c r="D50" s="50"/>
      <c r="E50" s="50"/>
      <c r="F50" s="50"/>
      <c r="G50" s="50"/>
      <c r="H50" s="50"/>
      <c r="I50" s="50"/>
      <c r="J50" s="50"/>
      <c r="K50" s="50"/>
      <c r="L50" s="50"/>
      <c r="M50" s="50"/>
      <c r="N50" s="50"/>
      <c r="O50" s="49"/>
      <c r="P50" s="52"/>
      <c r="Q50" s="52"/>
      <c r="R50" s="52"/>
      <c r="S50" s="52"/>
      <c r="T50" s="383">
        <f t="shared" si="6"/>
        <v>0</v>
      </c>
      <c r="U50" s="383">
        <f t="shared" si="7"/>
        <v>0</v>
      </c>
      <c r="V50" s="383">
        <f t="shared" si="8"/>
        <v>0</v>
      </c>
      <c r="W50" s="383">
        <f t="shared" si="9"/>
        <v>0</v>
      </c>
      <c r="X50" s="383">
        <f t="shared" si="10"/>
        <v>0</v>
      </c>
      <c r="Y50" s="383">
        <f t="shared" si="11"/>
        <v>0</v>
      </c>
      <c r="Z50" s="51"/>
      <c r="AA50" s="51"/>
    </row>
    <row r="51" spans="1:27" x14ac:dyDescent="0.25">
      <c r="A51" s="144"/>
      <c r="B51" s="50"/>
      <c r="C51" s="50"/>
      <c r="D51" s="50"/>
      <c r="E51" s="50"/>
      <c r="F51" s="50"/>
      <c r="G51" s="50"/>
      <c r="H51" s="50"/>
      <c r="I51" s="50"/>
      <c r="J51" s="50"/>
      <c r="K51" s="50"/>
      <c r="L51" s="50"/>
      <c r="M51" s="50"/>
      <c r="N51" s="50"/>
      <c r="O51" s="49"/>
      <c r="P51" s="52"/>
      <c r="Q51" s="52"/>
      <c r="R51" s="52"/>
      <c r="S51" s="52"/>
      <c r="T51" s="383">
        <f t="shared" si="6"/>
        <v>0</v>
      </c>
      <c r="U51" s="383">
        <f t="shared" si="7"/>
        <v>0</v>
      </c>
      <c r="V51" s="383">
        <f t="shared" si="8"/>
        <v>0</v>
      </c>
      <c r="W51" s="383">
        <f t="shared" si="9"/>
        <v>0</v>
      </c>
      <c r="X51" s="383">
        <f t="shared" si="10"/>
        <v>0</v>
      </c>
      <c r="Y51" s="383">
        <f t="shared" si="11"/>
        <v>0</v>
      </c>
      <c r="Z51" s="51"/>
      <c r="AA51" s="51"/>
    </row>
    <row r="52" spans="1:27" x14ac:dyDescent="0.25">
      <c r="A52" s="144"/>
      <c r="B52" s="50"/>
      <c r="C52" s="50"/>
      <c r="D52" s="50"/>
      <c r="E52" s="50"/>
      <c r="F52" s="50"/>
      <c r="G52" s="50"/>
      <c r="H52" s="50"/>
      <c r="I52" s="50"/>
      <c r="J52" s="50"/>
      <c r="K52" s="50"/>
      <c r="L52" s="50"/>
      <c r="M52" s="50"/>
      <c r="N52" s="50"/>
      <c r="O52" s="49"/>
      <c r="P52" s="52"/>
      <c r="Q52" s="52"/>
      <c r="R52" s="52"/>
      <c r="S52" s="52"/>
      <c r="T52" s="383">
        <f t="shared" si="6"/>
        <v>0</v>
      </c>
      <c r="U52" s="383">
        <f t="shared" si="7"/>
        <v>0</v>
      </c>
      <c r="V52" s="383">
        <f t="shared" si="8"/>
        <v>0</v>
      </c>
      <c r="W52" s="383">
        <f t="shared" si="9"/>
        <v>0</v>
      </c>
      <c r="X52" s="383">
        <f t="shared" si="10"/>
        <v>0</v>
      </c>
      <c r="Y52" s="383">
        <f t="shared" si="11"/>
        <v>0</v>
      </c>
      <c r="Z52" s="51"/>
      <c r="AA52" s="51"/>
    </row>
    <row r="53" spans="1:27" x14ac:dyDescent="0.25">
      <c r="A53" s="144"/>
      <c r="B53" s="50"/>
      <c r="C53" s="50"/>
      <c r="D53" s="50"/>
      <c r="E53" s="50"/>
      <c r="F53" s="50"/>
      <c r="G53" s="50"/>
      <c r="H53" s="50"/>
      <c r="I53" s="50"/>
      <c r="J53" s="50"/>
      <c r="K53" s="50"/>
      <c r="L53" s="50"/>
      <c r="M53" s="50"/>
      <c r="N53" s="50"/>
      <c r="O53" s="49"/>
      <c r="P53" s="52"/>
      <c r="Q53" s="52"/>
      <c r="R53" s="52"/>
      <c r="S53" s="52"/>
      <c r="T53" s="383">
        <f t="shared" si="6"/>
        <v>0</v>
      </c>
      <c r="U53" s="383">
        <f t="shared" si="7"/>
        <v>0</v>
      </c>
      <c r="V53" s="383">
        <f t="shared" si="8"/>
        <v>0</v>
      </c>
      <c r="W53" s="383">
        <f t="shared" si="9"/>
        <v>0</v>
      </c>
      <c r="X53" s="383">
        <f t="shared" si="10"/>
        <v>0</v>
      </c>
      <c r="Y53" s="383">
        <f t="shared" si="11"/>
        <v>0</v>
      </c>
      <c r="Z53" s="51"/>
      <c r="AA53" s="51"/>
    </row>
    <row r="54" spans="1:27" x14ac:dyDescent="0.25">
      <c r="A54" s="144"/>
      <c r="B54" s="50"/>
      <c r="C54" s="50"/>
      <c r="D54" s="50"/>
      <c r="E54" s="50"/>
      <c r="F54" s="50"/>
      <c r="G54" s="50"/>
      <c r="H54" s="50"/>
      <c r="I54" s="50"/>
      <c r="J54" s="50"/>
      <c r="K54" s="50"/>
      <c r="L54" s="50"/>
      <c r="M54" s="50"/>
      <c r="N54" s="50"/>
      <c r="O54" s="49"/>
      <c r="P54" s="52"/>
      <c r="Q54" s="52"/>
      <c r="R54" s="52"/>
      <c r="S54" s="52"/>
      <c r="T54" s="383">
        <f t="shared" si="6"/>
        <v>0</v>
      </c>
      <c r="U54" s="383">
        <f t="shared" si="7"/>
        <v>0</v>
      </c>
      <c r="V54" s="383">
        <f t="shared" si="8"/>
        <v>0</v>
      </c>
      <c r="W54" s="383">
        <f t="shared" si="9"/>
        <v>0</v>
      </c>
      <c r="X54" s="383">
        <f t="shared" si="10"/>
        <v>0</v>
      </c>
      <c r="Y54" s="383">
        <f t="shared" si="11"/>
        <v>0</v>
      </c>
      <c r="Z54" s="51"/>
      <c r="AA54" s="51"/>
    </row>
    <row r="55" spans="1:27" x14ac:dyDescent="0.25">
      <c r="A55" s="144"/>
      <c r="B55" s="50"/>
      <c r="C55" s="50"/>
      <c r="D55" s="50"/>
      <c r="E55" s="50"/>
      <c r="F55" s="50"/>
      <c r="G55" s="50"/>
      <c r="H55" s="50"/>
      <c r="I55" s="50"/>
      <c r="J55" s="50"/>
      <c r="K55" s="50"/>
      <c r="L55" s="50"/>
      <c r="M55" s="50"/>
      <c r="N55" s="50"/>
      <c r="O55" s="49"/>
      <c r="P55" s="52"/>
      <c r="Q55" s="52"/>
      <c r="R55" s="52"/>
      <c r="S55" s="52"/>
      <c r="T55" s="383">
        <f t="shared" si="6"/>
        <v>0</v>
      </c>
      <c r="U55" s="383">
        <f t="shared" si="7"/>
        <v>0</v>
      </c>
      <c r="V55" s="383">
        <f t="shared" si="8"/>
        <v>0</v>
      </c>
      <c r="W55" s="383">
        <f t="shared" si="9"/>
        <v>0</v>
      </c>
      <c r="X55" s="383">
        <f t="shared" si="10"/>
        <v>0</v>
      </c>
      <c r="Y55" s="383">
        <f t="shared" si="11"/>
        <v>0</v>
      </c>
      <c r="Z55" s="51"/>
      <c r="AA55" s="51"/>
    </row>
    <row r="56" spans="1:27" x14ac:dyDescent="0.25">
      <c r="A56" s="144"/>
      <c r="B56" s="50"/>
      <c r="C56" s="50"/>
      <c r="D56" s="50"/>
      <c r="E56" s="50"/>
      <c r="F56" s="50"/>
      <c r="G56" s="50"/>
      <c r="H56" s="50"/>
      <c r="I56" s="50"/>
      <c r="J56" s="50"/>
      <c r="K56" s="50"/>
      <c r="L56" s="50"/>
      <c r="M56" s="50"/>
      <c r="N56" s="50"/>
      <c r="O56" s="49"/>
      <c r="P56" s="52"/>
      <c r="Q56" s="52"/>
      <c r="R56" s="52"/>
      <c r="S56" s="52"/>
      <c r="T56" s="383">
        <f t="shared" si="6"/>
        <v>0</v>
      </c>
      <c r="U56" s="383">
        <f t="shared" si="7"/>
        <v>0</v>
      </c>
      <c r="V56" s="383">
        <f t="shared" si="8"/>
        <v>0</v>
      </c>
      <c r="W56" s="383">
        <f t="shared" si="9"/>
        <v>0</v>
      </c>
      <c r="X56" s="383">
        <f t="shared" si="10"/>
        <v>0</v>
      </c>
      <c r="Y56" s="383">
        <f t="shared" si="11"/>
        <v>0</v>
      </c>
      <c r="Z56" s="51"/>
      <c r="AA56" s="51"/>
    </row>
    <row r="57" spans="1:27" x14ac:dyDescent="0.25">
      <c r="A57" s="144"/>
      <c r="B57" s="50"/>
      <c r="C57" s="50"/>
      <c r="D57" s="50"/>
      <c r="E57" s="50"/>
      <c r="F57" s="50"/>
      <c r="G57" s="50"/>
      <c r="H57" s="50"/>
      <c r="I57" s="50"/>
      <c r="J57" s="50"/>
      <c r="K57" s="50"/>
      <c r="L57" s="50"/>
      <c r="M57" s="50"/>
      <c r="N57" s="50"/>
      <c r="O57" s="49"/>
      <c r="P57" s="52"/>
      <c r="Q57" s="52"/>
      <c r="R57" s="52"/>
      <c r="S57" s="52"/>
      <c r="T57" s="383">
        <f t="shared" si="6"/>
        <v>0</v>
      </c>
      <c r="U57" s="383">
        <f t="shared" si="7"/>
        <v>0</v>
      </c>
      <c r="V57" s="383">
        <f t="shared" si="8"/>
        <v>0</v>
      </c>
      <c r="W57" s="383">
        <f t="shared" si="9"/>
        <v>0</v>
      </c>
      <c r="X57" s="383">
        <f t="shared" si="10"/>
        <v>0</v>
      </c>
      <c r="Y57" s="383">
        <f t="shared" si="11"/>
        <v>0</v>
      </c>
      <c r="Z57" s="51"/>
      <c r="AA57" s="51"/>
    </row>
    <row r="58" spans="1:27" x14ac:dyDescent="0.25">
      <c r="A58" s="144"/>
      <c r="B58" s="50"/>
      <c r="C58" s="50"/>
      <c r="D58" s="50"/>
      <c r="E58" s="50"/>
      <c r="F58" s="50"/>
      <c r="G58" s="50"/>
      <c r="H58" s="50"/>
      <c r="I58" s="50"/>
      <c r="J58" s="50"/>
      <c r="K58" s="50"/>
      <c r="L58" s="50"/>
      <c r="M58" s="50"/>
      <c r="N58" s="50"/>
      <c r="O58" s="49"/>
      <c r="P58" s="52"/>
      <c r="Q58" s="52"/>
      <c r="R58" s="52"/>
      <c r="S58" s="52"/>
      <c r="T58" s="383">
        <f t="shared" si="6"/>
        <v>0</v>
      </c>
      <c r="U58" s="383">
        <f t="shared" si="7"/>
        <v>0</v>
      </c>
      <c r="V58" s="383">
        <f t="shared" si="8"/>
        <v>0</v>
      </c>
      <c r="W58" s="383">
        <f t="shared" si="9"/>
        <v>0</v>
      </c>
      <c r="X58" s="383">
        <f t="shared" si="10"/>
        <v>0</v>
      </c>
      <c r="Y58" s="383">
        <f t="shared" si="11"/>
        <v>0</v>
      </c>
      <c r="Z58" s="51"/>
      <c r="AA58" s="51"/>
    </row>
    <row r="59" spans="1:27" x14ac:dyDescent="0.25">
      <c r="A59" s="144"/>
      <c r="B59" s="50"/>
      <c r="C59" s="50"/>
      <c r="D59" s="50"/>
      <c r="E59" s="50"/>
      <c r="F59" s="50"/>
      <c r="G59" s="50"/>
      <c r="H59" s="50"/>
      <c r="I59" s="50"/>
      <c r="J59" s="50"/>
      <c r="K59" s="50"/>
      <c r="L59" s="50"/>
      <c r="M59" s="50"/>
      <c r="N59" s="50"/>
      <c r="O59" s="49"/>
      <c r="P59" s="52"/>
      <c r="Q59" s="52"/>
      <c r="R59" s="52"/>
      <c r="S59" s="52"/>
      <c r="T59" s="383">
        <f t="shared" si="6"/>
        <v>0</v>
      </c>
      <c r="U59" s="383">
        <f t="shared" si="7"/>
        <v>0</v>
      </c>
      <c r="V59" s="383">
        <f t="shared" si="8"/>
        <v>0</v>
      </c>
      <c r="W59" s="383">
        <f t="shared" si="9"/>
        <v>0</v>
      </c>
      <c r="X59" s="383">
        <f t="shared" si="10"/>
        <v>0</v>
      </c>
      <c r="Y59" s="383">
        <f t="shared" si="11"/>
        <v>0</v>
      </c>
      <c r="Z59" s="51"/>
      <c r="AA59" s="51"/>
    </row>
    <row r="60" spans="1:27" x14ac:dyDescent="0.25">
      <c r="A60" s="144"/>
      <c r="B60" s="50"/>
      <c r="C60" s="50"/>
      <c r="D60" s="50"/>
      <c r="E60" s="50"/>
      <c r="F60" s="50"/>
      <c r="G60" s="50"/>
      <c r="H60" s="50"/>
      <c r="I60" s="50"/>
      <c r="J60" s="50"/>
      <c r="K60" s="50"/>
      <c r="L60" s="50"/>
      <c r="M60" s="50"/>
      <c r="N60" s="50"/>
      <c r="O60" s="49"/>
      <c r="P60" s="52"/>
      <c r="Q60" s="52"/>
      <c r="R60" s="52"/>
      <c r="S60" s="52"/>
      <c r="T60" s="383">
        <f t="shared" si="6"/>
        <v>0</v>
      </c>
      <c r="U60" s="383">
        <f t="shared" si="7"/>
        <v>0</v>
      </c>
      <c r="V60" s="383">
        <f t="shared" si="8"/>
        <v>0</v>
      </c>
      <c r="W60" s="383">
        <f t="shared" si="9"/>
        <v>0</v>
      </c>
      <c r="X60" s="383">
        <f t="shared" si="10"/>
        <v>0</v>
      </c>
      <c r="Y60" s="383">
        <f t="shared" si="11"/>
        <v>0</v>
      </c>
      <c r="Z60" s="51"/>
      <c r="AA60" s="51"/>
    </row>
    <row r="61" spans="1:27" x14ac:dyDescent="0.25">
      <c r="A61" s="144"/>
      <c r="B61" s="50"/>
      <c r="C61" s="50"/>
      <c r="D61" s="50"/>
      <c r="E61" s="50"/>
      <c r="F61" s="50"/>
      <c r="G61" s="50"/>
      <c r="H61" s="50"/>
      <c r="I61" s="50"/>
      <c r="J61" s="50"/>
      <c r="K61" s="50"/>
      <c r="L61" s="50"/>
      <c r="M61" s="50"/>
      <c r="N61" s="50"/>
      <c r="O61" s="49"/>
      <c r="P61" s="52"/>
      <c r="Q61" s="52"/>
      <c r="R61" s="52"/>
      <c r="S61" s="52"/>
      <c r="T61" s="383">
        <f t="shared" si="6"/>
        <v>0</v>
      </c>
      <c r="U61" s="383">
        <f t="shared" si="7"/>
        <v>0</v>
      </c>
      <c r="V61" s="383">
        <f t="shared" si="8"/>
        <v>0</v>
      </c>
      <c r="W61" s="383">
        <f t="shared" si="9"/>
        <v>0</v>
      </c>
      <c r="X61" s="383">
        <f t="shared" si="10"/>
        <v>0</v>
      </c>
      <c r="Y61" s="383">
        <f t="shared" si="11"/>
        <v>0</v>
      </c>
      <c r="Z61" s="51"/>
      <c r="AA61" s="51"/>
    </row>
    <row r="62" spans="1:27" x14ac:dyDescent="0.25">
      <c r="A62" s="144"/>
      <c r="B62" s="50"/>
      <c r="C62" s="50"/>
      <c r="D62" s="50"/>
      <c r="E62" s="50"/>
      <c r="F62" s="50"/>
      <c r="G62" s="50"/>
      <c r="H62" s="50"/>
      <c r="I62" s="50"/>
      <c r="J62" s="50"/>
      <c r="K62" s="50"/>
      <c r="L62" s="50"/>
      <c r="M62" s="50"/>
      <c r="N62" s="50"/>
      <c r="O62" s="49"/>
      <c r="P62" s="52"/>
      <c r="Q62" s="52"/>
      <c r="R62" s="52"/>
      <c r="S62" s="52"/>
      <c r="T62" s="383">
        <f t="shared" si="6"/>
        <v>0</v>
      </c>
      <c r="U62" s="383">
        <f t="shared" si="7"/>
        <v>0</v>
      </c>
      <c r="V62" s="383">
        <f t="shared" si="8"/>
        <v>0</v>
      </c>
      <c r="W62" s="383">
        <f t="shared" si="9"/>
        <v>0</v>
      </c>
      <c r="X62" s="383">
        <f t="shared" si="10"/>
        <v>0</v>
      </c>
      <c r="Y62" s="383">
        <f t="shared" si="11"/>
        <v>0</v>
      </c>
      <c r="Z62" s="51"/>
      <c r="AA62" s="51"/>
    </row>
    <row r="63" spans="1:27" x14ac:dyDescent="0.25">
      <c r="A63" s="144"/>
      <c r="B63" s="50"/>
      <c r="C63" s="50"/>
      <c r="D63" s="50"/>
      <c r="E63" s="50"/>
      <c r="F63" s="50"/>
      <c r="G63" s="50"/>
      <c r="H63" s="50"/>
      <c r="I63" s="50"/>
      <c r="J63" s="50"/>
      <c r="K63" s="50"/>
      <c r="L63" s="50"/>
      <c r="M63" s="50"/>
      <c r="N63" s="50"/>
      <c r="O63" s="49"/>
      <c r="P63" s="52"/>
      <c r="Q63" s="52"/>
      <c r="R63" s="52"/>
      <c r="S63" s="52"/>
      <c r="T63" s="383">
        <f t="shared" si="6"/>
        <v>0</v>
      </c>
      <c r="U63" s="383">
        <f t="shared" si="7"/>
        <v>0</v>
      </c>
      <c r="V63" s="383">
        <f t="shared" si="8"/>
        <v>0</v>
      </c>
      <c r="W63" s="383">
        <f t="shared" si="9"/>
        <v>0</v>
      </c>
      <c r="X63" s="383">
        <f t="shared" si="10"/>
        <v>0</v>
      </c>
      <c r="Y63" s="383">
        <f t="shared" si="11"/>
        <v>0</v>
      </c>
      <c r="Z63" s="51"/>
      <c r="AA63" s="51"/>
    </row>
    <row r="64" spans="1:27" x14ac:dyDescent="0.25">
      <c r="A64" s="144"/>
      <c r="B64" s="50"/>
      <c r="C64" s="50"/>
      <c r="D64" s="50"/>
      <c r="E64" s="50"/>
      <c r="F64" s="50"/>
      <c r="G64" s="50"/>
      <c r="H64" s="50"/>
      <c r="I64" s="50"/>
      <c r="J64" s="50"/>
      <c r="K64" s="50"/>
      <c r="L64" s="50"/>
      <c r="M64" s="50"/>
      <c r="N64" s="50"/>
      <c r="O64" s="49"/>
      <c r="P64" s="52"/>
      <c r="Q64" s="52"/>
      <c r="R64" s="52"/>
      <c r="S64" s="52"/>
      <c r="T64" s="383">
        <f t="shared" si="6"/>
        <v>0</v>
      </c>
      <c r="U64" s="383">
        <f t="shared" si="7"/>
        <v>0</v>
      </c>
      <c r="V64" s="383">
        <f t="shared" si="8"/>
        <v>0</v>
      </c>
      <c r="W64" s="383">
        <f t="shared" si="9"/>
        <v>0</v>
      </c>
      <c r="X64" s="383">
        <f t="shared" si="10"/>
        <v>0</v>
      </c>
      <c r="Y64" s="383">
        <f t="shared" si="11"/>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383">
        <f t="shared" si="6"/>
        <v>0</v>
      </c>
      <c r="U65" s="383">
        <f t="shared" si="7"/>
        <v>0</v>
      </c>
      <c r="V65" s="383">
        <f t="shared" si="8"/>
        <v>0</v>
      </c>
      <c r="W65" s="383">
        <f t="shared" si="9"/>
        <v>0</v>
      </c>
      <c r="X65" s="383">
        <f t="shared" si="10"/>
        <v>0</v>
      </c>
      <c r="Y65" s="383">
        <f t="shared" si="11"/>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383">
        <f t="shared" si="6"/>
        <v>0</v>
      </c>
      <c r="U66" s="383">
        <f t="shared" si="7"/>
        <v>0</v>
      </c>
      <c r="V66" s="383">
        <f t="shared" si="8"/>
        <v>0</v>
      </c>
      <c r="W66" s="383">
        <f t="shared" si="9"/>
        <v>0</v>
      </c>
      <c r="X66" s="383">
        <f t="shared" si="10"/>
        <v>0</v>
      </c>
      <c r="Y66" s="383">
        <f t="shared" si="11"/>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383">
        <f t="shared" si="6"/>
        <v>0</v>
      </c>
      <c r="U67" s="383">
        <f t="shared" si="7"/>
        <v>0</v>
      </c>
      <c r="V67" s="383">
        <f t="shared" si="8"/>
        <v>0</v>
      </c>
      <c r="W67" s="383">
        <f t="shared" si="9"/>
        <v>0</v>
      </c>
      <c r="X67" s="383">
        <f t="shared" si="10"/>
        <v>0</v>
      </c>
      <c r="Y67" s="383">
        <f t="shared" si="11"/>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383">
        <f t="shared" si="6"/>
        <v>0</v>
      </c>
      <c r="U68" s="383">
        <f t="shared" si="7"/>
        <v>0</v>
      </c>
      <c r="V68" s="383">
        <f t="shared" si="8"/>
        <v>0</v>
      </c>
      <c r="W68" s="383">
        <f t="shared" si="9"/>
        <v>0</v>
      </c>
      <c r="X68" s="383">
        <f t="shared" si="10"/>
        <v>0</v>
      </c>
      <c r="Y68" s="383">
        <f t="shared" si="11"/>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383">
        <f t="shared" si="6"/>
        <v>0</v>
      </c>
      <c r="U69" s="383">
        <f t="shared" si="7"/>
        <v>0</v>
      </c>
      <c r="V69" s="383">
        <f t="shared" si="8"/>
        <v>0</v>
      </c>
      <c r="W69" s="383">
        <f t="shared" si="9"/>
        <v>0</v>
      </c>
      <c r="X69" s="383">
        <f t="shared" si="10"/>
        <v>0</v>
      </c>
      <c r="Y69" s="383">
        <f t="shared" si="11"/>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383">
        <f t="shared" si="6"/>
        <v>0</v>
      </c>
      <c r="U70" s="383">
        <f t="shared" si="7"/>
        <v>0</v>
      </c>
      <c r="V70" s="383">
        <f t="shared" si="8"/>
        <v>0</v>
      </c>
      <c r="W70" s="383">
        <f t="shared" si="9"/>
        <v>0</v>
      </c>
      <c r="X70" s="383">
        <f t="shared" si="10"/>
        <v>0</v>
      </c>
      <c r="Y70" s="383">
        <f t="shared" si="11"/>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383">
        <f t="shared" si="6"/>
        <v>0</v>
      </c>
      <c r="U71" s="383">
        <f t="shared" si="7"/>
        <v>0</v>
      </c>
      <c r="V71" s="383">
        <f t="shared" si="8"/>
        <v>0</v>
      </c>
      <c r="W71" s="383">
        <f t="shared" si="9"/>
        <v>0</v>
      </c>
      <c r="X71" s="383">
        <f t="shared" si="10"/>
        <v>0</v>
      </c>
      <c r="Y71" s="383">
        <f t="shared" si="11"/>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383">
        <f t="shared" ref="T72:T106" si="12">IF($N72="Pending",0,$N72*O72)</f>
        <v>0</v>
      </c>
      <c r="U72" s="383">
        <f t="shared" ref="U72:U106" si="13">IF($N72="Pending",0,$N72*P72)</f>
        <v>0</v>
      </c>
      <c r="V72" s="383">
        <f t="shared" ref="V72:V106" si="14">IF($N72="Pending",0,$N72*Q72)</f>
        <v>0</v>
      </c>
      <c r="W72" s="383">
        <f t="shared" ref="W72:W106" si="15">IF($N72="Pending",0,$N72*R72)</f>
        <v>0</v>
      </c>
      <c r="X72" s="383">
        <f t="shared" ref="X72:X106" si="16">IF($N72="Pending",0,$N72*S72)</f>
        <v>0</v>
      </c>
      <c r="Y72" s="383">
        <f t="shared" ref="Y72:Y106" si="17">SUM(T72:X72)</f>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383">
        <f t="shared" si="12"/>
        <v>0</v>
      </c>
      <c r="U73" s="383">
        <f t="shared" si="13"/>
        <v>0</v>
      </c>
      <c r="V73" s="383">
        <f t="shared" si="14"/>
        <v>0</v>
      </c>
      <c r="W73" s="383">
        <f t="shared" si="15"/>
        <v>0</v>
      </c>
      <c r="X73" s="383">
        <f t="shared" si="16"/>
        <v>0</v>
      </c>
      <c r="Y73" s="383">
        <f t="shared" si="17"/>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383">
        <f t="shared" si="12"/>
        <v>0</v>
      </c>
      <c r="U74" s="383">
        <f t="shared" si="13"/>
        <v>0</v>
      </c>
      <c r="V74" s="383">
        <f t="shared" si="14"/>
        <v>0</v>
      </c>
      <c r="W74" s="383">
        <f t="shared" si="15"/>
        <v>0</v>
      </c>
      <c r="X74" s="383">
        <f t="shared" si="16"/>
        <v>0</v>
      </c>
      <c r="Y74" s="383">
        <f t="shared" si="17"/>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383">
        <f t="shared" si="12"/>
        <v>0</v>
      </c>
      <c r="U75" s="383">
        <f t="shared" si="13"/>
        <v>0</v>
      </c>
      <c r="V75" s="383">
        <f t="shared" si="14"/>
        <v>0</v>
      </c>
      <c r="W75" s="383">
        <f t="shared" si="15"/>
        <v>0</v>
      </c>
      <c r="X75" s="383">
        <f t="shared" si="16"/>
        <v>0</v>
      </c>
      <c r="Y75" s="383">
        <f t="shared" si="17"/>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383">
        <f t="shared" si="12"/>
        <v>0</v>
      </c>
      <c r="U76" s="383">
        <f t="shared" si="13"/>
        <v>0</v>
      </c>
      <c r="V76" s="383">
        <f t="shared" si="14"/>
        <v>0</v>
      </c>
      <c r="W76" s="383">
        <f t="shared" si="15"/>
        <v>0</v>
      </c>
      <c r="X76" s="383">
        <f t="shared" si="16"/>
        <v>0</v>
      </c>
      <c r="Y76" s="383">
        <f t="shared" si="17"/>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383">
        <f t="shared" si="12"/>
        <v>0</v>
      </c>
      <c r="U77" s="383">
        <f t="shared" si="13"/>
        <v>0</v>
      </c>
      <c r="V77" s="383">
        <f t="shared" si="14"/>
        <v>0</v>
      </c>
      <c r="W77" s="383">
        <f t="shared" si="15"/>
        <v>0</v>
      </c>
      <c r="X77" s="383">
        <f t="shared" si="16"/>
        <v>0</v>
      </c>
      <c r="Y77" s="383">
        <f t="shared" si="17"/>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383">
        <f t="shared" si="12"/>
        <v>0</v>
      </c>
      <c r="U78" s="383">
        <f t="shared" si="13"/>
        <v>0</v>
      </c>
      <c r="V78" s="383">
        <f t="shared" si="14"/>
        <v>0</v>
      </c>
      <c r="W78" s="383">
        <f t="shared" si="15"/>
        <v>0</v>
      </c>
      <c r="X78" s="383">
        <f t="shared" si="16"/>
        <v>0</v>
      </c>
      <c r="Y78" s="383">
        <f t="shared" si="17"/>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383">
        <f t="shared" si="12"/>
        <v>0</v>
      </c>
      <c r="U79" s="383">
        <f t="shared" si="13"/>
        <v>0</v>
      </c>
      <c r="V79" s="383">
        <f t="shared" si="14"/>
        <v>0</v>
      </c>
      <c r="W79" s="383">
        <f t="shared" si="15"/>
        <v>0</v>
      </c>
      <c r="X79" s="383">
        <f t="shared" si="16"/>
        <v>0</v>
      </c>
      <c r="Y79" s="383">
        <f t="shared" si="17"/>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383">
        <f t="shared" si="12"/>
        <v>0</v>
      </c>
      <c r="U80" s="383">
        <f t="shared" si="13"/>
        <v>0</v>
      </c>
      <c r="V80" s="383">
        <f t="shared" si="14"/>
        <v>0</v>
      </c>
      <c r="W80" s="383">
        <f t="shared" si="15"/>
        <v>0</v>
      </c>
      <c r="X80" s="383">
        <f t="shared" si="16"/>
        <v>0</v>
      </c>
      <c r="Y80" s="383">
        <f t="shared" si="17"/>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383">
        <f t="shared" si="12"/>
        <v>0</v>
      </c>
      <c r="U81" s="383">
        <f t="shared" si="13"/>
        <v>0</v>
      </c>
      <c r="V81" s="383">
        <f t="shared" si="14"/>
        <v>0</v>
      </c>
      <c r="W81" s="383">
        <f t="shared" si="15"/>
        <v>0</v>
      </c>
      <c r="X81" s="383">
        <f t="shared" si="16"/>
        <v>0</v>
      </c>
      <c r="Y81" s="383">
        <f t="shared" si="17"/>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383">
        <f t="shared" si="12"/>
        <v>0</v>
      </c>
      <c r="U82" s="383">
        <f t="shared" si="13"/>
        <v>0</v>
      </c>
      <c r="V82" s="383">
        <f t="shared" si="14"/>
        <v>0</v>
      </c>
      <c r="W82" s="383">
        <f t="shared" si="15"/>
        <v>0</v>
      </c>
      <c r="X82" s="383">
        <f t="shared" si="16"/>
        <v>0</v>
      </c>
      <c r="Y82" s="383">
        <f t="shared" si="17"/>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383">
        <f t="shared" si="12"/>
        <v>0</v>
      </c>
      <c r="U83" s="383">
        <f t="shared" si="13"/>
        <v>0</v>
      </c>
      <c r="V83" s="383">
        <f t="shared" si="14"/>
        <v>0</v>
      </c>
      <c r="W83" s="383">
        <f t="shared" si="15"/>
        <v>0</v>
      </c>
      <c r="X83" s="383">
        <f t="shared" si="16"/>
        <v>0</v>
      </c>
      <c r="Y83" s="383">
        <f t="shared" si="17"/>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383">
        <f t="shared" si="12"/>
        <v>0</v>
      </c>
      <c r="U84" s="383">
        <f t="shared" si="13"/>
        <v>0</v>
      </c>
      <c r="V84" s="383">
        <f t="shared" si="14"/>
        <v>0</v>
      </c>
      <c r="W84" s="383">
        <f t="shared" si="15"/>
        <v>0</v>
      </c>
      <c r="X84" s="383">
        <f t="shared" si="16"/>
        <v>0</v>
      </c>
      <c r="Y84" s="383">
        <f t="shared" si="17"/>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383">
        <f t="shared" si="12"/>
        <v>0</v>
      </c>
      <c r="U85" s="383">
        <f t="shared" si="13"/>
        <v>0</v>
      </c>
      <c r="V85" s="383">
        <f t="shared" si="14"/>
        <v>0</v>
      </c>
      <c r="W85" s="383">
        <f t="shared" si="15"/>
        <v>0</v>
      </c>
      <c r="X85" s="383">
        <f t="shared" si="16"/>
        <v>0</v>
      </c>
      <c r="Y85" s="383">
        <f t="shared" si="17"/>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383">
        <f t="shared" si="12"/>
        <v>0</v>
      </c>
      <c r="U86" s="383">
        <f t="shared" si="13"/>
        <v>0</v>
      </c>
      <c r="V86" s="383">
        <f t="shared" si="14"/>
        <v>0</v>
      </c>
      <c r="W86" s="383">
        <f t="shared" si="15"/>
        <v>0</v>
      </c>
      <c r="X86" s="383">
        <f t="shared" si="16"/>
        <v>0</v>
      </c>
      <c r="Y86" s="383">
        <f t="shared" si="17"/>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383">
        <f t="shared" si="12"/>
        <v>0</v>
      </c>
      <c r="U87" s="383">
        <f t="shared" si="13"/>
        <v>0</v>
      </c>
      <c r="V87" s="383">
        <f t="shared" si="14"/>
        <v>0</v>
      </c>
      <c r="W87" s="383">
        <f t="shared" si="15"/>
        <v>0</v>
      </c>
      <c r="X87" s="383">
        <f t="shared" si="16"/>
        <v>0</v>
      </c>
      <c r="Y87" s="383">
        <f t="shared" si="17"/>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383">
        <f t="shared" si="12"/>
        <v>0</v>
      </c>
      <c r="U88" s="383">
        <f t="shared" si="13"/>
        <v>0</v>
      </c>
      <c r="V88" s="383">
        <f t="shared" si="14"/>
        <v>0</v>
      </c>
      <c r="W88" s="383">
        <f t="shared" si="15"/>
        <v>0</v>
      </c>
      <c r="X88" s="383">
        <f t="shared" si="16"/>
        <v>0</v>
      </c>
      <c r="Y88" s="383">
        <f t="shared" si="17"/>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383">
        <f t="shared" si="12"/>
        <v>0</v>
      </c>
      <c r="U89" s="383">
        <f t="shared" si="13"/>
        <v>0</v>
      </c>
      <c r="V89" s="383">
        <f t="shared" si="14"/>
        <v>0</v>
      </c>
      <c r="W89" s="383">
        <f t="shared" si="15"/>
        <v>0</v>
      </c>
      <c r="X89" s="383">
        <f t="shared" si="16"/>
        <v>0</v>
      </c>
      <c r="Y89" s="383">
        <f t="shared" si="17"/>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383">
        <f t="shared" si="12"/>
        <v>0</v>
      </c>
      <c r="U90" s="383">
        <f t="shared" si="13"/>
        <v>0</v>
      </c>
      <c r="V90" s="383">
        <f t="shared" si="14"/>
        <v>0</v>
      </c>
      <c r="W90" s="383">
        <f t="shared" si="15"/>
        <v>0</v>
      </c>
      <c r="X90" s="383">
        <f t="shared" si="16"/>
        <v>0</v>
      </c>
      <c r="Y90" s="383">
        <f t="shared" si="17"/>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383">
        <f t="shared" si="12"/>
        <v>0</v>
      </c>
      <c r="U91" s="383">
        <f t="shared" si="13"/>
        <v>0</v>
      </c>
      <c r="V91" s="383">
        <f t="shared" si="14"/>
        <v>0</v>
      </c>
      <c r="W91" s="383">
        <f t="shared" si="15"/>
        <v>0</v>
      </c>
      <c r="X91" s="383">
        <f t="shared" si="16"/>
        <v>0</v>
      </c>
      <c r="Y91" s="383">
        <f t="shared" si="17"/>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383">
        <f t="shared" si="12"/>
        <v>0</v>
      </c>
      <c r="U92" s="383">
        <f t="shared" si="13"/>
        <v>0</v>
      </c>
      <c r="V92" s="383">
        <f t="shared" si="14"/>
        <v>0</v>
      </c>
      <c r="W92" s="383">
        <f t="shared" si="15"/>
        <v>0</v>
      </c>
      <c r="X92" s="383">
        <f t="shared" si="16"/>
        <v>0</v>
      </c>
      <c r="Y92" s="383">
        <f t="shared" si="17"/>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383">
        <f t="shared" si="12"/>
        <v>0</v>
      </c>
      <c r="U93" s="383">
        <f t="shared" si="13"/>
        <v>0</v>
      </c>
      <c r="V93" s="383">
        <f t="shared" si="14"/>
        <v>0</v>
      </c>
      <c r="W93" s="383">
        <f t="shared" si="15"/>
        <v>0</v>
      </c>
      <c r="X93" s="383">
        <f t="shared" si="16"/>
        <v>0</v>
      </c>
      <c r="Y93" s="383">
        <f t="shared" si="17"/>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383">
        <f t="shared" si="12"/>
        <v>0</v>
      </c>
      <c r="U94" s="383">
        <f t="shared" si="13"/>
        <v>0</v>
      </c>
      <c r="V94" s="383">
        <f t="shared" si="14"/>
        <v>0</v>
      </c>
      <c r="W94" s="383">
        <f t="shared" si="15"/>
        <v>0</v>
      </c>
      <c r="X94" s="383">
        <f t="shared" si="16"/>
        <v>0</v>
      </c>
      <c r="Y94" s="383">
        <f t="shared" si="17"/>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383">
        <f t="shared" si="12"/>
        <v>0</v>
      </c>
      <c r="U95" s="383">
        <f t="shared" si="13"/>
        <v>0</v>
      </c>
      <c r="V95" s="383">
        <f t="shared" si="14"/>
        <v>0</v>
      </c>
      <c r="W95" s="383">
        <f t="shared" si="15"/>
        <v>0</v>
      </c>
      <c r="X95" s="383">
        <f t="shared" si="16"/>
        <v>0</v>
      </c>
      <c r="Y95" s="383">
        <f t="shared" si="17"/>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383">
        <f t="shared" si="12"/>
        <v>0</v>
      </c>
      <c r="U96" s="383">
        <f t="shared" si="13"/>
        <v>0</v>
      </c>
      <c r="V96" s="383">
        <f t="shared" si="14"/>
        <v>0</v>
      </c>
      <c r="W96" s="383">
        <f t="shared" si="15"/>
        <v>0</v>
      </c>
      <c r="X96" s="383">
        <f t="shared" si="16"/>
        <v>0</v>
      </c>
      <c r="Y96" s="383">
        <f t="shared" si="17"/>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383">
        <f t="shared" si="12"/>
        <v>0</v>
      </c>
      <c r="U97" s="383">
        <f t="shared" si="13"/>
        <v>0</v>
      </c>
      <c r="V97" s="383">
        <f t="shared" si="14"/>
        <v>0</v>
      </c>
      <c r="W97" s="383">
        <f t="shared" si="15"/>
        <v>0</v>
      </c>
      <c r="X97" s="383">
        <f t="shared" si="16"/>
        <v>0</v>
      </c>
      <c r="Y97" s="383">
        <f t="shared" si="17"/>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383">
        <f t="shared" si="12"/>
        <v>0</v>
      </c>
      <c r="U98" s="383">
        <f t="shared" si="13"/>
        <v>0</v>
      </c>
      <c r="V98" s="383">
        <f t="shared" si="14"/>
        <v>0</v>
      </c>
      <c r="W98" s="383">
        <f t="shared" si="15"/>
        <v>0</v>
      </c>
      <c r="X98" s="383">
        <f t="shared" si="16"/>
        <v>0</v>
      </c>
      <c r="Y98" s="383">
        <f t="shared" si="17"/>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383">
        <f t="shared" si="12"/>
        <v>0</v>
      </c>
      <c r="U99" s="383">
        <f t="shared" si="13"/>
        <v>0</v>
      </c>
      <c r="V99" s="383">
        <f t="shared" si="14"/>
        <v>0</v>
      </c>
      <c r="W99" s="383">
        <f t="shared" si="15"/>
        <v>0</v>
      </c>
      <c r="X99" s="383">
        <f t="shared" si="16"/>
        <v>0</v>
      </c>
      <c r="Y99" s="383">
        <f t="shared" si="17"/>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383">
        <f t="shared" si="12"/>
        <v>0</v>
      </c>
      <c r="U100" s="383">
        <f t="shared" si="13"/>
        <v>0</v>
      </c>
      <c r="V100" s="383">
        <f t="shared" si="14"/>
        <v>0</v>
      </c>
      <c r="W100" s="383">
        <f t="shared" si="15"/>
        <v>0</v>
      </c>
      <c r="X100" s="383">
        <f t="shared" si="16"/>
        <v>0</v>
      </c>
      <c r="Y100" s="383">
        <f t="shared" si="17"/>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383">
        <f t="shared" si="12"/>
        <v>0</v>
      </c>
      <c r="U101" s="383">
        <f t="shared" si="13"/>
        <v>0</v>
      </c>
      <c r="V101" s="383">
        <f t="shared" si="14"/>
        <v>0</v>
      </c>
      <c r="W101" s="383">
        <f t="shared" si="15"/>
        <v>0</v>
      </c>
      <c r="X101" s="383">
        <f t="shared" si="16"/>
        <v>0</v>
      </c>
      <c r="Y101" s="383">
        <f t="shared" si="17"/>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383">
        <f t="shared" si="12"/>
        <v>0</v>
      </c>
      <c r="U102" s="383">
        <f t="shared" si="13"/>
        <v>0</v>
      </c>
      <c r="V102" s="383">
        <f t="shared" si="14"/>
        <v>0</v>
      </c>
      <c r="W102" s="383">
        <f t="shared" si="15"/>
        <v>0</v>
      </c>
      <c r="X102" s="383">
        <f t="shared" si="16"/>
        <v>0</v>
      </c>
      <c r="Y102" s="383">
        <f t="shared" si="17"/>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383">
        <f t="shared" si="12"/>
        <v>0</v>
      </c>
      <c r="U103" s="383">
        <f t="shared" si="13"/>
        <v>0</v>
      </c>
      <c r="V103" s="383">
        <f t="shared" si="14"/>
        <v>0</v>
      </c>
      <c r="W103" s="383">
        <f t="shared" si="15"/>
        <v>0</v>
      </c>
      <c r="X103" s="383">
        <f t="shared" si="16"/>
        <v>0</v>
      </c>
      <c r="Y103" s="383">
        <f t="shared" si="17"/>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383">
        <f t="shared" si="12"/>
        <v>0</v>
      </c>
      <c r="U104" s="383">
        <f t="shared" si="13"/>
        <v>0</v>
      </c>
      <c r="V104" s="383">
        <f t="shared" si="14"/>
        <v>0</v>
      </c>
      <c r="W104" s="383">
        <f t="shared" si="15"/>
        <v>0</v>
      </c>
      <c r="X104" s="383">
        <f t="shared" si="16"/>
        <v>0</v>
      </c>
      <c r="Y104" s="383">
        <f t="shared" si="17"/>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383">
        <f t="shared" si="12"/>
        <v>0</v>
      </c>
      <c r="U105" s="383">
        <f t="shared" si="13"/>
        <v>0</v>
      </c>
      <c r="V105" s="383">
        <f t="shared" si="14"/>
        <v>0</v>
      </c>
      <c r="W105" s="383">
        <f t="shared" si="15"/>
        <v>0</v>
      </c>
      <c r="X105" s="383">
        <f t="shared" si="16"/>
        <v>0</v>
      </c>
      <c r="Y105" s="383">
        <f t="shared" si="17"/>
        <v>0</v>
      </c>
      <c r="Z105" s="51"/>
      <c r="AA105" s="51"/>
    </row>
    <row r="106" spans="1:29" x14ac:dyDescent="0.25">
      <c r="A106" s="144"/>
      <c r="B106" s="50"/>
      <c r="C106" s="50"/>
      <c r="D106" s="50"/>
      <c r="E106" s="50"/>
      <c r="F106" s="50"/>
      <c r="G106" s="50"/>
      <c r="H106" s="50"/>
      <c r="I106" s="50"/>
      <c r="J106" s="50"/>
      <c r="K106" s="50"/>
      <c r="L106" s="50"/>
      <c r="M106" s="50"/>
      <c r="N106" s="50"/>
      <c r="O106" s="49"/>
      <c r="P106" s="52"/>
      <c r="Q106" s="52"/>
      <c r="R106" s="52"/>
      <c r="S106" s="52"/>
      <c r="T106" s="383">
        <f t="shared" si="12"/>
        <v>0</v>
      </c>
      <c r="U106" s="383">
        <f t="shared" si="13"/>
        <v>0</v>
      </c>
      <c r="V106" s="383">
        <f t="shared" si="14"/>
        <v>0</v>
      </c>
      <c r="W106" s="383">
        <f t="shared" si="15"/>
        <v>0</v>
      </c>
      <c r="X106" s="383">
        <f t="shared" si="16"/>
        <v>0</v>
      </c>
      <c r="Y106" s="383">
        <f t="shared" si="17"/>
        <v>0</v>
      </c>
      <c r="Z106" s="51"/>
      <c r="AA106" s="51"/>
    </row>
    <row r="107" spans="1:29" x14ac:dyDescent="0.25">
      <c r="A107" s="138"/>
      <c r="B107" s="138"/>
      <c r="C107" s="39"/>
      <c r="D107" s="39"/>
      <c r="E107" s="39"/>
      <c r="F107" s="39"/>
      <c r="G107" s="39"/>
      <c r="H107" s="39"/>
      <c r="I107" s="38"/>
      <c r="J107" s="38"/>
      <c r="K107" s="70"/>
      <c r="L107" s="38"/>
      <c r="M107" s="38"/>
      <c r="N107" s="38"/>
      <c r="O107" s="70"/>
      <c r="P107" s="32"/>
      <c r="Q107" s="32"/>
      <c r="R107" s="32"/>
      <c r="S107" s="32"/>
      <c r="T107" s="32"/>
      <c r="U107" s="32"/>
      <c r="V107" s="32"/>
      <c r="W107" s="32"/>
      <c r="X107" s="32"/>
      <c r="Y107" s="32"/>
      <c r="Z107" s="32"/>
      <c r="AA107" s="32"/>
      <c r="AB107" s="32"/>
      <c r="AC107" s="32"/>
    </row>
    <row r="108" spans="1:29" x14ac:dyDescent="0.25">
      <c r="A108" s="138"/>
      <c r="B108" s="138"/>
      <c r="C108" s="39"/>
      <c r="D108" s="39"/>
      <c r="E108" s="39"/>
      <c r="F108" s="39"/>
      <c r="G108" s="39"/>
      <c r="H108" s="39"/>
      <c r="I108" s="38"/>
      <c r="J108" s="38"/>
      <c r="K108" s="70"/>
      <c r="L108" s="38"/>
      <c r="M108" s="38"/>
      <c r="N108" s="38"/>
      <c r="O108" s="70"/>
      <c r="P108" s="32"/>
      <c r="Q108" s="32"/>
      <c r="R108" s="32"/>
      <c r="S108" s="71" t="s">
        <v>122</v>
      </c>
      <c r="T108" s="71">
        <f t="shared" ref="T108:Y108" si="18">SUM(T7:T106)</f>
        <v>0</v>
      </c>
      <c r="U108" s="71">
        <f t="shared" si="18"/>
        <v>0</v>
      </c>
      <c r="V108" s="71">
        <f t="shared" si="18"/>
        <v>0</v>
      </c>
      <c r="W108" s="71">
        <f t="shared" si="18"/>
        <v>0</v>
      </c>
      <c r="X108" s="71">
        <f t="shared" si="18"/>
        <v>0</v>
      </c>
      <c r="Y108" s="71">
        <f t="shared" si="18"/>
        <v>0</v>
      </c>
      <c r="Z108" s="38"/>
      <c r="AA108" s="38"/>
    </row>
    <row r="109" spans="1:29" x14ac:dyDescent="0.25">
      <c r="C109" s="39"/>
      <c r="M109" s="38"/>
    </row>
    <row r="110" spans="1:29" x14ac:dyDescent="0.25">
      <c r="T110" s="146" t="str">
        <f t="shared" ref="T110:Y110" si="19">T6</f>
        <v>Coût estimé 2021</v>
      </c>
      <c r="U110" s="146" t="str">
        <f t="shared" si="19"/>
        <v>Coût estimé 2022</v>
      </c>
      <c r="V110" s="146" t="str">
        <f t="shared" si="19"/>
        <v>Coût estimé 2023</v>
      </c>
      <c r="W110" s="146" t="str">
        <f t="shared" si="19"/>
        <v>Coût estimé 2024</v>
      </c>
      <c r="X110" s="146" t="str">
        <f t="shared" si="19"/>
        <v>Coût estimé 2025</v>
      </c>
      <c r="Y110" s="146" t="str">
        <f t="shared" si="19"/>
        <v>Total5Ans</v>
      </c>
      <c r="Z110" s="188">
        <f>SUM(Y111:Y128)</f>
        <v>0</v>
      </c>
      <c r="AA110"/>
    </row>
    <row r="111" spans="1:29" x14ac:dyDescent="0.25">
      <c r="S111" s="146" t="str">
        <f>'Informations de base'!$D65</f>
        <v>Réunion</v>
      </c>
      <c r="T111" s="147">
        <f t="shared" ref="T111:Y120" si="20">SUMIF($Z$7:$Z$106,$S111,T$7:T$106)</f>
        <v>0</v>
      </c>
      <c r="U111" s="147">
        <f t="shared" si="20"/>
        <v>0</v>
      </c>
      <c r="V111" s="147">
        <f t="shared" si="20"/>
        <v>0</v>
      </c>
      <c r="W111" s="147">
        <f t="shared" si="20"/>
        <v>0</v>
      </c>
      <c r="X111" s="147">
        <f t="shared" si="20"/>
        <v>0</v>
      </c>
      <c r="Y111" s="147">
        <f t="shared" si="20"/>
        <v>0</v>
      </c>
      <c r="Z111"/>
      <c r="AA111"/>
    </row>
    <row r="112" spans="1:29" x14ac:dyDescent="0.25">
      <c r="S112" s="146" t="str">
        <f>'Informations de base'!$D66</f>
        <v>Formation</v>
      </c>
      <c r="T112" s="147">
        <f t="shared" si="20"/>
        <v>0</v>
      </c>
      <c r="U112" s="147">
        <f t="shared" si="20"/>
        <v>0</v>
      </c>
      <c r="V112" s="147">
        <f t="shared" si="20"/>
        <v>0</v>
      </c>
      <c r="W112" s="147">
        <f t="shared" si="20"/>
        <v>0</v>
      </c>
      <c r="X112" s="147">
        <f t="shared" si="20"/>
        <v>0</v>
      </c>
      <c r="Y112" s="147">
        <f t="shared" si="20"/>
        <v>0</v>
      </c>
      <c r="Z112"/>
      <c r="AA112"/>
    </row>
    <row r="113" spans="1:28" x14ac:dyDescent="0.25">
      <c r="S113" s="146" t="str">
        <f>'Informations de base'!$D67</f>
        <v>Atelier</v>
      </c>
      <c r="T113" s="147">
        <f t="shared" si="20"/>
        <v>0</v>
      </c>
      <c r="U113" s="147">
        <f t="shared" si="20"/>
        <v>0</v>
      </c>
      <c r="V113" s="147">
        <f t="shared" si="20"/>
        <v>0</v>
      </c>
      <c r="W113" s="147">
        <f t="shared" si="20"/>
        <v>0</v>
      </c>
      <c r="X113" s="147">
        <f t="shared" si="20"/>
        <v>0</v>
      </c>
      <c r="Y113" s="147">
        <f t="shared" si="20"/>
        <v>0</v>
      </c>
      <c r="Z113"/>
      <c r="AA113"/>
    </row>
    <row r="114" spans="1:28" x14ac:dyDescent="0.25">
      <c r="S114" s="146" t="str">
        <f>'Informations de base'!$D68</f>
        <v>Développement de Manuel de procédures</v>
      </c>
      <c r="T114" s="147">
        <f t="shared" si="20"/>
        <v>0</v>
      </c>
      <c r="U114" s="147">
        <f t="shared" si="20"/>
        <v>0</v>
      </c>
      <c r="V114" s="147">
        <f t="shared" si="20"/>
        <v>0</v>
      </c>
      <c r="W114" s="147">
        <f t="shared" si="20"/>
        <v>0</v>
      </c>
      <c r="X114" s="147">
        <f t="shared" si="20"/>
        <v>0</v>
      </c>
      <c r="Y114" s="147">
        <f t="shared" si="20"/>
        <v>0</v>
      </c>
      <c r="Z114"/>
      <c r="AA114"/>
    </row>
    <row r="115" spans="1:28" s="37" customFormat="1" x14ac:dyDescent="0.25">
      <c r="A115" s="142"/>
      <c r="B115" s="142"/>
      <c r="C115" s="54"/>
      <c r="S115" s="146" t="str">
        <f>'Informations de base'!$D69</f>
        <v>Communication</v>
      </c>
      <c r="T115" s="147">
        <f t="shared" si="20"/>
        <v>0</v>
      </c>
      <c r="U115" s="147">
        <f t="shared" si="20"/>
        <v>0</v>
      </c>
      <c r="V115" s="147">
        <f t="shared" si="20"/>
        <v>0</v>
      </c>
      <c r="W115" s="147">
        <f t="shared" si="20"/>
        <v>0</v>
      </c>
      <c r="X115" s="147">
        <f t="shared" si="20"/>
        <v>0</v>
      </c>
      <c r="Y115" s="147">
        <f t="shared" si="20"/>
        <v>0</v>
      </c>
      <c r="Z115"/>
      <c r="AA115"/>
      <c r="AB115"/>
    </row>
    <row r="116" spans="1:28" s="37" customFormat="1" x14ac:dyDescent="0.25">
      <c r="A116" s="142"/>
      <c r="B116" s="142"/>
      <c r="C116" s="54"/>
      <c r="S116" s="146" t="str">
        <f>'Informations de base'!$D70</f>
        <v>Construction/insfrastructure</v>
      </c>
      <c r="T116" s="147">
        <f t="shared" si="20"/>
        <v>0</v>
      </c>
      <c r="U116" s="147">
        <f t="shared" si="20"/>
        <v>0</v>
      </c>
      <c r="V116" s="147">
        <f t="shared" si="20"/>
        <v>0</v>
      </c>
      <c r="W116" s="147">
        <f t="shared" si="20"/>
        <v>0</v>
      </c>
      <c r="X116" s="147">
        <f t="shared" si="20"/>
        <v>0</v>
      </c>
      <c r="Y116" s="147">
        <f t="shared" si="20"/>
        <v>0</v>
      </c>
      <c r="Z116"/>
      <c r="AA116"/>
      <c r="AB116"/>
    </row>
    <row r="117" spans="1:28" s="37" customFormat="1" x14ac:dyDescent="0.25">
      <c r="A117" s="142"/>
      <c r="B117" s="142"/>
      <c r="C117" s="54"/>
      <c r="S117" s="146" t="str">
        <f>'Informations de base'!$D71</f>
        <v>Consultance</v>
      </c>
      <c r="T117" s="147">
        <f t="shared" si="20"/>
        <v>0</v>
      </c>
      <c r="U117" s="147">
        <f t="shared" si="20"/>
        <v>0</v>
      </c>
      <c r="V117" s="147">
        <f t="shared" si="20"/>
        <v>0</v>
      </c>
      <c r="W117" s="147">
        <f t="shared" si="20"/>
        <v>0</v>
      </c>
      <c r="X117" s="147">
        <f t="shared" si="20"/>
        <v>0</v>
      </c>
      <c r="Y117" s="147">
        <f t="shared" si="20"/>
        <v>0</v>
      </c>
      <c r="Z117"/>
      <c r="AA117"/>
      <c r="AB117"/>
    </row>
    <row r="118" spans="1:28" s="37" customFormat="1" x14ac:dyDescent="0.25">
      <c r="A118" s="142"/>
      <c r="B118" s="142"/>
      <c r="C118" s="54"/>
      <c r="S118" s="146" t="str">
        <f>'Informations de base'!$D72</f>
        <v>Évaluation/Monitorage</v>
      </c>
      <c r="T118" s="147">
        <f t="shared" si="20"/>
        <v>0</v>
      </c>
      <c r="U118" s="147">
        <f t="shared" si="20"/>
        <v>0</v>
      </c>
      <c r="V118" s="147">
        <f t="shared" si="20"/>
        <v>0</v>
      </c>
      <c r="W118" s="147">
        <f t="shared" si="20"/>
        <v>0</v>
      </c>
      <c r="X118" s="147">
        <f t="shared" si="20"/>
        <v>0</v>
      </c>
      <c r="Y118" s="147">
        <f t="shared" si="20"/>
        <v>0</v>
      </c>
      <c r="Z118"/>
      <c r="AA118"/>
      <c r="AB118"/>
    </row>
    <row r="119" spans="1:28" s="37" customFormat="1" x14ac:dyDescent="0.25">
      <c r="A119" s="142"/>
      <c r="B119" s="142"/>
      <c r="C119" s="54"/>
      <c r="S119" s="146" t="str">
        <f>'Informations de base'!$D73</f>
        <v>Supervision</v>
      </c>
      <c r="T119" s="147">
        <f t="shared" si="20"/>
        <v>0</v>
      </c>
      <c r="U119" s="147">
        <f t="shared" si="20"/>
        <v>0</v>
      </c>
      <c r="V119" s="147">
        <f t="shared" si="20"/>
        <v>0</v>
      </c>
      <c r="W119" s="147">
        <f t="shared" si="20"/>
        <v>0</v>
      </c>
      <c r="X119" s="147">
        <f t="shared" si="20"/>
        <v>0</v>
      </c>
      <c r="Y119" s="147">
        <f t="shared" si="20"/>
        <v>0</v>
      </c>
      <c r="Z119"/>
      <c r="AA119"/>
      <c r="AB119"/>
    </row>
    <row r="120" spans="1:28" x14ac:dyDescent="0.25">
      <c r="S120" s="146" t="str">
        <f>'Informations de base'!$D74</f>
        <v>Ressources humaines</v>
      </c>
      <c r="T120" s="147">
        <f t="shared" si="20"/>
        <v>0</v>
      </c>
      <c r="U120" s="147">
        <f t="shared" si="20"/>
        <v>0</v>
      </c>
      <c r="V120" s="147">
        <f t="shared" si="20"/>
        <v>0</v>
      </c>
      <c r="W120" s="147">
        <f t="shared" si="20"/>
        <v>0</v>
      </c>
      <c r="X120" s="147">
        <f t="shared" si="20"/>
        <v>0</v>
      </c>
      <c r="Y120" s="147">
        <f t="shared" si="20"/>
        <v>0</v>
      </c>
      <c r="Z120"/>
      <c r="AA120"/>
    </row>
    <row r="121" spans="1:28" x14ac:dyDescent="0.25">
      <c r="S121" s="146" t="str">
        <f>'Informations de base'!$D75</f>
        <v>Equipement</v>
      </c>
      <c r="T121" s="147">
        <f t="shared" ref="T121:Y128" si="21">SUMIF($Z$7:$Z$106,$S121,T$7:T$106)</f>
        <v>0</v>
      </c>
      <c r="U121" s="147">
        <f t="shared" si="21"/>
        <v>0</v>
      </c>
      <c r="V121" s="147">
        <f t="shared" si="21"/>
        <v>0</v>
      </c>
      <c r="W121" s="147">
        <f t="shared" si="21"/>
        <v>0</v>
      </c>
      <c r="X121" s="147">
        <f t="shared" si="21"/>
        <v>0</v>
      </c>
      <c r="Y121" s="147">
        <f t="shared" si="21"/>
        <v>0</v>
      </c>
      <c r="Z121"/>
      <c r="AA121"/>
    </row>
    <row r="122" spans="1:28" x14ac:dyDescent="0.25">
      <c r="S122" s="146" t="str">
        <f>'Informations de base'!$D76</f>
        <v>Impression des documents</v>
      </c>
      <c r="T122" s="147">
        <f t="shared" si="21"/>
        <v>0</v>
      </c>
      <c r="U122" s="147">
        <f t="shared" si="21"/>
        <v>0</v>
      </c>
      <c r="V122" s="147">
        <f t="shared" si="21"/>
        <v>0</v>
      </c>
      <c r="W122" s="147">
        <f t="shared" si="21"/>
        <v>0</v>
      </c>
      <c r="X122" s="147">
        <f t="shared" si="21"/>
        <v>0</v>
      </c>
      <c r="Y122" s="147">
        <f t="shared" si="21"/>
        <v>0</v>
      </c>
      <c r="Z122"/>
      <c r="AA122"/>
    </row>
    <row r="123" spans="1:28" x14ac:dyDescent="0.25">
      <c r="S123" s="146" t="str">
        <f>'Informations de base'!$D77</f>
        <v>Approvisionnement</v>
      </c>
      <c r="T123" s="147">
        <f t="shared" si="21"/>
        <v>0</v>
      </c>
      <c r="U123" s="147">
        <f t="shared" si="21"/>
        <v>0</v>
      </c>
      <c r="V123" s="147">
        <f t="shared" si="21"/>
        <v>0</v>
      </c>
      <c r="W123" s="147">
        <f t="shared" si="21"/>
        <v>0</v>
      </c>
      <c r="X123" s="147">
        <f t="shared" si="21"/>
        <v>0</v>
      </c>
      <c r="Y123" s="147">
        <f t="shared" si="21"/>
        <v>0</v>
      </c>
      <c r="Z123"/>
      <c r="AA123"/>
    </row>
    <row r="124" spans="1:28" x14ac:dyDescent="0.25">
      <c r="S124" s="146" t="str">
        <f>'Informations de base'!$D78</f>
        <v>Prestation de services</v>
      </c>
      <c r="T124" s="147">
        <f t="shared" si="21"/>
        <v>0</v>
      </c>
      <c r="U124" s="147">
        <f t="shared" si="21"/>
        <v>0</v>
      </c>
      <c r="V124" s="147">
        <f t="shared" si="21"/>
        <v>0</v>
      </c>
      <c r="W124" s="147">
        <f t="shared" si="21"/>
        <v>0</v>
      </c>
      <c r="X124" s="147">
        <f t="shared" si="21"/>
        <v>0</v>
      </c>
      <c r="Y124" s="147">
        <f t="shared" si="21"/>
        <v>0</v>
      </c>
      <c r="Z124"/>
      <c r="AA124"/>
    </row>
    <row r="125" spans="1:28" x14ac:dyDescent="0.25">
      <c r="S125" s="146" t="str">
        <f>'Informations de base'!$D79</f>
        <v>Exercise de simulation</v>
      </c>
      <c r="T125" s="147">
        <f t="shared" si="21"/>
        <v>0</v>
      </c>
      <c r="U125" s="147">
        <f t="shared" si="21"/>
        <v>0</v>
      </c>
      <c r="V125" s="147">
        <f t="shared" si="21"/>
        <v>0</v>
      </c>
      <c r="W125" s="147">
        <f t="shared" si="21"/>
        <v>0</v>
      </c>
      <c r="X125" s="147">
        <f t="shared" si="21"/>
        <v>0</v>
      </c>
      <c r="Y125" s="147">
        <f t="shared" si="21"/>
        <v>0</v>
      </c>
      <c r="Z125"/>
      <c r="AA125"/>
    </row>
    <row r="126" spans="1:28" x14ac:dyDescent="0.25">
      <c r="S126" s="146" t="str">
        <f>'Informations de base'!$D80</f>
        <v>Plaidoyer</v>
      </c>
      <c r="T126" s="147">
        <f t="shared" si="21"/>
        <v>0</v>
      </c>
      <c r="U126" s="147">
        <f t="shared" si="21"/>
        <v>0</v>
      </c>
      <c r="V126" s="147">
        <f t="shared" si="21"/>
        <v>0</v>
      </c>
      <c r="W126" s="147">
        <f t="shared" si="21"/>
        <v>0</v>
      </c>
      <c r="X126" s="147">
        <f t="shared" si="21"/>
        <v>0</v>
      </c>
      <c r="Y126" s="147">
        <f t="shared" si="21"/>
        <v>0</v>
      </c>
      <c r="Z126"/>
      <c r="AA126"/>
    </row>
    <row r="127" spans="1:28" x14ac:dyDescent="0.25">
      <c r="S127" s="146" t="str">
        <f>'Informations de base'!$D81</f>
        <v>Enquête</v>
      </c>
      <c r="T127" s="147">
        <f t="shared" si="21"/>
        <v>0</v>
      </c>
      <c r="U127" s="147">
        <f t="shared" si="21"/>
        <v>0</v>
      </c>
      <c r="V127" s="147">
        <f t="shared" si="21"/>
        <v>0</v>
      </c>
      <c r="W127" s="147">
        <f t="shared" si="21"/>
        <v>0</v>
      </c>
      <c r="X127" s="147">
        <f t="shared" si="21"/>
        <v>0</v>
      </c>
      <c r="Y127" s="147">
        <f t="shared" si="21"/>
        <v>0</v>
      </c>
      <c r="Z127"/>
      <c r="AA127"/>
    </row>
    <row r="128" spans="1:28" x14ac:dyDescent="0.25">
      <c r="S128" s="146" t="str">
        <f>'Informations de base'!$D82</f>
        <v>Campagne</v>
      </c>
      <c r="T128" s="147">
        <f t="shared" si="21"/>
        <v>0</v>
      </c>
      <c r="U128" s="147">
        <f t="shared" si="21"/>
        <v>0</v>
      </c>
      <c r="V128" s="147">
        <f t="shared" si="21"/>
        <v>0</v>
      </c>
      <c r="W128" s="147">
        <f t="shared" si="21"/>
        <v>0</v>
      </c>
      <c r="X128" s="147">
        <f t="shared" si="21"/>
        <v>0</v>
      </c>
      <c r="Y128" s="147">
        <f t="shared" si="21"/>
        <v>0</v>
      </c>
      <c r="Z128"/>
      <c r="AA128"/>
    </row>
    <row r="129" spans="1:28" x14ac:dyDescent="0.25">
      <c r="S129" s="145"/>
      <c r="Z129"/>
      <c r="AA129"/>
    </row>
    <row r="130" spans="1:28" x14ac:dyDescent="0.25">
      <c r="S130" s="145"/>
      <c r="Z130"/>
      <c r="AA130"/>
    </row>
    <row r="131" spans="1:28" s="37" customFormat="1" x14ac:dyDescent="0.25">
      <c r="A131" s="142"/>
      <c r="B131" s="142"/>
      <c r="C131" s="54"/>
      <c r="T131" s="146" t="str">
        <f t="shared" ref="T131:Y131" si="22">T6</f>
        <v>Coût estimé 2021</v>
      </c>
      <c r="U131" s="146" t="str">
        <f t="shared" si="22"/>
        <v>Coût estimé 2022</v>
      </c>
      <c r="V131" s="146" t="str">
        <f t="shared" si="22"/>
        <v>Coût estimé 2023</v>
      </c>
      <c r="W131" s="146" t="str">
        <f t="shared" si="22"/>
        <v>Coût estimé 2024</v>
      </c>
      <c r="X131" s="146" t="str">
        <f t="shared" si="22"/>
        <v>Coût estimé 2025</v>
      </c>
      <c r="Y131" s="146" t="str">
        <f t="shared" si="22"/>
        <v>Total5Ans</v>
      </c>
      <c r="Z131" s="188">
        <f>SUM(Y132:Y141)</f>
        <v>0</v>
      </c>
      <c r="AA131"/>
      <c r="AB131"/>
    </row>
    <row r="132" spans="1:28" s="37" customFormat="1" x14ac:dyDescent="0.25">
      <c r="A132" s="142"/>
      <c r="B132" s="142"/>
      <c r="C132" s="54"/>
      <c r="S132" s="146" t="str">
        <f>'Informations de base'!$C$65</f>
        <v>Capital</v>
      </c>
      <c r="T132" s="147">
        <f t="shared" ref="T132:Y141" si="23">SUMIF($AA$7:$AA$106,$S132,T$7:T$106)</f>
        <v>0</v>
      </c>
      <c r="U132" s="147">
        <f t="shared" si="23"/>
        <v>0</v>
      </c>
      <c r="V132" s="147">
        <f t="shared" si="23"/>
        <v>0</v>
      </c>
      <c r="W132" s="147">
        <f t="shared" si="23"/>
        <v>0</v>
      </c>
      <c r="X132" s="147">
        <f t="shared" si="23"/>
        <v>0</v>
      </c>
      <c r="Y132" s="147">
        <f t="shared" si="23"/>
        <v>0</v>
      </c>
      <c r="Z132"/>
      <c r="AA132"/>
      <c r="AB132"/>
    </row>
    <row r="133" spans="1:28" s="37" customFormat="1" x14ac:dyDescent="0.25">
      <c r="A133" s="142"/>
      <c r="B133" s="142"/>
      <c r="C133" s="54"/>
      <c r="S133" s="146" t="str">
        <f>'Informations de base'!$C$66</f>
        <v>Recurrent</v>
      </c>
      <c r="T133" s="147">
        <f t="shared" si="23"/>
        <v>0</v>
      </c>
      <c r="U133" s="147">
        <f t="shared" si="23"/>
        <v>0</v>
      </c>
      <c r="V133" s="147">
        <f t="shared" si="23"/>
        <v>0</v>
      </c>
      <c r="W133" s="147">
        <f t="shared" si="23"/>
        <v>0</v>
      </c>
      <c r="X133" s="147">
        <f t="shared" si="23"/>
        <v>0</v>
      </c>
      <c r="Y133" s="147">
        <f t="shared" si="23"/>
        <v>0</v>
      </c>
      <c r="Z133"/>
      <c r="AA133"/>
      <c r="AB133"/>
    </row>
    <row r="134" spans="1:28" s="37" customFormat="1" x14ac:dyDescent="0.25">
      <c r="A134" s="142"/>
      <c r="B134" s="142"/>
      <c r="C134" s="54"/>
      <c r="S134" s="146" t="str">
        <f>'Informations de base'!$C$67</f>
        <v>Autre 1</v>
      </c>
      <c r="T134" s="147">
        <f t="shared" si="23"/>
        <v>0</v>
      </c>
      <c r="U134" s="147">
        <f t="shared" si="23"/>
        <v>0</v>
      </c>
      <c r="V134" s="147">
        <f t="shared" si="23"/>
        <v>0</v>
      </c>
      <c r="W134" s="147">
        <f t="shared" si="23"/>
        <v>0</v>
      </c>
      <c r="X134" s="147">
        <f t="shared" si="23"/>
        <v>0</v>
      </c>
      <c r="Y134" s="147">
        <f t="shared" si="23"/>
        <v>0</v>
      </c>
      <c r="Z134"/>
      <c r="AA134"/>
      <c r="AB134"/>
    </row>
    <row r="135" spans="1:28" s="37" customFormat="1" x14ac:dyDescent="0.25">
      <c r="A135" s="142"/>
      <c r="B135" s="142"/>
      <c r="C135" s="54"/>
      <c r="S135" s="146" t="str">
        <f>'Informations de base'!$C$68</f>
        <v>Autre 2</v>
      </c>
      <c r="T135" s="147">
        <f t="shared" si="23"/>
        <v>0</v>
      </c>
      <c r="U135" s="147">
        <f t="shared" si="23"/>
        <v>0</v>
      </c>
      <c r="V135" s="147">
        <f t="shared" si="23"/>
        <v>0</v>
      </c>
      <c r="W135" s="147">
        <f t="shared" si="23"/>
        <v>0</v>
      </c>
      <c r="X135" s="147">
        <f t="shared" si="23"/>
        <v>0</v>
      </c>
      <c r="Y135" s="147">
        <f t="shared" si="23"/>
        <v>0</v>
      </c>
      <c r="Z135"/>
      <c r="AA135"/>
      <c r="AB135"/>
    </row>
    <row r="136" spans="1:28" s="37" customFormat="1" x14ac:dyDescent="0.25">
      <c r="A136" s="142"/>
      <c r="B136" s="142"/>
      <c r="C136" s="54"/>
      <c r="S136" s="146">
        <f>'Informations de base'!$C$69</f>
        <v>0</v>
      </c>
      <c r="T136" s="147">
        <f t="shared" si="23"/>
        <v>0</v>
      </c>
      <c r="U136" s="147">
        <f t="shared" si="23"/>
        <v>0</v>
      </c>
      <c r="V136" s="147">
        <f t="shared" si="23"/>
        <v>0</v>
      </c>
      <c r="W136" s="147">
        <f t="shared" si="23"/>
        <v>0</v>
      </c>
      <c r="X136" s="147">
        <f t="shared" si="23"/>
        <v>0</v>
      </c>
      <c r="Y136" s="147">
        <f t="shared" si="23"/>
        <v>0</v>
      </c>
      <c r="Z136"/>
      <c r="AA136"/>
      <c r="AB136"/>
    </row>
    <row r="137" spans="1:28" s="37" customFormat="1" x14ac:dyDescent="0.25">
      <c r="A137" s="142"/>
      <c r="B137" s="142"/>
      <c r="C137" s="54"/>
      <c r="S137" s="146">
        <f>'Informations de base'!$C$70</f>
        <v>0</v>
      </c>
      <c r="T137" s="147">
        <f t="shared" si="23"/>
        <v>0</v>
      </c>
      <c r="U137" s="147">
        <f t="shared" si="23"/>
        <v>0</v>
      </c>
      <c r="V137" s="147">
        <f t="shared" si="23"/>
        <v>0</v>
      </c>
      <c r="W137" s="147">
        <f t="shared" si="23"/>
        <v>0</v>
      </c>
      <c r="X137" s="147">
        <f t="shared" si="23"/>
        <v>0</v>
      </c>
      <c r="Y137" s="147">
        <f t="shared" si="23"/>
        <v>0</v>
      </c>
      <c r="Z137"/>
      <c r="AA137"/>
      <c r="AB137"/>
    </row>
    <row r="138" spans="1:28" s="37" customFormat="1" x14ac:dyDescent="0.25">
      <c r="A138" s="142"/>
      <c r="B138" s="142"/>
      <c r="C138" s="54"/>
      <c r="S138" s="146">
        <f>'Informations de base'!$C$71</f>
        <v>0</v>
      </c>
      <c r="T138" s="147">
        <f t="shared" si="23"/>
        <v>0</v>
      </c>
      <c r="U138" s="147">
        <f t="shared" si="23"/>
        <v>0</v>
      </c>
      <c r="V138" s="147">
        <f t="shared" si="23"/>
        <v>0</v>
      </c>
      <c r="W138" s="147">
        <f t="shared" si="23"/>
        <v>0</v>
      </c>
      <c r="X138" s="147">
        <f t="shared" si="23"/>
        <v>0</v>
      </c>
      <c r="Y138" s="147">
        <f t="shared" si="23"/>
        <v>0</v>
      </c>
      <c r="Z138"/>
      <c r="AA138"/>
      <c r="AB138"/>
    </row>
    <row r="139" spans="1:28" s="37" customFormat="1" x14ac:dyDescent="0.25">
      <c r="A139" s="142"/>
      <c r="B139" s="142"/>
      <c r="C139" s="54"/>
      <c r="S139" s="146">
        <f>'Informations de base'!$C$72</f>
        <v>0</v>
      </c>
      <c r="T139" s="147">
        <f t="shared" si="23"/>
        <v>0</v>
      </c>
      <c r="U139" s="147">
        <f t="shared" si="23"/>
        <v>0</v>
      </c>
      <c r="V139" s="147">
        <f t="shared" si="23"/>
        <v>0</v>
      </c>
      <c r="W139" s="147">
        <f t="shared" si="23"/>
        <v>0</v>
      </c>
      <c r="X139" s="147">
        <f t="shared" si="23"/>
        <v>0</v>
      </c>
      <c r="Y139" s="147">
        <f t="shared" si="23"/>
        <v>0</v>
      </c>
      <c r="Z139"/>
      <c r="AA139"/>
      <c r="AB139"/>
    </row>
    <row r="140" spans="1:28" s="37" customFormat="1" x14ac:dyDescent="0.25">
      <c r="A140" s="142"/>
      <c r="B140" s="142"/>
      <c r="C140" s="54"/>
      <c r="S140" s="146">
        <f>'Informations de base'!$C$73</f>
        <v>0</v>
      </c>
      <c r="T140" s="147">
        <f t="shared" si="23"/>
        <v>0</v>
      </c>
      <c r="U140" s="147">
        <f t="shared" si="23"/>
        <v>0</v>
      </c>
      <c r="V140" s="147">
        <f t="shared" si="23"/>
        <v>0</v>
      </c>
      <c r="W140" s="147">
        <f t="shared" si="23"/>
        <v>0</v>
      </c>
      <c r="X140" s="147">
        <f t="shared" si="23"/>
        <v>0</v>
      </c>
      <c r="Y140" s="147">
        <f t="shared" si="23"/>
        <v>0</v>
      </c>
      <c r="Z140"/>
      <c r="AA140"/>
      <c r="AB140"/>
    </row>
    <row r="141" spans="1:28" x14ac:dyDescent="0.25">
      <c r="S141" s="146">
        <f>'Informations de base'!$C$74</f>
        <v>0</v>
      </c>
      <c r="T141" s="147">
        <f t="shared" si="23"/>
        <v>0</v>
      </c>
      <c r="U141" s="147">
        <f t="shared" si="23"/>
        <v>0</v>
      </c>
      <c r="V141" s="147">
        <f t="shared" si="23"/>
        <v>0</v>
      </c>
      <c r="W141" s="147">
        <f t="shared" si="23"/>
        <v>0</v>
      </c>
      <c r="X141" s="147">
        <f t="shared" si="23"/>
        <v>0</v>
      </c>
      <c r="Y141" s="147">
        <f t="shared" si="23"/>
        <v>0</v>
      </c>
      <c r="Z141"/>
      <c r="AA141"/>
    </row>
    <row r="142" spans="1:28" x14ac:dyDescent="0.25">
      <c r="S142" s="145"/>
      <c r="Z142"/>
      <c r="AA142"/>
    </row>
    <row r="143" spans="1:28" x14ac:dyDescent="0.25">
      <c r="S143" s="145"/>
      <c r="Z143"/>
      <c r="AA143"/>
    </row>
    <row r="144" spans="1:28" s="37" customFormat="1" x14ac:dyDescent="0.25">
      <c r="A144" s="142"/>
      <c r="B144" s="142"/>
      <c r="C144" s="54"/>
      <c r="T144" s="146" t="str">
        <f t="shared" ref="T144:Y144" si="24">T6</f>
        <v>Coût estimé 2021</v>
      </c>
      <c r="U144" s="146" t="str">
        <f t="shared" si="24"/>
        <v>Coût estimé 2022</v>
      </c>
      <c r="V144" s="146" t="str">
        <f t="shared" si="24"/>
        <v>Coût estimé 2023</v>
      </c>
      <c r="W144" s="146" t="str">
        <f t="shared" si="24"/>
        <v>Coût estimé 2024</v>
      </c>
      <c r="X144" s="146" t="str">
        <f t="shared" si="24"/>
        <v>Coût estimé 2025</v>
      </c>
      <c r="Y144" s="146" t="str">
        <f t="shared" si="24"/>
        <v>Total5Ans</v>
      </c>
      <c r="Z144" s="188">
        <f>SUM(Y145:Y148)</f>
        <v>0</v>
      </c>
      <c r="AA144"/>
      <c r="AB144"/>
    </row>
    <row r="145" spans="1:28" s="37" customFormat="1" x14ac:dyDescent="0.25">
      <c r="A145" s="142"/>
      <c r="B145" s="142"/>
      <c r="C145" s="54"/>
      <c r="S145" s="146" t="str">
        <f>'Informations de base'!$B$65</f>
        <v>National</v>
      </c>
      <c r="T145" s="147">
        <f t="shared" ref="T145:Y148" si="25">SUMIF($H$7:$H$106,$S145,T$7:T$106)</f>
        <v>0</v>
      </c>
      <c r="U145" s="147">
        <f t="shared" si="25"/>
        <v>0</v>
      </c>
      <c r="V145" s="147">
        <f t="shared" si="25"/>
        <v>0</v>
      </c>
      <c r="W145" s="147">
        <f t="shared" si="25"/>
        <v>0</v>
      </c>
      <c r="X145" s="147">
        <f t="shared" si="25"/>
        <v>0</v>
      </c>
      <c r="Y145" s="147">
        <f t="shared" si="25"/>
        <v>0</v>
      </c>
      <c r="Z145"/>
      <c r="AA145"/>
      <c r="AB145"/>
    </row>
    <row r="146" spans="1:28" s="37" customFormat="1" x14ac:dyDescent="0.25">
      <c r="A146" s="142"/>
      <c r="B146" s="142"/>
      <c r="C146" s="54"/>
      <c r="S146" s="146" t="str">
        <f>'Informations de base'!$B$66</f>
        <v>Central</v>
      </c>
      <c r="T146" s="147">
        <f t="shared" si="25"/>
        <v>0</v>
      </c>
      <c r="U146" s="147">
        <f t="shared" si="25"/>
        <v>0</v>
      </c>
      <c r="V146" s="147">
        <f t="shared" si="25"/>
        <v>0</v>
      </c>
      <c r="W146" s="147">
        <f t="shared" si="25"/>
        <v>0</v>
      </c>
      <c r="X146" s="147">
        <f t="shared" si="25"/>
        <v>0</v>
      </c>
      <c r="Y146" s="147">
        <f t="shared" si="25"/>
        <v>0</v>
      </c>
      <c r="Z146"/>
      <c r="AA146"/>
      <c r="AB146"/>
    </row>
    <row r="147" spans="1:28" s="37" customFormat="1" x14ac:dyDescent="0.25">
      <c r="A147" s="142"/>
      <c r="B147" s="142"/>
      <c r="C147" s="54"/>
      <c r="S147" s="146" t="str">
        <f>'Informations de base'!$B$67</f>
        <v>Région</v>
      </c>
      <c r="T147" s="147">
        <f t="shared" si="25"/>
        <v>0</v>
      </c>
      <c r="U147" s="147">
        <f t="shared" si="25"/>
        <v>0</v>
      </c>
      <c r="V147" s="147">
        <f t="shared" si="25"/>
        <v>0</v>
      </c>
      <c r="W147" s="147">
        <f t="shared" si="25"/>
        <v>0</v>
      </c>
      <c r="X147" s="147">
        <f t="shared" si="25"/>
        <v>0</v>
      </c>
      <c r="Y147" s="147">
        <f t="shared" si="25"/>
        <v>0</v>
      </c>
      <c r="Z147"/>
      <c r="AA147"/>
      <c r="AB147"/>
    </row>
    <row r="148" spans="1:28" s="37" customFormat="1" x14ac:dyDescent="0.25">
      <c r="A148" s="142"/>
      <c r="B148" s="142"/>
      <c r="C148" s="54"/>
      <c r="S148" s="146" t="str">
        <f>'Informations de base'!$B$68</f>
        <v>District sanitaire/Centre de santé</v>
      </c>
      <c r="T148" s="147">
        <f t="shared" si="25"/>
        <v>0</v>
      </c>
      <c r="U148" s="147">
        <f t="shared" si="25"/>
        <v>0</v>
      </c>
      <c r="V148" s="147">
        <f t="shared" si="25"/>
        <v>0</v>
      </c>
      <c r="W148" s="147">
        <f t="shared" si="25"/>
        <v>0</v>
      </c>
      <c r="X148" s="147">
        <f t="shared" si="25"/>
        <v>0</v>
      </c>
      <c r="Y148" s="147">
        <f t="shared" si="25"/>
        <v>0</v>
      </c>
      <c r="Z148"/>
      <c r="AA148"/>
      <c r="AB148"/>
    </row>
    <row r="149" spans="1:28" s="37" customFormat="1" x14ac:dyDescent="0.25">
      <c r="A149" s="142"/>
      <c r="B149" s="142"/>
      <c r="C149" s="54"/>
      <c r="S149" s="146"/>
      <c r="T149" s="147"/>
      <c r="U149" s="147"/>
      <c r="V149" s="147"/>
      <c r="W149" s="147"/>
      <c r="X149" s="147"/>
      <c r="Y149" s="147"/>
      <c r="Z149"/>
      <c r="AA149"/>
      <c r="AB149"/>
    </row>
    <row r="150" spans="1:28" s="37" customFormat="1" x14ac:dyDescent="0.25">
      <c r="A150" s="142"/>
      <c r="B150" s="142"/>
      <c r="C150" s="54"/>
      <c r="T150" s="147"/>
      <c r="U150" s="147"/>
      <c r="V150" s="147"/>
      <c r="W150" s="147"/>
      <c r="X150" s="147"/>
      <c r="Y150" s="147"/>
      <c r="Z150"/>
      <c r="AA150"/>
      <c r="AB150"/>
    </row>
    <row r="151" spans="1:28" s="37" customFormat="1" x14ac:dyDescent="0.25">
      <c r="A151" s="142"/>
      <c r="B151" s="142"/>
      <c r="C151" s="54"/>
      <c r="T151" s="146" t="str">
        <f t="shared" ref="T151:Y151" si="26">T6</f>
        <v>Coût estimé 2021</v>
      </c>
      <c r="U151" s="146" t="str">
        <f t="shared" si="26"/>
        <v>Coût estimé 2022</v>
      </c>
      <c r="V151" s="146" t="str">
        <f t="shared" si="26"/>
        <v>Coût estimé 2023</v>
      </c>
      <c r="W151" s="146" t="str">
        <f t="shared" si="26"/>
        <v>Coût estimé 2024</v>
      </c>
      <c r="X151" s="146" t="str">
        <f t="shared" si="26"/>
        <v>Coût estimé 2025</v>
      </c>
      <c r="Y151" s="146" t="str">
        <f t="shared" si="26"/>
        <v>Total5Ans</v>
      </c>
      <c r="Z151" s="188">
        <f>SUM(Y152:Y169)</f>
        <v>0</v>
      </c>
      <c r="AA151"/>
      <c r="AB151"/>
    </row>
    <row r="152" spans="1:28" s="37" customFormat="1" x14ac:dyDescent="0.25">
      <c r="A152" s="142"/>
      <c r="B152" s="142"/>
      <c r="C152" s="54"/>
      <c r="S152" s="146" t="str">
        <f>'Informations de base'!$E$65</f>
        <v>Ministère chargé de la santé</v>
      </c>
      <c r="T152" s="147">
        <f t="shared" ref="T152:Y161" si="27">SUMIF($G$7:$G$106,$S152,T$7:T$106)</f>
        <v>0</v>
      </c>
      <c r="U152" s="147">
        <f t="shared" si="27"/>
        <v>0</v>
      </c>
      <c r="V152" s="147">
        <f t="shared" si="27"/>
        <v>0</v>
      </c>
      <c r="W152" s="147">
        <f t="shared" si="27"/>
        <v>0</v>
      </c>
      <c r="X152" s="147">
        <f t="shared" si="27"/>
        <v>0</v>
      </c>
      <c r="Y152" s="147">
        <f t="shared" si="27"/>
        <v>0</v>
      </c>
      <c r="Z152"/>
      <c r="AA152"/>
      <c r="AB152"/>
    </row>
    <row r="153" spans="1:28" s="37" customFormat="1" x14ac:dyDescent="0.25">
      <c r="A153" s="142"/>
      <c r="B153" s="142"/>
      <c r="C153" s="54"/>
      <c r="S153" s="146" t="str">
        <f>'Informations de base'!$E$66</f>
        <v xml:space="preserve">Ministère chargé de l'agriculture et de l'élevage </v>
      </c>
      <c r="T153" s="147">
        <f t="shared" si="27"/>
        <v>0</v>
      </c>
      <c r="U153" s="147">
        <f t="shared" si="27"/>
        <v>0</v>
      </c>
      <c r="V153" s="147">
        <f t="shared" si="27"/>
        <v>0</v>
      </c>
      <c r="W153" s="147">
        <f t="shared" si="27"/>
        <v>0</v>
      </c>
      <c r="X153" s="147">
        <f t="shared" si="27"/>
        <v>0</v>
      </c>
      <c r="Y153" s="147">
        <f t="shared" si="27"/>
        <v>0</v>
      </c>
      <c r="Z153"/>
      <c r="AA153"/>
      <c r="AB153"/>
    </row>
    <row r="154" spans="1:28" s="37" customFormat="1" x14ac:dyDescent="0.25">
      <c r="A154" s="142"/>
      <c r="B154" s="142"/>
      <c r="C154" s="54"/>
      <c r="S154" s="146" t="str">
        <f>'Informations de base'!$E$67</f>
        <v>Ministère chargé de l'environnement et des ressources forestières</v>
      </c>
      <c r="T154" s="147">
        <f t="shared" si="27"/>
        <v>0</v>
      </c>
      <c r="U154" s="147">
        <f t="shared" si="27"/>
        <v>0</v>
      </c>
      <c r="V154" s="147">
        <f t="shared" si="27"/>
        <v>0</v>
      </c>
      <c r="W154" s="147">
        <f t="shared" si="27"/>
        <v>0</v>
      </c>
      <c r="X154" s="147">
        <f t="shared" si="27"/>
        <v>0</v>
      </c>
      <c r="Y154" s="147">
        <f t="shared" si="27"/>
        <v>0</v>
      </c>
      <c r="Z154"/>
      <c r="AA154"/>
      <c r="AB154"/>
    </row>
    <row r="155" spans="1:28" x14ac:dyDescent="0.25">
      <c r="S155" s="146" t="str">
        <f>'Informations de base'!$E$68</f>
        <v>Ministère chargé de l'administration du territoire</v>
      </c>
      <c r="T155" s="147">
        <f t="shared" si="27"/>
        <v>0</v>
      </c>
      <c r="U155" s="147">
        <f t="shared" si="27"/>
        <v>0</v>
      </c>
      <c r="V155" s="147">
        <f t="shared" si="27"/>
        <v>0</v>
      </c>
      <c r="W155" s="147">
        <f t="shared" si="27"/>
        <v>0</v>
      </c>
      <c r="X155" s="147">
        <f t="shared" si="27"/>
        <v>0</v>
      </c>
      <c r="Y155" s="147">
        <f t="shared" si="27"/>
        <v>0</v>
      </c>
      <c r="Z155"/>
      <c r="AA155"/>
    </row>
    <row r="156" spans="1:28" x14ac:dyDescent="0.25">
      <c r="S156" s="146" t="str">
        <f>'Informations de base'!$E$69</f>
        <v xml:space="preserve">Ministère chargé de la sécurité </v>
      </c>
      <c r="T156" s="147">
        <f t="shared" si="27"/>
        <v>0</v>
      </c>
      <c r="U156" s="147">
        <f t="shared" si="27"/>
        <v>0</v>
      </c>
      <c r="V156" s="147">
        <f t="shared" si="27"/>
        <v>0</v>
      </c>
      <c r="W156" s="147">
        <f t="shared" si="27"/>
        <v>0</v>
      </c>
      <c r="X156" s="147">
        <f t="shared" si="27"/>
        <v>0</v>
      </c>
      <c r="Y156" s="147">
        <f t="shared" si="27"/>
        <v>0</v>
      </c>
      <c r="Z156"/>
      <c r="AA156"/>
    </row>
    <row r="157" spans="1:28" x14ac:dyDescent="0.25">
      <c r="S157" s="146" t="str">
        <f>'Informations de base'!$E$70</f>
        <v>Ministère  chargé de l'économie et des finances</v>
      </c>
      <c r="T157" s="147">
        <f t="shared" si="27"/>
        <v>0</v>
      </c>
      <c r="U157" s="147">
        <f t="shared" si="27"/>
        <v>0</v>
      </c>
      <c r="V157" s="147">
        <f t="shared" si="27"/>
        <v>0</v>
      </c>
      <c r="W157" s="147">
        <f t="shared" si="27"/>
        <v>0</v>
      </c>
      <c r="X157" s="147">
        <f t="shared" si="27"/>
        <v>0</v>
      </c>
      <c r="Y157" s="147">
        <f t="shared" si="27"/>
        <v>0</v>
      </c>
      <c r="Z157"/>
      <c r="AA157"/>
    </row>
    <row r="158" spans="1:28" x14ac:dyDescent="0.25">
      <c r="S158" s="146" t="str">
        <f>'Informations de base'!$E$71</f>
        <v>Ministère chargé du plan</v>
      </c>
      <c r="T158" s="147">
        <f t="shared" si="27"/>
        <v>0</v>
      </c>
      <c r="U158" s="147">
        <f t="shared" si="27"/>
        <v>0</v>
      </c>
      <c r="V158" s="147">
        <f t="shared" si="27"/>
        <v>0</v>
      </c>
      <c r="W158" s="147">
        <f t="shared" si="27"/>
        <v>0</v>
      </c>
      <c r="X158" s="147">
        <f t="shared" si="27"/>
        <v>0</v>
      </c>
      <c r="Y158" s="147">
        <f t="shared" si="27"/>
        <v>0</v>
      </c>
      <c r="Z158"/>
      <c r="AA158"/>
    </row>
    <row r="159" spans="1:28" x14ac:dyDescent="0.25">
      <c r="S159" s="146" t="str">
        <f>'Informations de base'!$E$72</f>
        <v xml:space="preserve">Ministère chargé de l'énergie et des mines </v>
      </c>
      <c r="T159" s="147">
        <f t="shared" si="27"/>
        <v>0</v>
      </c>
      <c r="U159" s="147">
        <f t="shared" si="27"/>
        <v>0</v>
      </c>
      <c r="V159" s="147">
        <f t="shared" si="27"/>
        <v>0</v>
      </c>
      <c r="W159" s="147">
        <f t="shared" si="27"/>
        <v>0</v>
      </c>
      <c r="X159" s="147">
        <f t="shared" si="27"/>
        <v>0</v>
      </c>
      <c r="Y159" s="147">
        <f t="shared" si="27"/>
        <v>0</v>
      </c>
      <c r="Z159"/>
      <c r="AA159"/>
    </row>
    <row r="160" spans="1:28" x14ac:dyDescent="0.25">
      <c r="S160" s="146" t="str">
        <f>'Informations de base'!$E$73</f>
        <v xml:space="preserve">Ministère chargé de l'enseignement supérieur </v>
      </c>
      <c r="T160" s="147">
        <f t="shared" si="27"/>
        <v>0</v>
      </c>
      <c r="U160" s="147">
        <f t="shared" si="27"/>
        <v>0</v>
      </c>
      <c r="V160" s="147">
        <f t="shared" si="27"/>
        <v>0</v>
      </c>
      <c r="W160" s="147">
        <f t="shared" si="27"/>
        <v>0</v>
      </c>
      <c r="X160" s="147">
        <f t="shared" si="27"/>
        <v>0</v>
      </c>
      <c r="Y160" s="147">
        <f t="shared" si="27"/>
        <v>0</v>
      </c>
      <c r="Z160"/>
      <c r="AA160"/>
    </row>
    <row r="161" spans="1:27" x14ac:dyDescent="0.25">
      <c r="S161" s="146" t="str">
        <f>'Informations de base'!$E74</f>
        <v>Ministère  chargé des affaires étrangères et de la coopération</v>
      </c>
      <c r="T161" s="147">
        <f t="shared" si="27"/>
        <v>0</v>
      </c>
      <c r="U161" s="147">
        <f t="shared" si="27"/>
        <v>0</v>
      </c>
      <c r="V161" s="147">
        <f t="shared" si="27"/>
        <v>0</v>
      </c>
      <c r="W161" s="147">
        <f t="shared" si="27"/>
        <v>0</v>
      </c>
      <c r="X161" s="147">
        <f t="shared" si="27"/>
        <v>0</v>
      </c>
      <c r="Y161" s="147">
        <f t="shared" si="27"/>
        <v>0</v>
      </c>
      <c r="Z161"/>
      <c r="AA161"/>
    </row>
    <row r="162" spans="1:27" x14ac:dyDescent="0.25">
      <c r="S162" s="146" t="str">
        <f>'Informations de base'!$E75</f>
        <v>Ministère chargé de la communication</v>
      </c>
      <c r="T162" s="147">
        <f t="shared" ref="T162:Y169" si="28">SUMIF($G$7:$G$106,$S162,T$7:T$106)</f>
        <v>0</v>
      </c>
      <c r="U162" s="147">
        <f t="shared" si="28"/>
        <v>0</v>
      </c>
      <c r="V162" s="147">
        <f t="shared" si="28"/>
        <v>0</v>
      </c>
      <c r="W162" s="147">
        <f t="shared" si="28"/>
        <v>0</v>
      </c>
      <c r="X162" s="147">
        <f t="shared" si="28"/>
        <v>0</v>
      </c>
      <c r="Y162" s="147">
        <f t="shared" si="28"/>
        <v>0</v>
      </c>
      <c r="Z162"/>
      <c r="AA162"/>
    </row>
    <row r="163" spans="1:27" x14ac:dyDescent="0.25">
      <c r="S163" s="146" t="str">
        <f>'Informations de base'!$E76</f>
        <v xml:space="preserve">Ministère chargé de l'économie maritime </v>
      </c>
      <c r="T163" s="147">
        <f t="shared" si="28"/>
        <v>0</v>
      </c>
      <c r="U163" s="147">
        <f t="shared" si="28"/>
        <v>0</v>
      </c>
      <c r="V163" s="147">
        <f t="shared" si="28"/>
        <v>0</v>
      </c>
      <c r="W163" s="147">
        <f t="shared" si="28"/>
        <v>0</v>
      </c>
      <c r="X163" s="147">
        <f t="shared" si="28"/>
        <v>0</v>
      </c>
      <c r="Y163" s="147">
        <f t="shared" si="28"/>
        <v>0</v>
      </c>
      <c r="Z163"/>
      <c r="AA163"/>
    </row>
    <row r="164" spans="1:27" x14ac:dyDescent="0.25">
      <c r="S164" s="146" t="str">
        <f>'Informations de base'!$E77</f>
        <v xml:space="preserve">Ministère chargé des transports </v>
      </c>
      <c r="T164" s="147">
        <f t="shared" si="28"/>
        <v>0</v>
      </c>
      <c r="U164" s="147">
        <f t="shared" si="28"/>
        <v>0</v>
      </c>
      <c r="V164" s="147">
        <f t="shared" si="28"/>
        <v>0</v>
      </c>
      <c r="W164" s="147">
        <f t="shared" si="28"/>
        <v>0</v>
      </c>
      <c r="X164" s="147">
        <f t="shared" si="28"/>
        <v>0</v>
      </c>
      <c r="Y164" s="147">
        <f t="shared" si="28"/>
        <v>0</v>
      </c>
      <c r="Z164"/>
      <c r="AA164"/>
    </row>
    <row r="165" spans="1:27" x14ac:dyDescent="0.25">
      <c r="S165" s="146" t="str">
        <f>'Informations de base'!$E78</f>
        <v>Ministère chargé du commerce</v>
      </c>
      <c r="T165" s="147">
        <f t="shared" si="28"/>
        <v>0</v>
      </c>
      <c r="U165" s="147">
        <f t="shared" si="28"/>
        <v>0</v>
      </c>
      <c r="V165" s="147">
        <f t="shared" si="28"/>
        <v>0</v>
      </c>
      <c r="W165" s="147">
        <f t="shared" si="28"/>
        <v>0</v>
      </c>
      <c r="X165" s="147">
        <f t="shared" si="28"/>
        <v>0</v>
      </c>
      <c r="Y165" s="147">
        <f t="shared" si="28"/>
        <v>0</v>
      </c>
      <c r="Z165"/>
      <c r="AA165"/>
    </row>
    <row r="166" spans="1:27" x14ac:dyDescent="0.25">
      <c r="S166" s="146" t="str">
        <f>'Informations de base'!$E79</f>
        <v>Autre 14</v>
      </c>
      <c r="T166" s="147">
        <f t="shared" si="28"/>
        <v>0</v>
      </c>
      <c r="U166" s="147">
        <f t="shared" si="28"/>
        <v>0</v>
      </c>
      <c r="V166" s="147">
        <f t="shared" si="28"/>
        <v>0</v>
      </c>
      <c r="W166" s="147">
        <f t="shared" si="28"/>
        <v>0</v>
      </c>
      <c r="X166" s="147">
        <f t="shared" si="28"/>
        <v>0</v>
      </c>
      <c r="Y166" s="147">
        <f t="shared" si="28"/>
        <v>0</v>
      </c>
      <c r="Z166"/>
      <c r="AA166"/>
    </row>
    <row r="167" spans="1:27" x14ac:dyDescent="0.25">
      <c r="S167" s="146" t="str">
        <f>'Informations de base'!$E80</f>
        <v>Autre 15</v>
      </c>
      <c r="T167" s="147">
        <f t="shared" si="28"/>
        <v>0</v>
      </c>
      <c r="U167" s="147">
        <f t="shared" si="28"/>
        <v>0</v>
      </c>
      <c r="V167" s="147">
        <f t="shared" si="28"/>
        <v>0</v>
      </c>
      <c r="W167" s="147">
        <f t="shared" si="28"/>
        <v>0</v>
      </c>
      <c r="X167" s="147">
        <f t="shared" si="28"/>
        <v>0</v>
      </c>
      <c r="Y167" s="147">
        <f t="shared" si="28"/>
        <v>0</v>
      </c>
      <c r="Z167"/>
      <c r="AA167"/>
    </row>
    <row r="168" spans="1:27" x14ac:dyDescent="0.25">
      <c r="S168" s="146" t="str">
        <f>'Informations de base'!$E81</f>
        <v>Autre 16</v>
      </c>
      <c r="T168" s="147">
        <f t="shared" si="28"/>
        <v>0</v>
      </c>
      <c r="U168" s="147">
        <f t="shared" si="28"/>
        <v>0</v>
      </c>
      <c r="V168" s="147">
        <f t="shared" si="28"/>
        <v>0</v>
      </c>
      <c r="W168" s="147">
        <f t="shared" si="28"/>
        <v>0</v>
      </c>
      <c r="X168" s="147">
        <f t="shared" si="28"/>
        <v>0</v>
      </c>
      <c r="Y168" s="147">
        <f t="shared" si="28"/>
        <v>0</v>
      </c>
      <c r="Z168"/>
      <c r="AA168"/>
    </row>
    <row r="169" spans="1:27" x14ac:dyDescent="0.25">
      <c r="S169" s="146" t="str">
        <f>'Informations de base'!$E82</f>
        <v>Autre 17</v>
      </c>
      <c r="T169" s="147">
        <f t="shared" si="28"/>
        <v>0</v>
      </c>
      <c r="U169" s="147">
        <f t="shared" si="28"/>
        <v>0</v>
      </c>
      <c r="V169" s="147">
        <f t="shared" si="28"/>
        <v>0</v>
      </c>
      <c r="W169" s="147">
        <f t="shared" si="28"/>
        <v>0</v>
      </c>
      <c r="X169" s="147">
        <f t="shared" si="28"/>
        <v>0</v>
      </c>
      <c r="Y169" s="147">
        <f t="shared" si="28"/>
        <v>0</v>
      </c>
      <c r="Z169"/>
      <c r="AA169"/>
    </row>
    <row r="170" spans="1:27" x14ac:dyDescent="0.25">
      <c r="S170"/>
      <c r="T170"/>
      <c r="U170"/>
      <c r="V170"/>
      <c r="W170"/>
      <c r="X170"/>
      <c r="Y170"/>
      <c r="Z170"/>
      <c r="AA170"/>
    </row>
    <row r="171" spans="1:27" x14ac:dyDescent="0.25">
      <c r="S171"/>
      <c r="T171"/>
      <c r="U171"/>
      <c r="V171"/>
      <c r="W171"/>
      <c r="X171"/>
      <c r="Y171"/>
      <c r="Z171"/>
      <c r="AA171"/>
    </row>
    <row r="172" spans="1:27" x14ac:dyDescent="0.25">
      <c r="S172"/>
      <c r="T172"/>
      <c r="U172"/>
      <c r="V172"/>
      <c r="W172"/>
      <c r="X172"/>
      <c r="Y172"/>
      <c r="Z172"/>
      <c r="AA172"/>
    </row>
    <row r="173" spans="1:27" x14ac:dyDescent="0.25">
      <c r="S173"/>
      <c r="T173"/>
      <c r="U173"/>
      <c r="V173"/>
      <c r="W173"/>
      <c r="X173"/>
      <c r="Y173"/>
      <c r="Z173"/>
      <c r="AA173"/>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9">U6</f>
        <v>Coût estimé 2022</v>
      </c>
      <c r="V182" s="545" t="str">
        <f t="shared" si="29"/>
        <v>Coût estimé 2023</v>
      </c>
      <c r="W182" s="545" t="str">
        <f t="shared" si="29"/>
        <v>Coût estimé 2024</v>
      </c>
      <c r="X182" s="545" t="str">
        <f t="shared" si="29"/>
        <v>Coût estimé 2025</v>
      </c>
      <c r="Y182" s="545" t="str">
        <f t="shared" si="29"/>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000-000000000000}"/>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8"/>
  <dimension ref="A1:XFC204"/>
  <sheetViews>
    <sheetView zoomScale="70" zoomScaleNormal="70" workbookViewId="0">
      <pane xSplit="3" ySplit="6" topLeftCell="R157" activePane="bottomRight" state="frozen"/>
      <selection pane="topRight" activeCell="D1" sqref="D1"/>
      <selection pane="bottomLeft" activeCell="A7" sqref="A7"/>
      <selection pane="bottomRight" activeCell="A182" sqref="A182:XFD184"/>
    </sheetView>
  </sheetViews>
  <sheetFormatPr defaultColWidth="9.140625" defaultRowHeight="15.75" outlineLevelRow="1" x14ac:dyDescent="0.25"/>
  <cols>
    <col min="1" max="1" width="2.140625" style="142" customWidth="1"/>
    <col min="2" max="2" width="21.5703125" style="142" customWidth="1"/>
    <col min="3" max="3" width="64.85546875" style="54" customWidth="1"/>
    <col min="4" max="4" width="54.42578125" style="37" customWidth="1"/>
    <col min="5" max="5" width="51.57031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85546875" style="37" bestFit="1" customWidth="1"/>
    <col min="15" max="19" width="6.42578125" style="37" bestFit="1" customWidth="1"/>
    <col min="20" max="24" width="18.85546875" style="262" bestFit="1" customWidth="1"/>
    <col min="25" max="25" width="16.5703125" style="262" bestFit="1" customWidth="1"/>
    <col min="26" max="26" width="14.5703125" style="37" customWidth="1"/>
    <col min="27" max="27" width="14.5703125" style="37" bestFit="1" customWidth="1"/>
    <col min="30" max="30" width="33.5703125" customWidth="1"/>
    <col min="31" max="31" width="31.42578125" customWidth="1"/>
    <col min="32" max="32" width="26.42578125" customWidth="1"/>
    <col min="33" max="33" width="26"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619</v>
      </c>
      <c r="C2" s="34"/>
      <c r="D2" s="34"/>
      <c r="E2" s="34"/>
      <c r="F2" s="34"/>
      <c r="G2" s="34"/>
      <c r="H2" s="34"/>
      <c r="I2" s="34"/>
      <c r="J2" s="34"/>
      <c r="K2" s="34"/>
      <c r="L2" s="34"/>
      <c r="M2" s="34"/>
      <c r="N2" s="34"/>
      <c r="O2" s="34"/>
      <c r="P2" s="34"/>
      <c r="Q2" s="34"/>
      <c r="R2" s="34"/>
      <c r="S2" s="3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15.75" customHeight="1" outlineLevel="1" x14ac:dyDescent="0.25">
      <c r="A4" s="137"/>
      <c r="B4" s="36" t="s">
        <v>610</v>
      </c>
      <c r="C4" s="562"/>
      <c r="D4" s="558"/>
      <c r="E4" s="558"/>
      <c r="F4" s="558"/>
      <c r="G4" s="558"/>
      <c r="H4" s="36"/>
      <c r="N4" s="36"/>
    </row>
    <row r="5" spans="1:193 16371:16383" ht="46.5" x14ac:dyDescent="0.25">
      <c r="A5" s="140"/>
      <c r="B5" s="40" t="s">
        <v>609</v>
      </c>
      <c r="C5" s="41" t="s">
        <v>830</v>
      </c>
      <c r="D5" s="41"/>
      <c r="E5" s="41"/>
      <c r="F5" s="41"/>
      <c r="G5" s="41"/>
      <c r="H5" s="41"/>
      <c r="I5" s="41"/>
      <c r="J5" s="41"/>
      <c r="K5" s="41"/>
      <c r="L5" s="41"/>
      <c r="M5" s="41"/>
      <c r="N5" s="41"/>
      <c r="O5" s="42" t="s">
        <v>574</v>
      </c>
      <c r="P5" s="43"/>
      <c r="Q5" s="43"/>
      <c r="R5" s="43"/>
      <c r="S5" s="43"/>
      <c r="T5" s="263" t="s">
        <v>573</v>
      </c>
      <c r="U5" s="264"/>
      <c r="V5" s="264"/>
      <c r="W5" s="264"/>
      <c r="X5" s="264"/>
      <c r="Y5" s="265"/>
      <c r="Z5" s="41"/>
      <c r="AA5" s="41"/>
      <c r="AD5" s="228" t="s">
        <v>778</v>
      </c>
      <c r="AE5" s="229"/>
      <c r="AF5" s="229"/>
      <c r="AG5" s="230"/>
    </row>
    <row r="6" spans="1:193 16371:16383" ht="60.75"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f>COUNTA(AA7:AA103)</f>
        <v>0</v>
      </c>
      <c r="AC6">
        <f>COUNTA(N7:N103)</f>
        <v>0</v>
      </c>
      <c r="AD6" s="231" t="s">
        <v>779</v>
      </c>
      <c r="AE6" s="231" t="s">
        <v>780</v>
      </c>
      <c r="AF6" s="231" t="s">
        <v>781</v>
      </c>
      <c r="AG6" s="231" t="s">
        <v>782</v>
      </c>
    </row>
    <row r="7" spans="1:193 16371:16383" s="217" customFormat="1" x14ac:dyDescent="0.25">
      <c r="A7" s="144"/>
      <c r="B7" s="50"/>
      <c r="C7" s="50"/>
      <c r="D7" s="50"/>
      <c r="E7" s="198"/>
      <c r="F7" s="198"/>
      <c r="G7" s="50"/>
      <c r="H7" s="50"/>
      <c r="I7" s="50"/>
      <c r="J7" s="50"/>
      <c r="K7" s="50"/>
      <c r="L7" s="50"/>
      <c r="M7" s="50"/>
      <c r="N7" s="196"/>
      <c r="O7" s="49"/>
      <c r="P7" s="52"/>
      <c r="Q7" s="52"/>
      <c r="R7" s="52"/>
      <c r="S7" s="52"/>
      <c r="T7" s="249">
        <f t="shared" ref="T7:T31" si="0">IF($N7="Pending",0,$N7*O7)</f>
        <v>0</v>
      </c>
      <c r="U7" s="249">
        <f t="shared" ref="U7:U31" si="1">IF($N7="Pending",0,$N7*P7)</f>
        <v>0</v>
      </c>
      <c r="V7" s="249">
        <f t="shared" ref="V7:V31" si="2">IF($N7="Pending",0,$N7*Q7)</f>
        <v>0</v>
      </c>
      <c r="W7" s="249">
        <f t="shared" ref="W7:W31" si="3">IF($N7="Pending",0,$N7*R7)</f>
        <v>0</v>
      </c>
      <c r="X7" s="249">
        <f t="shared" ref="X7:X31" si="4">IF($N7="Pending",0,$N7*S7)</f>
        <v>0</v>
      </c>
      <c r="Y7" s="249">
        <f t="shared" ref="Y7:Y31" si="5">SUM(T7:X7)</f>
        <v>0</v>
      </c>
      <c r="Z7" s="51"/>
      <c r="AA7" s="51"/>
      <c r="AB7" s="148"/>
      <c r="AC7" s="148"/>
      <c r="AD7" s="148"/>
      <c r="AE7" s="148"/>
      <c r="AG7" s="148"/>
    </row>
    <row r="8" spans="1:193 16371:16383" s="217" customFormat="1" x14ac:dyDescent="0.25">
      <c r="A8" s="144"/>
      <c r="B8" s="50"/>
      <c r="C8" s="50"/>
      <c r="D8" s="50"/>
      <c r="E8" s="198"/>
      <c r="F8" s="198"/>
      <c r="G8" s="50"/>
      <c r="H8" s="50"/>
      <c r="I8" s="50"/>
      <c r="J8" s="50"/>
      <c r="K8" s="50"/>
      <c r="L8" s="50"/>
      <c r="M8" s="50"/>
      <c r="N8" s="196"/>
      <c r="O8" s="49"/>
      <c r="P8" s="52"/>
      <c r="Q8" s="52"/>
      <c r="R8" s="52"/>
      <c r="S8" s="52"/>
      <c r="T8" s="249">
        <f t="shared" si="0"/>
        <v>0</v>
      </c>
      <c r="U8" s="249">
        <f t="shared" si="1"/>
        <v>0</v>
      </c>
      <c r="V8" s="249">
        <f t="shared" si="2"/>
        <v>0</v>
      </c>
      <c r="W8" s="249">
        <f t="shared" si="3"/>
        <v>0</v>
      </c>
      <c r="X8" s="249">
        <f t="shared" si="4"/>
        <v>0</v>
      </c>
      <c r="Y8" s="249">
        <f t="shared" si="5"/>
        <v>0</v>
      </c>
      <c r="Z8" s="51"/>
      <c r="AA8" s="51"/>
      <c r="AB8" s="148"/>
      <c r="AC8" s="148"/>
      <c r="AD8" s="148"/>
      <c r="AE8" s="148"/>
      <c r="AG8" s="148"/>
    </row>
    <row r="9" spans="1:193 16371:16383" s="217" customFormat="1" x14ac:dyDescent="0.25">
      <c r="A9" s="144"/>
      <c r="B9" s="50"/>
      <c r="C9" s="50"/>
      <c r="D9" s="50"/>
      <c r="E9" s="198"/>
      <c r="F9" s="198"/>
      <c r="G9" s="52"/>
      <c r="H9" s="52"/>
      <c r="I9" s="52"/>
      <c r="J9" s="52"/>
      <c r="K9" s="52"/>
      <c r="L9" s="52"/>
      <c r="M9" s="52"/>
      <c r="N9" s="196"/>
      <c r="O9" s="49"/>
      <c r="P9" s="52"/>
      <c r="Q9" s="52"/>
      <c r="R9" s="52"/>
      <c r="S9" s="52"/>
      <c r="T9" s="249">
        <f t="shared" si="0"/>
        <v>0</v>
      </c>
      <c r="U9" s="249">
        <f t="shared" si="1"/>
        <v>0</v>
      </c>
      <c r="V9" s="249">
        <f t="shared" si="2"/>
        <v>0</v>
      </c>
      <c r="W9" s="249">
        <f t="shared" si="3"/>
        <v>0</v>
      </c>
      <c r="X9" s="249">
        <f t="shared" si="4"/>
        <v>0</v>
      </c>
      <c r="Y9" s="249">
        <f t="shared" si="5"/>
        <v>0</v>
      </c>
      <c r="Z9" s="51"/>
      <c r="AA9" s="51"/>
      <c r="AB9" s="148"/>
      <c r="AC9" s="148"/>
    </row>
    <row r="10" spans="1:193 16371:16383" s="217" customFormat="1" x14ac:dyDescent="0.25">
      <c r="A10" s="144"/>
      <c r="B10" s="50"/>
      <c r="C10" s="50"/>
      <c r="D10" s="50"/>
      <c r="E10" s="50"/>
      <c r="F10" s="198"/>
      <c r="G10" s="50"/>
      <c r="H10" s="50"/>
      <c r="I10" s="50"/>
      <c r="J10" s="50"/>
      <c r="K10" s="50"/>
      <c r="L10" s="50"/>
      <c r="M10" s="50"/>
      <c r="N10" s="196"/>
      <c r="O10" s="49"/>
      <c r="P10" s="52"/>
      <c r="Q10" s="52"/>
      <c r="R10" s="52"/>
      <c r="S10" s="52"/>
      <c r="T10" s="249">
        <f t="shared" si="0"/>
        <v>0</v>
      </c>
      <c r="U10" s="249">
        <f t="shared" si="1"/>
        <v>0</v>
      </c>
      <c r="V10" s="249">
        <f t="shared" si="2"/>
        <v>0</v>
      </c>
      <c r="W10" s="249">
        <f t="shared" si="3"/>
        <v>0</v>
      </c>
      <c r="X10" s="249">
        <f t="shared" si="4"/>
        <v>0</v>
      </c>
      <c r="Y10" s="249">
        <f t="shared" si="5"/>
        <v>0</v>
      </c>
      <c r="Z10" s="51"/>
      <c r="AA10" s="51"/>
      <c r="AB10" s="148"/>
      <c r="AD10" s="148"/>
      <c r="AE10" s="148"/>
      <c r="AG10" s="148"/>
    </row>
    <row r="11" spans="1:193 16371:16383" s="217" customFormat="1" x14ac:dyDescent="0.25">
      <c r="A11" s="144"/>
      <c r="B11" s="50"/>
      <c r="C11" s="50"/>
      <c r="D11" s="50"/>
      <c r="E11" s="50"/>
      <c r="F11" s="198"/>
      <c r="G11" s="50"/>
      <c r="H11" s="50"/>
      <c r="I11" s="50"/>
      <c r="J11" s="50"/>
      <c r="K11" s="50"/>
      <c r="L11" s="50"/>
      <c r="M11" s="50"/>
      <c r="N11" s="196"/>
      <c r="O11" s="49"/>
      <c r="P11" s="52"/>
      <c r="Q11" s="52"/>
      <c r="R11" s="52"/>
      <c r="S11" s="52"/>
      <c r="T11" s="249">
        <f t="shared" si="0"/>
        <v>0</v>
      </c>
      <c r="U11" s="249">
        <f t="shared" si="1"/>
        <v>0</v>
      </c>
      <c r="V11" s="249">
        <f t="shared" si="2"/>
        <v>0</v>
      </c>
      <c r="W11" s="249">
        <f t="shared" si="3"/>
        <v>0</v>
      </c>
      <c r="X11" s="249">
        <f t="shared" si="4"/>
        <v>0</v>
      </c>
      <c r="Y11" s="249">
        <f t="shared" si="5"/>
        <v>0</v>
      </c>
      <c r="Z11" s="51"/>
      <c r="AA11" s="51"/>
      <c r="AB11" s="148"/>
      <c r="AD11" s="148"/>
      <c r="AE11" s="148"/>
      <c r="AG11" s="148"/>
    </row>
    <row r="12" spans="1:193 16371:16383" s="217" customFormat="1" x14ac:dyDescent="0.25">
      <c r="A12" s="144"/>
      <c r="B12" s="50"/>
      <c r="C12" s="50"/>
      <c r="D12" s="50"/>
      <c r="E12" s="198"/>
      <c r="F12" s="198"/>
      <c r="G12" s="50"/>
      <c r="H12" s="50"/>
      <c r="I12" s="50"/>
      <c r="J12" s="50"/>
      <c r="K12" s="50"/>
      <c r="L12" s="50"/>
      <c r="M12" s="50"/>
      <c r="N12" s="196"/>
      <c r="O12" s="49"/>
      <c r="P12" s="52"/>
      <c r="Q12" s="52"/>
      <c r="R12" s="52"/>
      <c r="S12" s="52"/>
      <c r="T12" s="249">
        <f t="shared" si="0"/>
        <v>0</v>
      </c>
      <c r="U12" s="249">
        <f t="shared" si="1"/>
        <v>0</v>
      </c>
      <c r="V12" s="249">
        <f t="shared" si="2"/>
        <v>0</v>
      </c>
      <c r="W12" s="249">
        <f t="shared" si="3"/>
        <v>0</v>
      </c>
      <c r="X12" s="249">
        <f t="shared" si="4"/>
        <v>0</v>
      </c>
      <c r="Y12" s="249">
        <f t="shared" si="5"/>
        <v>0</v>
      </c>
      <c r="Z12" s="51"/>
      <c r="AA12" s="51"/>
      <c r="AB12" s="148"/>
      <c r="AD12" s="148"/>
      <c r="AE12" s="148"/>
      <c r="AG12" s="148"/>
    </row>
    <row r="13" spans="1:193 16371:16383" s="217" customFormat="1" x14ac:dyDescent="0.25">
      <c r="A13" s="144"/>
      <c r="B13" s="50"/>
      <c r="C13" s="50"/>
      <c r="D13" s="50"/>
      <c r="E13" s="198"/>
      <c r="F13" s="198"/>
      <c r="G13" s="50"/>
      <c r="H13" s="50"/>
      <c r="I13" s="50"/>
      <c r="J13" s="50"/>
      <c r="K13" s="50"/>
      <c r="L13" s="50"/>
      <c r="M13" s="50"/>
      <c r="N13" s="196"/>
      <c r="O13" s="49"/>
      <c r="P13" s="52"/>
      <c r="Q13" s="52"/>
      <c r="R13" s="52"/>
      <c r="S13" s="52"/>
      <c r="T13" s="249">
        <f t="shared" si="0"/>
        <v>0</v>
      </c>
      <c r="U13" s="249">
        <f t="shared" si="1"/>
        <v>0</v>
      </c>
      <c r="V13" s="249">
        <f t="shared" si="2"/>
        <v>0</v>
      </c>
      <c r="W13" s="249">
        <f t="shared" si="3"/>
        <v>0</v>
      </c>
      <c r="X13" s="249">
        <f t="shared" si="4"/>
        <v>0</v>
      </c>
      <c r="Y13" s="249">
        <f t="shared" si="5"/>
        <v>0</v>
      </c>
      <c r="Z13" s="51"/>
      <c r="AA13" s="51"/>
      <c r="AB13" s="148"/>
      <c r="AD13" s="148"/>
      <c r="AE13" s="148"/>
      <c r="AG13" s="148"/>
    </row>
    <row r="14" spans="1:193 16371:16383" s="217" customFormat="1" x14ac:dyDescent="0.25">
      <c r="A14" s="144"/>
      <c r="B14" s="50"/>
      <c r="C14" s="50"/>
      <c r="D14" s="50"/>
      <c r="E14" s="198"/>
      <c r="F14" s="198"/>
      <c r="G14" s="50"/>
      <c r="H14" s="50"/>
      <c r="I14" s="50"/>
      <c r="J14" s="50"/>
      <c r="K14" s="50"/>
      <c r="L14" s="50"/>
      <c r="M14" s="50"/>
      <c r="N14" s="196"/>
      <c r="O14" s="49"/>
      <c r="P14" s="52"/>
      <c r="Q14" s="52"/>
      <c r="R14" s="52"/>
      <c r="S14" s="52"/>
      <c r="T14" s="249">
        <f t="shared" si="0"/>
        <v>0</v>
      </c>
      <c r="U14" s="249">
        <f t="shared" si="1"/>
        <v>0</v>
      </c>
      <c r="V14" s="249">
        <f t="shared" si="2"/>
        <v>0</v>
      </c>
      <c r="W14" s="249">
        <f t="shared" si="3"/>
        <v>0</v>
      </c>
      <c r="X14" s="249">
        <f t="shared" si="4"/>
        <v>0</v>
      </c>
      <c r="Y14" s="249">
        <f t="shared" si="5"/>
        <v>0</v>
      </c>
      <c r="Z14" s="51"/>
      <c r="AA14" s="51"/>
      <c r="AB14" s="148"/>
      <c r="AD14" s="148"/>
      <c r="AG14" s="148"/>
    </row>
    <row r="15" spans="1:193 16371:16383" s="217" customFormat="1" x14ac:dyDescent="0.25">
      <c r="A15" s="144"/>
      <c r="B15" s="50"/>
      <c r="C15" s="50"/>
      <c r="D15" s="50"/>
      <c r="E15" s="198"/>
      <c r="F15" s="198"/>
      <c r="G15" s="50"/>
      <c r="H15" s="50"/>
      <c r="I15" s="50"/>
      <c r="J15" s="50"/>
      <c r="K15" s="50"/>
      <c r="L15" s="50"/>
      <c r="M15" s="50"/>
      <c r="N15" s="196"/>
      <c r="O15" s="49"/>
      <c r="P15" s="52"/>
      <c r="Q15" s="52"/>
      <c r="R15" s="52"/>
      <c r="S15" s="52"/>
      <c r="T15" s="249">
        <f t="shared" si="0"/>
        <v>0</v>
      </c>
      <c r="U15" s="249">
        <f t="shared" si="1"/>
        <v>0</v>
      </c>
      <c r="V15" s="249">
        <f t="shared" si="2"/>
        <v>0</v>
      </c>
      <c r="W15" s="249">
        <f t="shared" si="3"/>
        <v>0</v>
      </c>
      <c r="X15" s="249">
        <f t="shared" si="4"/>
        <v>0</v>
      </c>
      <c r="Y15" s="249">
        <f t="shared" si="5"/>
        <v>0</v>
      </c>
      <c r="Z15" s="51"/>
      <c r="AA15" s="51"/>
      <c r="AB15" s="148"/>
      <c r="AD15" s="148"/>
      <c r="AG15" s="148"/>
    </row>
    <row r="16" spans="1:193 16371:16383" s="217" customFormat="1" x14ac:dyDescent="0.25">
      <c r="A16" s="144"/>
      <c r="B16" s="50"/>
      <c r="C16" s="50"/>
      <c r="D16" s="50"/>
      <c r="E16" s="198"/>
      <c r="F16" s="198"/>
      <c r="G16" s="50"/>
      <c r="H16" s="50"/>
      <c r="I16" s="50"/>
      <c r="J16" s="50"/>
      <c r="K16" s="50"/>
      <c r="L16" s="50"/>
      <c r="M16" s="50"/>
      <c r="N16" s="196"/>
      <c r="O16" s="49"/>
      <c r="P16" s="52"/>
      <c r="Q16" s="52"/>
      <c r="R16" s="52"/>
      <c r="S16" s="52"/>
      <c r="T16" s="249">
        <f t="shared" si="0"/>
        <v>0</v>
      </c>
      <c r="U16" s="249">
        <f t="shared" si="1"/>
        <v>0</v>
      </c>
      <c r="V16" s="249">
        <f t="shared" si="2"/>
        <v>0</v>
      </c>
      <c r="W16" s="249">
        <f t="shared" si="3"/>
        <v>0</v>
      </c>
      <c r="X16" s="249">
        <f t="shared" si="4"/>
        <v>0</v>
      </c>
      <c r="Y16" s="249">
        <f t="shared" si="5"/>
        <v>0</v>
      </c>
      <c r="Z16" s="51"/>
      <c r="AA16" s="51"/>
      <c r="AB16" s="148"/>
      <c r="AD16" s="148"/>
      <c r="AG16" s="148"/>
    </row>
    <row r="17" spans="1:33" s="217" customFormat="1" x14ac:dyDescent="0.25">
      <c r="A17" s="144"/>
      <c r="B17" s="50"/>
      <c r="C17" s="50"/>
      <c r="D17" s="198"/>
      <c r="E17" s="198"/>
      <c r="F17" s="198"/>
      <c r="G17" s="50"/>
      <c r="H17" s="50"/>
      <c r="I17" s="50"/>
      <c r="J17" s="50"/>
      <c r="K17" s="50"/>
      <c r="L17" s="50"/>
      <c r="M17" s="50"/>
      <c r="N17" s="196"/>
      <c r="O17" s="49"/>
      <c r="P17" s="52"/>
      <c r="Q17" s="52"/>
      <c r="R17" s="52"/>
      <c r="S17" s="52"/>
      <c r="T17" s="249">
        <f t="shared" si="0"/>
        <v>0</v>
      </c>
      <c r="U17" s="249">
        <f t="shared" si="1"/>
        <v>0</v>
      </c>
      <c r="V17" s="249">
        <f t="shared" si="2"/>
        <v>0</v>
      </c>
      <c r="W17" s="249">
        <f t="shared" si="3"/>
        <v>0</v>
      </c>
      <c r="X17" s="249">
        <f t="shared" si="4"/>
        <v>0</v>
      </c>
      <c r="Y17" s="249">
        <f t="shared" si="5"/>
        <v>0</v>
      </c>
      <c r="Z17" s="51"/>
      <c r="AA17" s="51"/>
      <c r="AD17" s="148"/>
      <c r="AE17" s="148"/>
      <c r="AG17" s="148"/>
    </row>
    <row r="18" spans="1:33" s="217" customFormat="1" x14ac:dyDescent="0.25">
      <c r="A18" s="144"/>
      <c r="B18" s="50"/>
      <c r="C18" s="50"/>
      <c r="D18" s="198"/>
      <c r="E18" s="198"/>
      <c r="F18" s="198"/>
      <c r="G18" s="50"/>
      <c r="H18" s="50"/>
      <c r="I18" s="50"/>
      <c r="J18" s="50"/>
      <c r="K18" s="50"/>
      <c r="L18" s="50"/>
      <c r="M18" s="50"/>
      <c r="N18" s="196"/>
      <c r="O18" s="49"/>
      <c r="P18" s="52"/>
      <c r="Q18" s="52"/>
      <c r="R18" s="52"/>
      <c r="S18" s="52"/>
      <c r="T18" s="249">
        <f t="shared" si="0"/>
        <v>0</v>
      </c>
      <c r="U18" s="249">
        <f t="shared" si="1"/>
        <v>0</v>
      </c>
      <c r="V18" s="249">
        <f t="shared" si="2"/>
        <v>0</v>
      </c>
      <c r="W18" s="249">
        <f t="shared" si="3"/>
        <v>0</v>
      </c>
      <c r="X18" s="249">
        <f t="shared" si="4"/>
        <v>0</v>
      </c>
      <c r="Y18" s="249">
        <f t="shared" si="5"/>
        <v>0</v>
      </c>
      <c r="Z18" s="51"/>
      <c r="AA18" s="51"/>
      <c r="AD18" s="148"/>
      <c r="AE18" s="148"/>
      <c r="AG18" s="148"/>
    </row>
    <row r="19" spans="1:33" s="217" customFormat="1" x14ac:dyDescent="0.25">
      <c r="A19" s="144"/>
      <c r="B19" s="50"/>
      <c r="C19" s="50"/>
      <c r="D19" s="198"/>
      <c r="E19" s="198"/>
      <c r="F19" s="198"/>
      <c r="G19" s="50"/>
      <c r="H19" s="50"/>
      <c r="I19" s="50"/>
      <c r="J19" s="50"/>
      <c r="K19" s="50"/>
      <c r="L19" s="50"/>
      <c r="M19" s="50"/>
      <c r="N19" s="196"/>
      <c r="O19" s="49"/>
      <c r="P19" s="52"/>
      <c r="Q19" s="52"/>
      <c r="R19" s="52"/>
      <c r="S19" s="52"/>
      <c r="T19" s="249">
        <f t="shared" si="0"/>
        <v>0</v>
      </c>
      <c r="U19" s="249">
        <f t="shared" si="1"/>
        <v>0</v>
      </c>
      <c r="V19" s="249">
        <f t="shared" si="2"/>
        <v>0</v>
      </c>
      <c r="W19" s="249">
        <f t="shared" si="3"/>
        <v>0</v>
      </c>
      <c r="X19" s="249">
        <f t="shared" si="4"/>
        <v>0</v>
      </c>
      <c r="Y19" s="249">
        <f t="shared" si="5"/>
        <v>0</v>
      </c>
      <c r="Z19" s="51"/>
      <c r="AA19" s="51"/>
      <c r="AD19" s="148"/>
      <c r="AE19" s="148"/>
      <c r="AG19" s="148"/>
    </row>
    <row r="20" spans="1:33" s="217" customFormat="1" x14ac:dyDescent="0.25">
      <c r="A20" s="144"/>
      <c r="B20" s="50"/>
      <c r="C20" s="50"/>
      <c r="D20" s="198"/>
      <c r="E20" s="198"/>
      <c r="F20" s="198"/>
      <c r="G20" s="50"/>
      <c r="H20" s="50"/>
      <c r="I20" s="50"/>
      <c r="J20" s="50"/>
      <c r="K20" s="50"/>
      <c r="L20" s="50"/>
      <c r="M20" s="50"/>
      <c r="N20" s="196"/>
      <c r="O20" s="49"/>
      <c r="P20" s="52"/>
      <c r="Q20" s="52"/>
      <c r="R20" s="52"/>
      <c r="S20" s="52"/>
      <c r="T20" s="249">
        <f t="shared" si="0"/>
        <v>0</v>
      </c>
      <c r="U20" s="249">
        <f t="shared" si="1"/>
        <v>0</v>
      </c>
      <c r="V20" s="249">
        <f t="shared" si="2"/>
        <v>0</v>
      </c>
      <c r="W20" s="249">
        <f t="shared" si="3"/>
        <v>0</v>
      </c>
      <c r="X20" s="249">
        <f t="shared" si="4"/>
        <v>0</v>
      </c>
      <c r="Y20" s="249">
        <f t="shared" si="5"/>
        <v>0</v>
      </c>
      <c r="Z20" s="51"/>
      <c r="AA20" s="51"/>
      <c r="AD20" s="148"/>
      <c r="AE20" s="148"/>
      <c r="AG20" s="148"/>
    </row>
    <row r="21" spans="1:33" s="217" customFormat="1" x14ac:dyDescent="0.25">
      <c r="A21" s="144"/>
      <c r="B21" s="50"/>
      <c r="C21" s="50"/>
      <c r="D21" s="198"/>
      <c r="E21" s="198"/>
      <c r="F21" s="198"/>
      <c r="G21" s="50"/>
      <c r="H21" s="50"/>
      <c r="I21" s="50"/>
      <c r="J21" s="50"/>
      <c r="K21" s="50"/>
      <c r="L21" s="50"/>
      <c r="M21" s="50"/>
      <c r="N21" s="196"/>
      <c r="O21" s="49"/>
      <c r="P21" s="52"/>
      <c r="Q21" s="52"/>
      <c r="R21" s="52"/>
      <c r="S21" s="52"/>
      <c r="T21" s="249">
        <f t="shared" si="0"/>
        <v>0</v>
      </c>
      <c r="U21" s="249">
        <f t="shared" si="1"/>
        <v>0</v>
      </c>
      <c r="V21" s="249">
        <f t="shared" si="2"/>
        <v>0</v>
      </c>
      <c r="W21" s="249">
        <f t="shared" si="3"/>
        <v>0</v>
      </c>
      <c r="X21" s="249">
        <f t="shared" si="4"/>
        <v>0</v>
      </c>
      <c r="Y21" s="249">
        <f t="shared" si="5"/>
        <v>0</v>
      </c>
      <c r="Z21" s="51"/>
      <c r="AA21" s="51"/>
      <c r="AD21" s="148"/>
      <c r="AE21" s="148"/>
      <c r="AG21" s="148"/>
    </row>
    <row r="22" spans="1:33" s="217" customFormat="1" x14ac:dyDescent="0.25">
      <c r="A22" s="144"/>
      <c r="B22" s="50"/>
      <c r="C22" s="50"/>
      <c r="D22" s="198"/>
      <c r="E22" s="198"/>
      <c r="F22" s="198"/>
      <c r="G22" s="51"/>
      <c r="H22" s="50"/>
      <c r="I22" s="50"/>
      <c r="J22" s="50"/>
      <c r="K22" s="50"/>
      <c r="L22" s="50"/>
      <c r="M22" s="50"/>
      <c r="N22" s="196"/>
      <c r="O22" s="49"/>
      <c r="P22" s="52"/>
      <c r="Q22" s="52"/>
      <c r="R22" s="52"/>
      <c r="S22" s="52"/>
      <c r="T22" s="249">
        <f t="shared" si="0"/>
        <v>0</v>
      </c>
      <c r="U22" s="249">
        <f t="shared" si="1"/>
        <v>0</v>
      </c>
      <c r="V22" s="249">
        <f t="shared" si="2"/>
        <v>0</v>
      </c>
      <c r="W22" s="249">
        <f t="shared" si="3"/>
        <v>0</v>
      </c>
      <c r="X22" s="249">
        <f t="shared" si="4"/>
        <v>0</v>
      </c>
      <c r="Y22" s="249">
        <f t="shared" si="5"/>
        <v>0</v>
      </c>
      <c r="Z22" s="51"/>
      <c r="AA22" s="51"/>
      <c r="AD22" s="148"/>
      <c r="AG22" s="148"/>
    </row>
    <row r="23" spans="1:33" s="217" customFormat="1" x14ac:dyDescent="0.25">
      <c r="A23" s="144"/>
      <c r="B23" s="50"/>
      <c r="C23" s="50"/>
      <c r="D23" s="198"/>
      <c r="E23" s="198"/>
      <c r="F23" s="198"/>
      <c r="G23" s="51"/>
      <c r="H23" s="50"/>
      <c r="I23" s="50"/>
      <c r="J23" s="50"/>
      <c r="K23" s="50"/>
      <c r="L23" s="50"/>
      <c r="M23" s="50"/>
      <c r="N23" s="196"/>
      <c r="O23" s="49"/>
      <c r="P23" s="52"/>
      <c r="Q23" s="52"/>
      <c r="R23" s="52"/>
      <c r="S23" s="52"/>
      <c r="T23" s="249">
        <f t="shared" si="0"/>
        <v>0</v>
      </c>
      <c r="U23" s="249">
        <f t="shared" si="1"/>
        <v>0</v>
      </c>
      <c r="V23" s="249">
        <f t="shared" si="2"/>
        <v>0</v>
      </c>
      <c r="W23" s="249">
        <f t="shared" si="3"/>
        <v>0</v>
      </c>
      <c r="X23" s="249">
        <f t="shared" si="4"/>
        <v>0</v>
      </c>
      <c r="Y23" s="249">
        <f t="shared" si="5"/>
        <v>0</v>
      </c>
      <c r="Z23" s="51"/>
      <c r="AA23" s="51"/>
      <c r="AD23" s="148"/>
      <c r="AG23" s="148"/>
    </row>
    <row r="24" spans="1:33" s="217" customFormat="1" x14ac:dyDescent="0.25">
      <c r="A24" s="144"/>
      <c r="B24" s="50"/>
      <c r="C24" s="50"/>
      <c r="D24" s="50"/>
      <c r="E24" s="50"/>
      <c r="F24" s="198"/>
      <c r="G24" s="50"/>
      <c r="H24" s="50"/>
      <c r="I24" s="50"/>
      <c r="J24" s="50"/>
      <c r="K24" s="50"/>
      <c r="L24" s="50"/>
      <c r="M24" s="52"/>
      <c r="N24" s="196"/>
      <c r="O24" s="49"/>
      <c r="P24" s="52"/>
      <c r="Q24" s="52"/>
      <c r="R24" s="52"/>
      <c r="S24" s="52"/>
      <c r="T24" s="249">
        <f t="shared" si="0"/>
        <v>0</v>
      </c>
      <c r="U24" s="249">
        <f t="shared" si="1"/>
        <v>0</v>
      </c>
      <c r="V24" s="249">
        <f t="shared" si="2"/>
        <v>0</v>
      </c>
      <c r="W24" s="249">
        <f t="shared" si="3"/>
        <v>0</v>
      </c>
      <c r="X24" s="249">
        <f t="shared" si="4"/>
        <v>0</v>
      </c>
      <c r="Y24" s="249">
        <f t="shared" si="5"/>
        <v>0</v>
      </c>
      <c r="Z24" s="51"/>
      <c r="AA24" s="51"/>
      <c r="AD24" s="148"/>
      <c r="AG24" s="148"/>
    </row>
    <row r="25" spans="1:33" s="217" customFormat="1" x14ac:dyDescent="0.25">
      <c r="A25" s="144"/>
      <c r="B25" s="50"/>
      <c r="C25" s="50"/>
      <c r="D25" s="50"/>
      <c r="E25" s="50"/>
      <c r="F25" s="198"/>
      <c r="G25" s="50"/>
      <c r="H25" s="50"/>
      <c r="I25" s="50"/>
      <c r="J25" s="50"/>
      <c r="K25" s="50"/>
      <c r="L25" s="50"/>
      <c r="M25" s="50"/>
      <c r="N25" s="196"/>
      <c r="O25" s="49"/>
      <c r="P25" s="52"/>
      <c r="Q25" s="52"/>
      <c r="R25" s="52"/>
      <c r="S25" s="52"/>
      <c r="T25" s="249">
        <f t="shared" si="0"/>
        <v>0</v>
      </c>
      <c r="U25" s="249">
        <f t="shared" si="1"/>
        <v>0</v>
      </c>
      <c r="V25" s="249">
        <f t="shared" si="2"/>
        <v>0</v>
      </c>
      <c r="W25" s="249">
        <f t="shared" si="3"/>
        <v>0</v>
      </c>
      <c r="X25" s="249">
        <f t="shared" si="4"/>
        <v>0</v>
      </c>
      <c r="Y25" s="249">
        <f t="shared" si="5"/>
        <v>0</v>
      </c>
      <c r="Z25" s="51"/>
      <c r="AA25" s="51"/>
      <c r="AD25" s="148"/>
      <c r="AG25" s="148"/>
    </row>
    <row r="26" spans="1:33" s="217" customFormat="1" x14ac:dyDescent="0.25">
      <c r="A26" s="144"/>
      <c r="B26" s="50"/>
      <c r="C26" s="50"/>
      <c r="D26" s="50"/>
      <c r="E26" s="50"/>
      <c r="F26" s="198"/>
      <c r="G26" s="50"/>
      <c r="H26" s="50"/>
      <c r="I26" s="50"/>
      <c r="J26" s="50"/>
      <c r="K26" s="50"/>
      <c r="L26" s="50"/>
      <c r="M26" s="50"/>
      <c r="N26" s="196"/>
      <c r="O26" s="49"/>
      <c r="P26" s="52"/>
      <c r="Q26" s="52"/>
      <c r="R26" s="52"/>
      <c r="S26" s="52"/>
      <c r="T26" s="249">
        <f t="shared" si="0"/>
        <v>0</v>
      </c>
      <c r="U26" s="249">
        <f t="shared" si="1"/>
        <v>0</v>
      </c>
      <c r="V26" s="249">
        <f t="shared" si="2"/>
        <v>0</v>
      </c>
      <c r="W26" s="249">
        <f t="shared" si="3"/>
        <v>0</v>
      </c>
      <c r="X26" s="249">
        <f t="shared" si="4"/>
        <v>0</v>
      </c>
      <c r="Y26" s="249">
        <f t="shared" si="5"/>
        <v>0</v>
      </c>
      <c r="Z26" s="51"/>
      <c r="AA26" s="51"/>
      <c r="AD26" s="148"/>
      <c r="AG26" s="148"/>
    </row>
    <row r="27" spans="1:33" s="217" customFormat="1" x14ac:dyDescent="0.25">
      <c r="A27" s="144"/>
      <c r="B27" s="50"/>
      <c r="C27" s="50"/>
      <c r="D27" s="50"/>
      <c r="E27" s="50"/>
      <c r="F27" s="198"/>
      <c r="G27" s="50"/>
      <c r="H27" s="50"/>
      <c r="I27" s="50"/>
      <c r="J27" s="50"/>
      <c r="K27" s="50"/>
      <c r="L27" s="50"/>
      <c r="M27" s="50"/>
      <c r="N27" s="196"/>
      <c r="O27" s="49"/>
      <c r="P27" s="52"/>
      <c r="Q27" s="52"/>
      <c r="R27" s="52"/>
      <c r="S27" s="52"/>
      <c r="T27" s="249">
        <f t="shared" si="0"/>
        <v>0</v>
      </c>
      <c r="U27" s="249">
        <f t="shared" si="1"/>
        <v>0</v>
      </c>
      <c r="V27" s="249">
        <f t="shared" si="2"/>
        <v>0</v>
      </c>
      <c r="W27" s="249">
        <f t="shared" si="3"/>
        <v>0</v>
      </c>
      <c r="X27" s="249">
        <f t="shared" si="4"/>
        <v>0</v>
      </c>
      <c r="Y27" s="249">
        <f t="shared" si="5"/>
        <v>0</v>
      </c>
      <c r="Z27" s="51"/>
      <c r="AA27" s="51"/>
      <c r="AD27" s="148"/>
      <c r="AG27" s="148"/>
    </row>
    <row r="28" spans="1:33" x14ac:dyDescent="0.25">
      <c r="A28" s="144"/>
      <c r="B28" s="50"/>
      <c r="C28" s="50"/>
      <c r="D28" s="50"/>
      <c r="E28" s="50"/>
      <c r="F28" s="198"/>
      <c r="G28" s="50"/>
      <c r="H28" s="50"/>
      <c r="I28" s="50"/>
      <c r="J28" s="50"/>
      <c r="K28" s="50"/>
      <c r="L28" s="50"/>
      <c r="M28" s="50"/>
      <c r="N28" s="196"/>
      <c r="O28" s="49"/>
      <c r="P28" s="52"/>
      <c r="Q28" s="52"/>
      <c r="R28" s="52"/>
      <c r="S28" s="52"/>
      <c r="T28" s="249">
        <f t="shared" si="0"/>
        <v>0</v>
      </c>
      <c r="U28" s="249">
        <f t="shared" si="1"/>
        <v>0</v>
      </c>
      <c r="V28" s="249">
        <f t="shared" si="2"/>
        <v>0</v>
      </c>
      <c r="W28" s="249">
        <f t="shared" si="3"/>
        <v>0</v>
      </c>
      <c r="X28" s="249">
        <f t="shared" si="4"/>
        <v>0</v>
      </c>
      <c r="Y28" s="249">
        <f t="shared" si="5"/>
        <v>0</v>
      </c>
      <c r="Z28" s="51"/>
      <c r="AA28" s="51"/>
      <c r="AD28" s="148"/>
      <c r="AE28" s="217"/>
      <c r="AF28" s="217"/>
      <c r="AG28" s="148"/>
    </row>
    <row r="29" spans="1:33" x14ac:dyDescent="0.25">
      <c r="A29" s="144"/>
      <c r="B29" s="50"/>
      <c r="C29" s="50"/>
      <c r="D29" s="50"/>
      <c r="E29" s="198"/>
      <c r="F29" s="198"/>
      <c r="G29" s="50"/>
      <c r="H29" s="50"/>
      <c r="I29" s="50"/>
      <c r="J29" s="50"/>
      <c r="K29" s="50"/>
      <c r="L29" s="50"/>
      <c r="M29" s="50"/>
      <c r="N29" s="196"/>
      <c r="O29" s="49"/>
      <c r="P29" s="52"/>
      <c r="Q29" s="52"/>
      <c r="R29" s="52"/>
      <c r="S29" s="52"/>
      <c r="T29" s="249">
        <f t="shared" si="0"/>
        <v>0</v>
      </c>
      <c r="U29" s="249">
        <f t="shared" si="1"/>
        <v>0</v>
      </c>
      <c r="V29" s="249">
        <f t="shared" si="2"/>
        <v>0</v>
      </c>
      <c r="W29" s="249">
        <f t="shared" si="3"/>
        <v>0</v>
      </c>
      <c r="X29" s="249">
        <f t="shared" si="4"/>
        <v>0</v>
      </c>
      <c r="Y29" s="249">
        <f t="shared" si="5"/>
        <v>0</v>
      </c>
      <c r="Z29" s="51"/>
      <c r="AA29" s="51"/>
      <c r="AD29" s="148"/>
      <c r="AE29" s="217"/>
      <c r="AF29" s="217"/>
      <c r="AG29" s="148"/>
    </row>
    <row r="30" spans="1:33" x14ac:dyDescent="0.25">
      <c r="A30" s="144"/>
      <c r="B30" s="50"/>
      <c r="C30" s="50"/>
      <c r="D30" s="50"/>
      <c r="E30" s="198"/>
      <c r="F30" s="198"/>
      <c r="G30" s="50"/>
      <c r="H30" s="50"/>
      <c r="I30" s="50"/>
      <c r="J30" s="50"/>
      <c r="K30" s="50"/>
      <c r="L30" s="50"/>
      <c r="M30" s="50"/>
      <c r="N30" s="196"/>
      <c r="O30" s="49"/>
      <c r="P30" s="52"/>
      <c r="Q30" s="52"/>
      <c r="R30" s="52"/>
      <c r="S30" s="52"/>
      <c r="T30" s="249">
        <f t="shared" si="0"/>
        <v>0</v>
      </c>
      <c r="U30" s="249">
        <f t="shared" si="1"/>
        <v>0</v>
      </c>
      <c r="V30" s="249">
        <f t="shared" si="2"/>
        <v>0</v>
      </c>
      <c r="W30" s="249">
        <f t="shared" si="3"/>
        <v>0</v>
      </c>
      <c r="X30" s="249">
        <f t="shared" si="4"/>
        <v>0</v>
      </c>
      <c r="Y30" s="249">
        <f t="shared" si="5"/>
        <v>0</v>
      </c>
      <c r="Z30" s="51"/>
      <c r="AA30" s="51"/>
      <c r="AD30" s="148"/>
      <c r="AE30" s="217"/>
      <c r="AF30" s="217"/>
      <c r="AG30" s="148"/>
    </row>
    <row r="31" spans="1:33" x14ac:dyDescent="0.25">
      <c r="A31" s="144"/>
      <c r="B31" s="50"/>
      <c r="C31" s="50"/>
      <c r="D31" s="50"/>
      <c r="E31" s="198"/>
      <c r="F31" s="198"/>
      <c r="G31" s="50"/>
      <c r="H31" s="50"/>
      <c r="I31" s="50"/>
      <c r="J31" s="50"/>
      <c r="K31" s="50"/>
      <c r="L31" s="50"/>
      <c r="M31" s="50"/>
      <c r="N31" s="50"/>
      <c r="O31" s="49"/>
      <c r="P31" s="52"/>
      <c r="Q31" s="52"/>
      <c r="R31" s="52"/>
      <c r="S31" s="52"/>
      <c r="T31" s="249">
        <f t="shared" si="0"/>
        <v>0</v>
      </c>
      <c r="U31" s="249">
        <f t="shared" si="1"/>
        <v>0</v>
      </c>
      <c r="V31" s="249">
        <f t="shared" si="2"/>
        <v>0</v>
      </c>
      <c r="W31" s="249">
        <f t="shared" si="3"/>
        <v>0</v>
      </c>
      <c r="X31" s="249">
        <f t="shared" si="4"/>
        <v>0</v>
      </c>
      <c r="Y31" s="249">
        <f t="shared" si="5"/>
        <v>0</v>
      </c>
      <c r="Z31" s="51"/>
      <c r="AA31" s="51"/>
      <c r="AD31" s="148"/>
      <c r="AE31" s="217"/>
      <c r="AF31" s="217"/>
      <c r="AG31" s="148"/>
    </row>
    <row r="32" spans="1:33" x14ac:dyDescent="0.25">
      <c r="A32" s="144"/>
      <c r="B32" s="50"/>
      <c r="C32" s="50"/>
      <c r="D32" s="50"/>
      <c r="E32" s="222"/>
      <c r="F32" s="50"/>
      <c r="G32" s="50"/>
      <c r="H32" s="50"/>
      <c r="I32" s="50"/>
      <c r="J32" s="50"/>
      <c r="K32" s="50"/>
      <c r="L32" s="50"/>
      <c r="M32" s="50"/>
      <c r="N32" s="50"/>
      <c r="O32" s="49"/>
      <c r="P32" s="52"/>
      <c r="Q32" s="52"/>
      <c r="R32" s="52"/>
      <c r="S32" s="52"/>
      <c r="T32" s="249">
        <f t="shared" ref="T32:T72" si="6">IF($N32="Pending",0,$N32*O32)</f>
        <v>0</v>
      </c>
      <c r="U32" s="249">
        <f t="shared" ref="U32:U72" si="7">IF($N32="Pending",0,$N32*P32)</f>
        <v>0</v>
      </c>
      <c r="V32" s="249">
        <f t="shared" ref="V32:V72" si="8">IF($N32="Pending",0,$N32*Q32)</f>
        <v>0</v>
      </c>
      <c r="W32" s="249">
        <f t="shared" ref="W32:W72" si="9">IF($N32="Pending",0,$N32*R32)</f>
        <v>0</v>
      </c>
      <c r="X32" s="249">
        <f t="shared" ref="X32:X72" si="10">IF($N32="Pending",0,$N32*S32)</f>
        <v>0</v>
      </c>
      <c r="Y32" s="249">
        <f t="shared" ref="Y32:Y72" si="11">SUM(T32:X32)</f>
        <v>0</v>
      </c>
      <c r="Z32" s="51"/>
      <c r="AA32" s="51"/>
    </row>
    <row r="33" spans="1:27" x14ac:dyDescent="0.25">
      <c r="A33" s="144"/>
      <c r="B33" s="50"/>
      <c r="C33" s="50"/>
      <c r="D33" s="50"/>
      <c r="E33" s="50"/>
      <c r="F33" s="50"/>
      <c r="G33" s="50"/>
      <c r="H33" s="50"/>
      <c r="I33" s="50"/>
      <c r="J33" s="50"/>
      <c r="K33" s="50"/>
      <c r="L33" s="50"/>
      <c r="M33" s="50"/>
      <c r="N33" s="50"/>
      <c r="O33" s="49"/>
      <c r="P33" s="52"/>
      <c r="Q33" s="52"/>
      <c r="R33" s="52"/>
      <c r="S33" s="52"/>
      <c r="T33" s="249">
        <f t="shared" si="6"/>
        <v>0</v>
      </c>
      <c r="U33" s="249">
        <f t="shared" si="7"/>
        <v>0</v>
      </c>
      <c r="V33" s="249">
        <f t="shared" si="8"/>
        <v>0</v>
      </c>
      <c r="W33" s="249">
        <f t="shared" si="9"/>
        <v>0</v>
      </c>
      <c r="X33" s="249">
        <f t="shared" si="10"/>
        <v>0</v>
      </c>
      <c r="Y33" s="249">
        <f t="shared" si="11"/>
        <v>0</v>
      </c>
      <c r="Z33" s="51"/>
      <c r="AA33" s="51"/>
    </row>
    <row r="34" spans="1:27" x14ac:dyDescent="0.25">
      <c r="A34" s="144"/>
      <c r="B34" s="50"/>
      <c r="C34" s="50"/>
      <c r="D34" s="50"/>
      <c r="E34" s="50"/>
      <c r="F34" s="50"/>
      <c r="G34" s="50"/>
      <c r="H34" s="50"/>
      <c r="I34" s="50"/>
      <c r="J34" s="50"/>
      <c r="K34" s="50"/>
      <c r="L34" s="50"/>
      <c r="M34" s="50"/>
      <c r="N34" s="50"/>
      <c r="O34" s="49"/>
      <c r="P34" s="52"/>
      <c r="Q34" s="52"/>
      <c r="R34" s="52"/>
      <c r="S34" s="52"/>
      <c r="T34" s="249">
        <f t="shared" si="6"/>
        <v>0</v>
      </c>
      <c r="U34" s="249">
        <f t="shared" si="7"/>
        <v>0</v>
      </c>
      <c r="V34" s="249">
        <f t="shared" si="8"/>
        <v>0</v>
      </c>
      <c r="W34" s="249">
        <f t="shared" si="9"/>
        <v>0</v>
      </c>
      <c r="X34" s="249">
        <f t="shared" si="10"/>
        <v>0</v>
      </c>
      <c r="Y34" s="249">
        <f t="shared" si="11"/>
        <v>0</v>
      </c>
      <c r="Z34" s="51"/>
      <c r="AA34" s="51"/>
    </row>
    <row r="35" spans="1:27" x14ac:dyDescent="0.25">
      <c r="A35" s="144"/>
      <c r="B35" s="50"/>
      <c r="C35" s="50"/>
      <c r="D35" s="50"/>
      <c r="E35" s="50"/>
      <c r="F35" s="50"/>
      <c r="G35" s="50"/>
      <c r="H35" s="50"/>
      <c r="I35" s="50"/>
      <c r="J35" s="50"/>
      <c r="K35" s="50"/>
      <c r="L35" s="50"/>
      <c r="M35" s="50"/>
      <c r="N35" s="50"/>
      <c r="O35" s="49"/>
      <c r="P35" s="52"/>
      <c r="Q35" s="52"/>
      <c r="R35" s="52"/>
      <c r="S35" s="52"/>
      <c r="T35" s="249">
        <f t="shared" si="6"/>
        <v>0</v>
      </c>
      <c r="U35" s="249">
        <f t="shared" si="7"/>
        <v>0</v>
      </c>
      <c r="V35" s="249">
        <f t="shared" si="8"/>
        <v>0</v>
      </c>
      <c r="W35" s="249">
        <f t="shared" si="9"/>
        <v>0</v>
      </c>
      <c r="X35" s="249">
        <f t="shared" si="10"/>
        <v>0</v>
      </c>
      <c r="Y35" s="249">
        <f t="shared" si="11"/>
        <v>0</v>
      </c>
      <c r="Z35" s="51"/>
      <c r="AA35" s="51"/>
    </row>
    <row r="36" spans="1:27" x14ac:dyDescent="0.25">
      <c r="A36" s="144"/>
      <c r="B36" s="50"/>
      <c r="C36" s="50"/>
      <c r="D36" s="50"/>
      <c r="E36" s="50"/>
      <c r="F36" s="50"/>
      <c r="G36" s="50"/>
      <c r="H36" s="50"/>
      <c r="I36" s="50"/>
      <c r="J36" s="50"/>
      <c r="K36" s="50"/>
      <c r="L36" s="50"/>
      <c r="M36" s="50"/>
      <c r="N36" s="50"/>
      <c r="O36" s="49"/>
      <c r="P36" s="52"/>
      <c r="Q36" s="52"/>
      <c r="R36" s="52"/>
      <c r="S36" s="52"/>
      <c r="T36" s="249">
        <f t="shared" si="6"/>
        <v>0</v>
      </c>
      <c r="U36" s="249">
        <f t="shared" si="7"/>
        <v>0</v>
      </c>
      <c r="V36" s="249">
        <f t="shared" si="8"/>
        <v>0</v>
      </c>
      <c r="W36" s="249">
        <f t="shared" si="9"/>
        <v>0</v>
      </c>
      <c r="X36" s="249">
        <f t="shared" si="10"/>
        <v>0</v>
      </c>
      <c r="Y36" s="249">
        <f t="shared" si="11"/>
        <v>0</v>
      </c>
      <c r="Z36" s="51"/>
      <c r="AA36" s="51"/>
    </row>
    <row r="37" spans="1:27" x14ac:dyDescent="0.25">
      <c r="A37" s="144"/>
      <c r="B37" s="50"/>
      <c r="C37" s="50"/>
      <c r="D37" s="50"/>
      <c r="E37" s="50"/>
      <c r="F37" s="50"/>
      <c r="G37" s="50"/>
      <c r="H37" s="50"/>
      <c r="I37" s="50"/>
      <c r="J37" s="50"/>
      <c r="K37" s="50"/>
      <c r="L37" s="50"/>
      <c r="M37" s="50"/>
      <c r="N37" s="50"/>
      <c r="O37" s="49"/>
      <c r="P37" s="52"/>
      <c r="Q37" s="52"/>
      <c r="R37" s="52"/>
      <c r="S37" s="52"/>
      <c r="T37" s="249">
        <f t="shared" si="6"/>
        <v>0</v>
      </c>
      <c r="U37" s="249">
        <f t="shared" si="7"/>
        <v>0</v>
      </c>
      <c r="V37" s="249">
        <f t="shared" si="8"/>
        <v>0</v>
      </c>
      <c r="W37" s="249">
        <f t="shared" si="9"/>
        <v>0</v>
      </c>
      <c r="X37" s="249">
        <f t="shared" si="10"/>
        <v>0</v>
      </c>
      <c r="Y37" s="249">
        <f t="shared" si="11"/>
        <v>0</v>
      </c>
      <c r="Z37" s="51"/>
      <c r="AA37" s="51"/>
    </row>
    <row r="38" spans="1:27" x14ac:dyDescent="0.25">
      <c r="A38" s="144"/>
      <c r="B38" s="50"/>
      <c r="C38" s="50"/>
      <c r="D38" s="50"/>
      <c r="E38" s="50"/>
      <c r="F38" s="50"/>
      <c r="G38" s="50"/>
      <c r="H38" s="50"/>
      <c r="I38" s="50"/>
      <c r="J38" s="50"/>
      <c r="K38" s="50"/>
      <c r="L38" s="50"/>
      <c r="M38" s="50"/>
      <c r="N38" s="50"/>
      <c r="O38" s="49"/>
      <c r="P38" s="52"/>
      <c r="Q38" s="52"/>
      <c r="R38" s="52"/>
      <c r="S38" s="52"/>
      <c r="T38" s="249">
        <f t="shared" si="6"/>
        <v>0</v>
      </c>
      <c r="U38" s="249">
        <f t="shared" si="7"/>
        <v>0</v>
      </c>
      <c r="V38" s="249">
        <f t="shared" si="8"/>
        <v>0</v>
      </c>
      <c r="W38" s="249">
        <f t="shared" si="9"/>
        <v>0</v>
      </c>
      <c r="X38" s="249">
        <f t="shared" si="10"/>
        <v>0</v>
      </c>
      <c r="Y38" s="249">
        <f t="shared" si="11"/>
        <v>0</v>
      </c>
      <c r="Z38" s="51"/>
      <c r="AA38" s="51"/>
    </row>
    <row r="39" spans="1:27" x14ac:dyDescent="0.25">
      <c r="A39" s="144"/>
      <c r="B39" s="50"/>
      <c r="C39" s="50"/>
      <c r="D39" s="50"/>
      <c r="E39" s="50"/>
      <c r="F39" s="50"/>
      <c r="G39" s="50"/>
      <c r="H39" s="50"/>
      <c r="I39" s="50"/>
      <c r="J39" s="50"/>
      <c r="K39" s="50"/>
      <c r="L39" s="50"/>
      <c r="M39" s="50"/>
      <c r="N39" s="50"/>
      <c r="O39" s="49"/>
      <c r="P39" s="52"/>
      <c r="Q39" s="52"/>
      <c r="R39" s="52"/>
      <c r="S39" s="52"/>
      <c r="T39" s="249">
        <f t="shared" si="6"/>
        <v>0</v>
      </c>
      <c r="U39" s="249">
        <f t="shared" si="7"/>
        <v>0</v>
      </c>
      <c r="V39" s="249">
        <f t="shared" si="8"/>
        <v>0</v>
      </c>
      <c r="W39" s="249">
        <f t="shared" si="9"/>
        <v>0</v>
      </c>
      <c r="X39" s="249">
        <f t="shared" si="10"/>
        <v>0</v>
      </c>
      <c r="Y39" s="249">
        <f t="shared" si="11"/>
        <v>0</v>
      </c>
      <c r="Z39" s="51"/>
      <c r="AA39" s="51"/>
    </row>
    <row r="40" spans="1:27" x14ac:dyDescent="0.25">
      <c r="A40" s="144"/>
      <c r="B40" s="50"/>
      <c r="C40" s="50"/>
      <c r="D40" s="50"/>
      <c r="E40" s="50"/>
      <c r="F40" s="50"/>
      <c r="G40" s="50"/>
      <c r="H40" s="50"/>
      <c r="I40" s="50"/>
      <c r="J40" s="50"/>
      <c r="K40" s="50"/>
      <c r="L40" s="50"/>
      <c r="M40" s="50"/>
      <c r="N40" s="50"/>
      <c r="O40" s="49"/>
      <c r="P40" s="52"/>
      <c r="Q40" s="52"/>
      <c r="R40" s="52"/>
      <c r="S40" s="52"/>
      <c r="T40" s="249">
        <f t="shared" si="6"/>
        <v>0</v>
      </c>
      <c r="U40" s="249">
        <f t="shared" si="7"/>
        <v>0</v>
      </c>
      <c r="V40" s="249">
        <f t="shared" si="8"/>
        <v>0</v>
      </c>
      <c r="W40" s="249">
        <f t="shared" si="9"/>
        <v>0</v>
      </c>
      <c r="X40" s="249">
        <f t="shared" si="10"/>
        <v>0</v>
      </c>
      <c r="Y40" s="249">
        <f t="shared" si="11"/>
        <v>0</v>
      </c>
      <c r="Z40" s="51"/>
      <c r="AA40" s="51"/>
    </row>
    <row r="41" spans="1:27" x14ac:dyDescent="0.25">
      <c r="A41" s="144"/>
      <c r="B41" s="50"/>
      <c r="C41" s="50"/>
      <c r="D41" s="50"/>
      <c r="E41" s="50"/>
      <c r="F41" s="50"/>
      <c r="G41" s="50"/>
      <c r="H41" s="50"/>
      <c r="I41" s="50"/>
      <c r="J41" s="50"/>
      <c r="K41" s="50"/>
      <c r="L41" s="50"/>
      <c r="M41" s="50"/>
      <c r="N41" s="50"/>
      <c r="O41" s="49"/>
      <c r="P41" s="52"/>
      <c r="Q41" s="52"/>
      <c r="R41" s="52"/>
      <c r="S41" s="52"/>
      <c r="T41" s="249">
        <f t="shared" si="6"/>
        <v>0</v>
      </c>
      <c r="U41" s="249">
        <f t="shared" si="7"/>
        <v>0</v>
      </c>
      <c r="V41" s="249">
        <f t="shared" si="8"/>
        <v>0</v>
      </c>
      <c r="W41" s="249">
        <f t="shared" si="9"/>
        <v>0</v>
      </c>
      <c r="X41" s="249">
        <f t="shared" si="10"/>
        <v>0</v>
      </c>
      <c r="Y41" s="249">
        <f t="shared" si="11"/>
        <v>0</v>
      </c>
      <c r="Z41" s="51"/>
      <c r="AA41" s="51"/>
    </row>
    <row r="42" spans="1:27" x14ac:dyDescent="0.25">
      <c r="A42" s="144"/>
      <c r="B42" s="50"/>
      <c r="C42" s="50"/>
      <c r="D42" s="50"/>
      <c r="E42" s="50"/>
      <c r="F42" s="50"/>
      <c r="G42" s="50"/>
      <c r="H42" s="50"/>
      <c r="I42" s="50"/>
      <c r="J42" s="50"/>
      <c r="K42" s="50"/>
      <c r="L42" s="50"/>
      <c r="M42" s="50"/>
      <c r="N42" s="50"/>
      <c r="O42" s="49"/>
      <c r="P42" s="52"/>
      <c r="Q42" s="52"/>
      <c r="R42" s="52"/>
      <c r="S42" s="52"/>
      <c r="T42" s="249">
        <f t="shared" si="6"/>
        <v>0</v>
      </c>
      <c r="U42" s="249">
        <f t="shared" si="7"/>
        <v>0</v>
      </c>
      <c r="V42" s="249">
        <f t="shared" si="8"/>
        <v>0</v>
      </c>
      <c r="W42" s="249">
        <f t="shared" si="9"/>
        <v>0</v>
      </c>
      <c r="X42" s="249">
        <f t="shared" si="10"/>
        <v>0</v>
      </c>
      <c r="Y42" s="249">
        <f t="shared" si="11"/>
        <v>0</v>
      </c>
      <c r="Z42" s="51"/>
      <c r="AA42" s="51"/>
    </row>
    <row r="43" spans="1:27" x14ac:dyDescent="0.25">
      <c r="A43" s="144"/>
      <c r="B43" s="50"/>
      <c r="C43" s="50"/>
      <c r="D43" s="50"/>
      <c r="E43" s="50"/>
      <c r="F43" s="50"/>
      <c r="G43" s="50"/>
      <c r="H43" s="50"/>
      <c r="I43" s="50"/>
      <c r="J43" s="50"/>
      <c r="K43" s="50"/>
      <c r="L43" s="50"/>
      <c r="M43" s="50"/>
      <c r="N43" s="50"/>
      <c r="O43" s="49"/>
      <c r="P43" s="52"/>
      <c r="Q43" s="52"/>
      <c r="R43" s="52"/>
      <c r="S43" s="52"/>
      <c r="T43" s="249">
        <f t="shared" si="6"/>
        <v>0</v>
      </c>
      <c r="U43" s="249">
        <f t="shared" si="7"/>
        <v>0</v>
      </c>
      <c r="V43" s="249">
        <f t="shared" si="8"/>
        <v>0</v>
      </c>
      <c r="W43" s="249">
        <f t="shared" si="9"/>
        <v>0</v>
      </c>
      <c r="X43" s="249">
        <f t="shared" si="10"/>
        <v>0</v>
      </c>
      <c r="Y43" s="249">
        <f t="shared" si="11"/>
        <v>0</v>
      </c>
      <c r="Z43" s="51"/>
      <c r="AA43" s="51"/>
    </row>
    <row r="44" spans="1:27" x14ac:dyDescent="0.25">
      <c r="A44" s="144"/>
      <c r="B44" s="50"/>
      <c r="C44" s="50"/>
      <c r="D44" s="50"/>
      <c r="E44" s="50"/>
      <c r="F44" s="50"/>
      <c r="G44" s="50"/>
      <c r="H44" s="50"/>
      <c r="I44" s="50"/>
      <c r="J44" s="50"/>
      <c r="K44" s="50"/>
      <c r="L44" s="50"/>
      <c r="M44" s="50"/>
      <c r="N44" s="50"/>
      <c r="O44" s="49"/>
      <c r="P44" s="52"/>
      <c r="Q44" s="52"/>
      <c r="R44" s="52"/>
      <c r="S44" s="52"/>
      <c r="T44" s="249">
        <f t="shared" si="6"/>
        <v>0</v>
      </c>
      <c r="U44" s="249">
        <f t="shared" si="7"/>
        <v>0</v>
      </c>
      <c r="V44" s="249">
        <f t="shared" si="8"/>
        <v>0</v>
      </c>
      <c r="W44" s="249">
        <f t="shared" si="9"/>
        <v>0</v>
      </c>
      <c r="X44" s="249">
        <f t="shared" si="10"/>
        <v>0</v>
      </c>
      <c r="Y44" s="249">
        <f t="shared" si="11"/>
        <v>0</v>
      </c>
      <c r="Z44" s="51"/>
      <c r="AA44" s="51"/>
    </row>
    <row r="45" spans="1:27" x14ac:dyDescent="0.25">
      <c r="A45" s="144"/>
      <c r="B45" s="50"/>
      <c r="C45" s="50"/>
      <c r="D45" s="50"/>
      <c r="E45" s="50"/>
      <c r="F45" s="50"/>
      <c r="G45" s="50"/>
      <c r="H45" s="50"/>
      <c r="I45" s="50"/>
      <c r="J45" s="50"/>
      <c r="K45" s="50"/>
      <c r="L45" s="50"/>
      <c r="M45" s="50"/>
      <c r="N45" s="50"/>
      <c r="O45" s="49"/>
      <c r="P45" s="52"/>
      <c r="Q45" s="52"/>
      <c r="R45" s="52"/>
      <c r="S45" s="52"/>
      <c r="T45" s="249">
        <f t="shared" si="6"/>
        <v>0</v>
      </c>
      <c r="U45" s="249">
        <f t="shared" si="7"/>
        <v>0</v>
      </c>
      <c r="V45" s="249">
        <f t="shared" si="8"/>
        <v>0</v>
      </c>
      <c r="W45" s="249">
        <f t="shared" si="9"/>
        <v>0</v>
      </c>
      <c r="X45" s="249">
        <f t="shared" si="10"/>
        <v>0</v>
      </c>
      <c r="Y45" s="249">
        <f t="shared" si="11"/>
        <v>0</v>
      </c>
      <c r="Z45" s="51"/>
      <c r="AA45" s="51"/>
    </row>
    <row r="46" spans="1:27" x14ac:dyDescent="0.25">
      <c r="A46" s="144"/>
      <c r="B46" s="50"/>
      <c r="C46" s="50"/>
      <c r="D46" s="50"/>
      <c r="E46" s="50"/>
      <c r="F46" s="50"/>
      <c r="G46" s="50"/>
      <c r="H46" s="50"/>
      <c r="I46" s="50"/>
      <c r="J46" s="50"/>
      <c r="K46" s="50"/>
      <c r="L46" s="50"/>
      <c r="M46" s="50"/>
      <c r="N46" s="50"/>
      <c r="O46" s="49"/>
      <c r="P46" s="52"/>
      <c r="Q46" s="52"/>
      <c r="R46" s="52"/>
      <c r="S46" s="52"/>
      <c r="T46" s="249">
        <f t="shared" si="6"/>
        <v>0</v>
      </c>
      <c r="U46" s="249">
        <f t="shared" si="7"/>
        <v>0</v>
      </c>
      <c r="V46" s="249">
        <f t="shared" si="8"/>
        <v>0</v>
      </c>
      <c r="W46" s="249">
        <f t="shared" si="9"/>
        <v>0</v>
      </c>
      <c r="X46" s="249">
        <f t="shared" si="10"/>
        <v>0</v>
      </c>
      <c r="Y46" s="249">
        <f t="shared" si="11"/>
        <v>0</v>
      </c>
      <c r="Z46" s="51"/>
      <c r="AA46" s="51"/>
    </row>
    <row r="47" spans="1:27" x14ac:dyDescent="0.25">
      <c r="A47" s="144"/>
      <c r="B47" s="50"/>
      <c r="C47" s="50"/>
      <c r="D47" s="50"/>
      <c r="E47" s="50"/>
      <c r="F47" s="50"/>
      <c r="G47" s="50"/>
      <c r="H47" s="50"/>
      <c r="I47" s="50"/>
      <c r="J47" s="50"/>
      <c r="K47" s="50"/>
      <c r="L47" s="50"/>
      <c r="M47" s="50"/>
      <c r="N47" s="50"/>
      <c r="O47" s="49"/>
      <c r="P47" s="52"/>
      <c r="Q47" s="52"/>
      <c r="R47" s="52"/>
      <c r="S47" s="52"/>
      <c r="T47" s="249">
        <f t="shared" si="6"/>
        <v>0</v>
      </c>
      <c r="U47" s="249">
        <f t="shared" si="7"/>
        <v>0</v>
      </c>
      <c r="V47" s="249">
        <f t="shared" si="8"/>
        <v>0</v>
      </c>
      <c r="W47" s="249">
        <f t="shared" si="9"/>
        <v>0</v>
      </c>
      <c r="X47" s="249">
        <f t="shared" si="10"/>
        <v>0</v>
      </c>
      <c r="Y47" s="249">
        <f t="shared" si="11"/>
        <v>0</v>
      </c>
      <c r="Z47" s="51"/>
      <c r="AA47" s="51"/>
    </row>
    <row r="48" spans="1:27" x14ac:dyDescent="0.25">
      <c r="A48" s="144"/>
      <c r="B48" s="50"/>
      <c r="C48" s="50"/>
      <c r="D48" s="50"/>
      <c r="E48" s="50"/>
      <c r="F48" s="50"/>
      <c r="G48" s="50"/>
      <c r="H48" s="50"/>
      <c r="I48" s="50"/>
      <c r="J48" s="50"/>
      <c r="K48" s="50"/>
      <c r="L48" s="50"/>
      <c r="M48" s="50"/>
      <c r="N48" s="50"/>
      <c r="O48" s="49"/>
      <c r="P48" s="52"/>
      <c r="Q48" s="52"/>
      <c r="R48" s="52"/>
      <c r="S48" s="52"/>
      <c r="T48" s="249">
        <f t="shared" si="6"/>
        <v>0</v>
      </c>
      <c r="U48" s="249">
        <f t="shared" si="7"/>
        <v>0</v>
      </c>
      <c r="V48" s="249">
        <f t="shared" si="8"/>
        <v>0</v>
      </c>
      <c r="W48" s="249">
        <f t="shared" si="9"/>
        <v>0</v>
      </c>
      <c r="X48" s="249">
        <f t="shared" si="10"/>
        <v>0</v>
      </c>
      <c r="Y48" s="249">
        <f t="shared" si="11"/>
        <v>0</v>
      </c>
      <c r="Z48" s="51"/>
      <c r="AA48" s="51"/>
    </row>
    <row r="49" spans="1:27" x14ac:dyDescent="0.25">
      <c r="A49" s="144"/>
      <c r="B49" s="50"/>
      <c r="C49" s="50"/>
      <c r="D49" s="50"/>
      <c r="E49" s="50"/>
      <c r="F49" s="50"/>
      <c r="G49" s="50"/>
      <c r="H49" s="50"/>
      <c r="I49" s="50"/>
      <c r="J49" s="50"/>
      <c r="K49" s="50"/>
      <c r="L49" s="50"/>
      <c r="M49" s="50"/>
      <c r="N49" s="50"/>
      <c r="O49" s="49"/>
      <c r="P49" s="52"/>
      <c r="Q49" s="52"/>
      <c r="R49" s="52"/>
      <c r="S49" s="52"/>
      <c r="T49" s="249">
        <f t="shared" si="6"/>
        <v>0</v>
      </c>
      <c r="U49" s="249">
        <f t="shared" si="7"/>
        <v>0</v>
      </c>
      <c r="V49" s="249">
        <f t="shared" si="8"/>
        <v>0</v>
      </c>
      <c r="W49" s="249">
        <f t="shared" si="9"/>
        <v>0</v>
      </c>
      <c r="X49" s="249">
        <f t="shared" si="10"/>
        <v>0</v>
      </c>
      <c r="Y49" s="249">
        <f t="shared" si="11"/>
        <v>0</v>
      </c>
      <c r="Z49" s="51"/>
      <c r="AA49" s="51"/>
    </row>
    <row r="50" spans="1:27" x14ac:dyDescent="0.25">
      <c r="A50" s="144"/>
      <c r="B50" s="50"/>
      <c r="C50" s="50"/>
      <c r="D50" s="50"/>
      <c r="E50" s="50"/>
      <c r="F50" s="50"/>
      <c r="G50" s="50"/>
      <c r="H50" s="50"/>
      <c r="I50" s="50"/>
      <c r="J50" s="50"/>
      <c r="K50" s="50"/>
      <c r="L50" s="50"/>
      <c r="M50" s="50"/>
      <c r="N50" s="50"/>
      <c r="O50" s="49"/>
      <c r="P50" s="52"/>
      <c r="Q50" s="52"/>
      <c r="R50" s="52"/>
      <c r="S50" s="52"/>
      <c r="T50" s="249">
        <f t="shared" si="6"/>
        <v>0</v>
      </c>
      <c r="U50" s="249">
        <f t="shared" si="7"/>
        <v>0</v>
      </c>
      <c r="V50" s="249">
        <f t="shared" si="8"/>
        <v>0</v>
      </c>
      <c r="W50" s="249">
        <f t="shared" si="9"/>
        <v>0</v>
      </c>
      <c r="X50" s="249">
        <f t="shared" si="10"/>
        <v>0</v>
      </c>
      <c r="Y50" s="249">
        <f t="shared" si="11"/>
        <v>0</v>
      </c>
      <c r="Z50" s="51"/>
      <c r="AA50" s="51"/>
    </row>
    <row r="51" spans="1:27" x14ac:dyDescent="0.25">
      <c r="A51" s="144"/>
      <c r="B51" s="50"/>
      <c r="C51" s="50"/>
      <c r="D51" s="50"/>
      <c r="E51" s="50"/>
      <c r="F51" s="50"/>
      <c r="G51" s="50"/>
      <c r="H51" s="50"/>
      <c r="I51" s="50"/>
      <c r="J51" s="50"/>
      <c r="K51" s="50"/>
      <c r="L51" s="50"/>
      <c r="M51" s="50"/>
      <c r="N51" s="50"/>
      <c r="O51" s="49"/>
      <c r="P51" s="52"/>
      <c r="Q51" s="52"/>
      <c r="R51" s="52"/>
      <c r="S51" s="52"/>
      <c r="T51" s="249">
        <f t="shared" si="6"/>
        <v>0</v>
      </c>
      <c r="U51" s="249">
        <f t="shared" si="7"/>
        <v>0</v>
      </c>
      <c r="V51" s="249">
        <f t="shared" si="8"/>
        <v>0</v>
      </c>
      <c r="W51" s="249">
        <f t="shared" si="9"/>
        <v>0</v>
      </c>
      <c r="X51" s="249">
        <f t="shared" si="10"/>
        <v>0</v>
      </c>
      <c r="Y51" s="249">
        <f t="shared" si="11"/>
        <v>0</v>
      </c>
      <c r="Z51" s="51"/>
      <c r="AA51" s="51"/>
    </row>
    <row r="52" spans="1:27" x14ac:dyDescent="0.25">
      <c r="A52" s="144"/>
      <c r="B52" s="50"/>
      <c r="C52" s="50"/>
      <c r="D52" s="50"/>
      <c r="E52" s="50"/>
      <c r="F52" s="50"/>
      <c r="G52" s="50"/>
      <c r="H52" s="50"/>
      <c r="I52" s="50"/>
      <c r="J52" s="50"/>
      <c r="K52" s="50"/>
      <c r="L52" s="50"/>
      <c r="M52" s="50"/>
      <c r="N52" s="50"/>
      <c r="O52" s="49"/>
      <c r="P52" s="52"/>
      <c r="Q52" s="52"/>
      <c r="R52" s="52"/>
      <c r="S52" s="52"/>
      <c r="T52" s="249">
        <f t="shared" si="6"/>
        <v>0</v>
      </c>
      <c r="U52" s="249">
        <f t="shared" si="7"/>
        <v>0</v>
      </c>
      <c r="V52" s="249">
        <f t="shared" si="8"/>
        <v>0</v>
      </c>
      <c r="W52" s="249">
        <f t="shared" si="9"/>
        <v>0</v>
      </c>
      <c r="X52" s="249">
        <f t="shared" si="10"/>
        <v>0</v>
      </c>
      <c r="Y52" s="249">
        <f t="shared" si="11"/>
        <v>0</v>
      </c>
      <c r="Z52" s="51"/>
      <c r="AA52" s="51"/>
    </row>
    <row r="53" spans="1:27" x14ac:dyDescent="0.25">
      <c r="A53" s="144"/>
      <c r="B53" s="50"/>
      <c r="C53" s="50"/>
      <c r="D53" s="50"/>
      <c r="E53" s="50"/>
      <c r="F53" s="50"/>
      <c r="G53" s="50"/>
      <c r="H53" s="50"/>
      <c r="I53" s="50"/>
      <c r="J53" s="50"/>
      <c r="K53" s="50"/>
      <c r="L53" s="50"/>
      <c r="M53" s="50"/>
      <c r="N53" s="50"/>
      <c r="O53" s="49"/>
      <c r="P53" s="52"/>
      <c r="Q53" s="52"/>
      <c r="R53" s="52"/>
      <c r="S53" s="52"/>
      <c r="T53" s="249">
        <f t="shared" si="6"/>
        <v>0</v>
      </c>
      <c r="U53" s="249">
        <f t="shared" si="7"/>
        <v>0</v>
      </c>
      <c r="V53" s="249">
        <f t="shared" si="8"/>
        <v>0</v>
      </c>
      <c r="W53" s="249">
        <f t="shared" si="9"/>
        <v>0</v>
      </c>
      <c r="X53" s="249">
        <f t="shared" si="10"/>
        <v>0</v>
      </c>
      <c r="Y53" s="249">
        <f t="shared" si="11"/>
        <v>0</v>
      </c>
      <c r="Z53" s="51"/>
      <c r="AA53" s="51"/>
    </row>
    <row r="54" spans="1:27" x14ac:dyDescent="0.25">
      <c r="A54" s="144"/>
      <c r="B54" s="50"/>
      <c r="C54" s="50"/>
      <c r="D54" s="50"/>
      <c r="E54" s="50"/>
      <c r="F54" s="50"/>
      <c r="G54" s="50"/>
      <c r="H54" s="50"/>
      <c r="I54" s="50"/>
      <c r="J54" s="50"/>
      <c r="K54" s="50"/>
      <c r="L54" s="50"/>
      <c r="M54" s="50"/>
      <c r="N54" s="50"/>
      <c r="O54" s="49"/>
      <c r="P54" s="52"/>
      <c r="Q54" s="52"/>
      <c r="R54" s="52"/>
      <c r="S54" s="52"/>
      <c r="T54" s="249">
        <f t="shared" si="6"/>
        <v>0</v>
      </c>
      <c r="U54" s="249">
        <f t="shared" si="7"/>
        <v>0</v>
      </c>
      <c r="V54" s="249">
        <f t="shared" si="8"/>
        <v>0</v>
      </c>
      <c r="W54" s="249">
        <f t="shared" si="9"/>
        <v>0</v>
      </c>
      <c r="X54" s="249">
        <f t="shared" si="10"/>
        <v>0</v>
      </c>
      <c r="Y54" s="249">
        <f t="shared" si="11"/>
        <v>0</v>
      </c>
      <c r="Z54" s="51"/>
      <c r="AA54" s="51"/>
    </row>
    <row r="55" spans="1:27" x14ac:dyDescent="0.25">
      <c r="A55" s="144"/>
      <c r="B55" s="50"/>
      <c r="C55" s="50"/>
      <c r="D55" s="50"/>
      <c r="E55" s="50"/>
      <c r="F55" s="50"/>
      <c r="G55" s="50"/>
      <c r="H55" s="50"/>
      <c r="I55" s="50"/>
      <c r="J55" s="50"/>
      <c r="K55" s="50"/>
      <c r="L55" s="50"/>
      <c r="M55" s="50"/>
      <c r="N55" s="50"/>
      <c r="O55" s="49"/>
      <c r="P55" s="52"/>
      <c r="Q55" s="52"/>
      <c r="R55" s="52"/>
      <c r="S55" s="52"/>
      <c r="T55" s="249">
        <f t="shared" si="6"/>
        <v>0</v>
      </c>
      <c r="U55" s="249">
        <f t="shared" si="7"/>
        <v>0</v>
      </c>
      <c r="V55" s="249">
        <f t="shared" si="8"/>
        <v>0</v>
      </c>
      <c r="W55" s="249">
        <f t="shared" si="9"/>
        <v>0</v>
      </c>
      <c r="X55" s="249">
        <f t="shared" si="10"/>
        <v>0</v>
      </c>
      <c r="Y55" s="249">
        <f t="shared" si="11"/>
        <v>0</v>
      </c>
      <c r="Z55" s="51"/>
      <c r="AA55" s="51"/>
    </row>
    <row r="56" spans="1:27" x14ac:dyDescent="0.25">
      <c r="A56" s="144"/>
      <c r="B56" s="50"/>
      <c r="C56" s="50"/>
      <c r="D56" s="50"/>
      <c r="E56" s="50"/>
      <c r="F56" s="50"/>
      <c r="G56" s="50"/>
      <c r="H56" s="50"/>
      <c r="I56" s="50"/>
      <c r="J56" s="50"/>
      <c r="K56" s="50"/>
      <c r="L56" s="50"/>
      <c r="M56" s="50"/>
      <c r="N56" s="50"/>
      <c r="O56" s="49"/>
      <c r="P56" s="52"/>
      <c r="Q56" s="52"/>
      <c r="R56" s="52"/>
      <c r="S56" s="52"/>
      <c r="T56" s="249">
        <f t="shared" si="6"/>
        <v>0</v>
      </c>
      <c r="U56" s="249">
        <f t="shared" si="7"/>
        <v>0</v>
      </c>
      <c r="V56" s="249">
        <f t="shared" si="8"/>
        <v>0</v>
      </c>
      <c r="W56" s="249">
        <f t="shared" si="9"/>
        <v>0</v>
      </c>
      <c r="X56" s="249">
        <f t="shared" si="10"/>
        <v>0</v>
      </c>
      <c r="Y56" s="249">
        <f t="shared" si="11"/>
        <v>0</v>
      </c>
      <c r="Z56" s="51"/>
      <c r="AA56" s="51"/>
    </row>
    <row r="57" spans="1:27" x14ac:dyDescent="0.25">
      <c r="A57" s="144"/>
      <c r="B57" s="50"/>
      <c r="C57" s="50"/>
      <c r="D57" s="50"/>
      <c r="E57" s="50"/>
      <c r="F57" s="50"/>
      <c r="G57" s="50"/>
      <c r="H57" s="50"/>
      <c r="I57" s="50"/>
      <c r="J57" s="50"/>
      <c r="K57" s="50"/>
      <c r="L57" s="50"/>
      <c r="M57" s="50"/>
      <c r="N57" s="50"/>
      <c r="O57" s="49"/>
      <c r="P57" s="52"/>
      <c r="Q57" s="52"/>
      <c r="R57" s="52"/>
      <c r="S57" s="52"/>
      <c r="T57" s="249">
        <f t="shared" si="6"/>
        <v>0</v>
      </c>
      <c r="U57" s="249">
        <f t="shared" si="7"/>
        <v>0</v>
      </c>
      <c r="V57" s="249">
        <f t="shared" si="8"/>
        <v>0</v>
      </c>
      <c r="W57" s="249">
        <f t="shared" si="9"/>
        <v>0</v>
      </c>
      <c r="X57" s="249">
        <f t="shared" si="10"/>
        <v>0</v>
      </c>
      <c r="Y57" s="249">
        <f t="shared" si="11"/>
        <v>0</v>
      </c>
      <c r="Z57" s="51"/>
      <c r="AA57" s="51"/>
    </row>
    <row r="58" spans="1:27" x14ac:dyDescent="0.25">
      <c r="A58" s="144"/>
      <c r="B58" s="50"/>
      <c r="C58" s="50"/>
      <c r="D58" s="50"/>
      <c r="E58" s="50"/>
      <c r="F58" s="50"/>
      <c r="G58" s="50"/>
      <c r="H58" s="50"/>
      <c r="I58" s="50"/>
      <c r="J58" s="50"/>
      <c r="K58" s="50"/>
      <c r="L58" s="50"/>
      <c r="M58" s="50"/>
      <c r="N58" s="50"/>
      <c r="O58" s="49"/>
      <c r="P58" s="52"/>
      <c r="Q58" s="52"/>
      <c r="R58" s="52"/>
      <c r="S58" s="52"/>
      <c r="T58" s="249">
        <f t="shared" si="6"/>
        <v>0</v>
      </c>
      <c r="U58" s="249">
        <f t="shared" si="7"/>
        <v>0</v>
      </c>
      <c r="V58" s="249">
        <f t="shared" si="8"/>
        <v>0</v>
      </c>
      <c r="W58" s="249">
        <f t="shared" si="9"/>
        <v>0</v>
      </c>
      <c r="X58" s="249">
        <f t="shared" si="10"/>
        <v>0</v>
      </c>
      <c r="Y58" s="249">
        <f t="shared" si="11"/>
        <v>0</v>
      </c>
      <c r="Z58" s="51"/>
      <c r="AA58" s="51"/>
    </row>
    <row r="59" spans="1:27" x14ac:dyDescent="0.25">
      <c r="A59" s="144"/>
      <c r="B59" s="50"/>
      <c r="C59" s="50"/>
      <c r="D59" s="50"/>
      <c r="E59" s="50"/>
      <c r="F59" s="50"/>
      <c r="G59" s="50"/>
      <c r="H59" s="50"/>
      <c r="I59" s="50"/>
      <c r="J59" s="50"/>
      <c r="K59" s="50"/>
      <c r="L59" s="50"/>
      <c r="M59" s="50"/>
      <c r="N59" s="50"/>
      <c r="O59" s="49"/>
      <c r="P59" s="52"/>
      <c r="Q59" s="52"/>
      <c r="R59" s="52"/>
      <c r="S59" s="52"/>
      <c r="T59" s="249">
        <f t="shared" si="6"/>
        <v>0</v>
      </c>
      <c r="U59" s="249">
        <f t="shared" si="7"/>
        <v>0</v>
      </c>
      <c r="V59" s="249">
        <f t="shared" si="8"/>
        <v>0</v>
      </c>
      <c r="W59" s="249">
        <f t="shared" si="9"/>
        <v>0</v>
      </c>
      <c r="X59" s="249">
        <f t="shared" si="10"/>
        <v>0</v>
      </c>
      <c r="Y59" s="249">
        <f t="shared" si="11"/>
        <v>0</v>
      </c>
      <c r="Z59" s="51"/>
      <c r="AA59" s="51"/>
    </row>
    <row r="60" spans="1:27" x14ac:dyDescent="0.25">
      <c r="A60" s="144"/>
      <c r="B60" s="50"/>
      <c r="C60" s="50"/>
      <c r="D60" s="50"/>
      <c r="E60" s="50"/>
      <c r="F60" s="50"/>
      <c r="G60" s="50"/>
      <c r="H60" s="50"/>
      <c r="I60" s="50"/>
      <c r="J60" s="50"/>
      <c r="K60" s="50"/>
      <c r="L60" s="50"/>
      <c r="M60" s="50"/>
      <c r="N60" s="50"/>
      <c r="O60" s="49"/>
      <c r="P60" s="52"/>
      <c r="Q60" s="52"/>
      <c r="R60" s="52"/>
      <c r="S60" s="52"/>
      <c r="T60" s="249">
        <f t="shared" si="6"/>
        <v>0</v>
      </c>
      <c r="U60" s="249">
        <f t="shared" si="7"/>
        <v>0</v>
      </c>
      <c r="V60" s="249">
        <f t="shared" si="8"/>
        <v>0</v>
      </c>
      <c r="W60" s="249">
        <f t="shared" si="9"/>
        <v>0</v>
      </c>
      <c r="X60" s="249">
        <f t="shared" si="10"/>
        <v>0</v>
      </c>
      <c r="Y60" s="249">
        <f t="shared" si="11"/>
        <v>0</v>
      </c>
      <c r="Z60" s="51"/>
      <c r="AA60" s="51"/>
    </row>
    <row r="61" spans="1:27" x14ac:dyDescent="0.25">
      <c r="A61" s="144"/>
      <c r="B61" s="50"/>
      <c r="C61" s="50"/>
      <c r="D61" s="50"/>
      <c r="E61" s="50"/>
      <c r="F61" s="50"/>
      <c r="G61" s="50"/>
      <c r="H61" s="50"/>
      <c r="I61" s="50"/>
      <c r="J61" s="50"/>
      <c r="K61" s="50"/>
      <c r="L61" s="50"/>
      <c r="M61" s="50"/>
      <c r="N61" s="50"/>
      <c r="O61" s="49"/>
      <c r="P61" s="52"/>
      <c r="Q61" s="52"/>
      <c r="R61" s="52"/>
      <c r="S61" s="52"/>
      <c r="T61" s="249">
        <f t="shared" si="6"/>
        <v>0</v>
      </c>
      <c r="U61" s="249">
        <f t="shared" si="7"/>
        <v>0</v>
      </c>
      <c r="V61" s="249">
        <f t="shared" si="8"/>
        <v>0</v>
      </c>
      <c r="W61" s="249">
        <f t="shared" si="9"/>
        <v>0</v>
      </c>
      <c r="X61" s="249">
        <f t="shared" si="10"/>
        <v>0</v>
      </c>
      <c r="Y61" s="249">
        <f t="shared" si="11"/>
        <v>0</v>
      </c>
      <c r="Z61" s="51"/>
      <c r="AA61" s="51"/>
    </row>
    <row r="62" spans="1:27" x14ac:dyDescent="0.25">
      <c r="A62" s="144"/>
      <c r="B62" s="50"/>
      <c r="C62" s="50"/>
      <c r="D62" s="50"/>
      <c r="E62" s="50"/>
      <c r="F62" s="50"/>
      <c r="G62" s="50"/>
      <c r="H62" s="50"/>
      <c r="I62" s="50"/>
      <c r="J62" s="50"/>
      <c r="K62" s="50"/>
      <c r="L62" s="50"/>
      <c r="M62" s="50"/>
      <c r="N62" s="50"/>
      <c r="O62" s="49"/>
      <c r="P62" s="52"/>
      <c r="Q62" s="52"/>
      <c r="R62" s="52"/>
      <c r="S62" s="52"/>
      <c r="T62" s="249">
        <f t="shared" si="6"/>
        <v>0</v>
      </c>
      <c r="U62" s="249">
        <f t="shared" si="7"/>
        <v>0</v>
      </c>
      <c r="V62" s="249">
        <f t="shared" si="8"/>
        <v>0</v>
      </c>
      <c r="W62" s="249">
        <f t="shared" si="9"/>
        <v>0</v>
      </c>
      <c r="X62" s="249">
        <f t="shared" si="10"/>
        <v>0</v>
      </c>
      <c r="Y62" s="249">
        <f t="shared" si="11"/>
        <v>0</v>
      </c>
      <c r="Z62" s="51"/>
      <c r="AA62" s="51"/>
    </row>
    <row r="63" spans="1:27" x14ac:dyDescent="0.25">
      <c r="A63" s="144"/>
      <c r="B63" s="50"/>
      <c r="C63" s="50"/>
      <c r="D63" s="50"/>
      <c r="E63" s="50"/>
      <c r="F63" s="50"/>
      <c r="G63" s="50"/>
      <c r="H63" s="50"/>
      <c r="I63" s="50"/>
      <c r="J63" s="50"/>
      <c r="K63" s="50"/>
      <c r="L63" s="50"/>
      <c r="M63" s="50"/>
      <c r="N63" s="50"/>
      <c r="O63" s="49"/>
      <c r="P63" s="52"/>
      <c r="Q63" s="52"/>
      <c r="R63" s="52"/>
      <c r="S63" s="52"/>
      <c r="T63" s="249">
        <f t="shared" si="6"/>
        <v>0</v>
      </c>
      <c r="U63" s="249">
        <f t="shared" si="7"/>
        <v>0</v>
      </c>
      <c r="V63" s="249">
        <f t="shared" si="8"/>
        <v>0</v>
      </c>
      <c r="W63" s="249">
        <f t="shared" si="9"/>
        <v>0</v>
      </c>
      <c r="X63" s="249">
        <f t="shared" si="10"/>
        <v>0</v>
      </c>
      <c r="Y63" s="249">
        <f t="shared" si="11"/>
        <v>0</v>
      </c>
      <c r="Z63" s="51"/>
      <c r="AA63" s="51"/>
    </row>
    <row r="64" spans="1:27" x14ac:dyDescent="0.25">
      <c r="A64" s="144"/>
      <c r="B64" s="50"/>
      <c r="C64" s="50"/>
      <c r="D64" s="50"/>
      <c r="E64" s="50"/>
      <c r="F64" s="50"/>
      <c r="G64" s="50"/>
      <c r="H64" s="50"/>
      <c r="I64" s="50"/>
      <c r="J64" s="50"/>
      <c r="K64" s="50"/>
      <c r="L64" s="50"/>
      <c r="M64" s="50"/>
      <c r="N64" s="50"/>
      <c r="O64" s="49"/>
      <c r="P64" s="52"/>
      <c r="Q64" s="52"/>
      <c r="R64" s="52"/>
      <c r="S64" s="52"/>
      <c r="T64" s="249">
        <f t="shared" si="6"/>
        <v>0</v>
      </c>
      <c r="U64" s="249">
        <f t="shared" si="7"/>
        <v>0</v>
      </c>
      <c r="V64" s="249">
        <f t="shared" si="8"/>
        <v>0</v>
      </c>
      <c r="W64" s="249">
        <f t="shared" si="9"/>
        <v>0</v>
      </c>
      <c r="X64" s="249">
        <f t="shared" si="10"/>
        <v>0</v>
      </c>
      <c r="Y64" s="249">
        <f t="shared" si="11"/>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249">
        <f t="shared" si="6"/>
        <v>0</v>
      </c>
      <c r="U65" s="249">
        <f t="shared" si="7"/>
        <v>0</v>
      </c>
      <c r="V65" s="249">
        <f t="shared" si="8"/>
        <v>0</v>
      </c>
      <c r="W65" s="249">
        <f t="shared" si="9"/>
        <v>0</v>
      </c>
      <c r="X65" s="249">
        <f t="shared" si="10"/>
        <v>0</v>
      </c>
      <c r="Y65" s="249">
        <f t="shared" si="11"/>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249">
        <f t="shared" si="6"/>
        <v>0</v>
      </c>
      <c r="U66" s="249">
        <f t="shared" si="7"/>
        <v>0</v>
      </c>
      <c r="V66" s="249">
        <f t="shared" si="8"/>
        <v>0</v>
      </c>
      <c r="W66" s="249">
        <f t="shared" si="9"/>
        <v>0</v>
      </c>
      <c r="X66" s="249">
        <f t="shared" si="10"/>
        <v>0</v>
      </c>
      <c r="Y66" s="249">
        <f t="shared" si="11"/>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249">
        <f t="shared" si="6"/>
        <v>0</v>
      </c>
      <c r="U67" s="249">
        <f t="shared" si="7"/>
        <v>0</v>
      </c>
      <c r="V67" s="249">
        <f t="shared" si="8"/>
        <v>0</v>
      </c>
      <c r="W67" s="249">
        <f t="shared" si="9"/>
        <v>0</v>
      </c>
      <c r="X67" s="249">
        <f t="shared" si="10"/>
        <v>0</v>
      </c>
      <c r="Y67" s="249">
        <f t="shared" si="11"/>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249">
        <f t="shared" si="6"/>
        <v>0</v>
      </c>
      <c r="U68" s="249">
        <f t="shared" si="7"/>
        <v>0</v>
      </c>
      <c r="V68" s="249">
        <f t="shared" si="8"/>
        <v>0</v>
      </c>
      <c r="W68" s="249">
        <f t="shared" si="9"/>
        <v>0</v>
      </c>
      <c r="X68" s="249">
        <f t="shared" si="10"/>
        <v>0</v>
      </c>
      <c r="Y68" s="249">
        <f t="shared" si="11"/>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249">
        <f t="shared" si="6"/>
        <v>0</v>
      </c>
      <c r="U69" s="249">
        <f t="shared" si="7"/>
        <v>0</v>
      </c>
      <c r="V69" s="249">
        <f t="shared" si="8"/>
        <v>0</v>
      </c>
      <c r="W69" s="249">
        <f t="shared" si="9"/>
        <v>0</v>
      </c>
      <c r="X69" s="249">
        <f t="shared" si="10"/>
        <v>0</v>
      </c>
      <c r="Y69" s="249">
        <f t="shared" si="11"/>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249">
        <f t="shared" si="6"/>
        <v>0</v>
      </c>
      <c r="U70" s="249">
        <f t="shared" si="7"/>
        <v>0</v>
      </c>
      <c r="V70" s="249">
        <f t="shared" si="8"/>
        <v>0</v>
      </c>
      <c r="W70" s="249">
        <f t="shared" si="9"/>
        <v>0</v>
      </c>
      <c r="X70" s="249">
        <f t="shared" si="10"/>
        <v>0</v>
      </c>
      <c r="Y70" s="249">
        <f t="shared" si="11"/>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249">
        <f t="shared" si="6"/>
        <v>0</v>
      </c>
      <c r="U71" s="249">
        <f t="shared" si="7"/>
        <v>0</v>
      </c>
      <c r="V71" s="249">
        <f t="shared" si="8"/>
        <v>0</v>
      </c>
      <c r="W71" s="249">
        <f t="shared" si="9"/>
        <v>0</v>
      </c>
      <c r="X71" s="249">
        <f t="shared" si="10"/>
        <v>0</v>
      </c>
      <c r="Y71" s="249">
        <f t="shared" si="11"/>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249">
        <f t="shared" si="6"/>
        <v>0</v>
      </c>
      <c r="U72" s="249">
        <f t="shared" si="7"/>
        <v>0</v>
      </c>
      <c r="V72" s="249">
        <f t="shared" si="8"/>
        <v>0</v>
      </c>
      <c r="W72" s="249">
        <f t="shared" si="9"/>
        <v>0</v>
      </c>
      <c r="X72" s="249">
        <f t="shared" si="10"/>
        <v>0</v>
      </c>
      <c r="Y72" s="249">
        <f t="shared" si="11"/>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249">
        <f t="shared" ref="T73:T106" si="12">IF($N73="Pending",0,$N73*O73)</f>
        <v>0</v>
      </c>
      <c r="U73" s="249">
        <f t="shared" ref="U73:U106" si="13">IF($N73="Pending",0,$N73*P73)</f>
        <v>0</v>
      </c>
      <c r="V73" s="249">
        <f t="shared" ref="V73:V106" si="14">IF($N73="Pending",0,$N73*Q73)</f>
        <v>0</v>
      </c>
      <c r="W73" s="249">
        <f t="shared" ref="W73:W106" si="15">IF($N73="Pending",0,$N73*R73)</f>
        <v>0</v>
      </c>
      <c r="X73" s="249">
        <f t="shared" ref="X73:X106" si="16">IF($N73="Pending",0,$N73*S73)</f>
        <v>0</v>
      </c>
      <c r="Y73" s="249">
        <f t="shared" ref="Y73:Y106" si="17">SUM(T73:X73)</f>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249">
        <f t="shared" si="12"/>
        <v>0</v>
      </c>
      <c r="U74" s="249">
        <f t="shared" si="13"/>
        <v>0</v>
      </c>
      <c r="V74" s="249">
        <f t="shared" si="14"/>
        <v>0</v>
      </c>
      <c r="W74" s="249">
        <f t="shared" si="15"/>
        <v>0</v>
      </c>
      <c r="X74" s="249">
        <f t="shared" si="16"/>
        <v>0</v>
      </c>
      <c r="Y74" s="249">
        <f t="shared" si="17"/>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249">
        <f t="shared" si="12"/>
        <v>0</v>
      </c>
      <c r="U75" s="249">
        <f t="shared" si="13"/>
        <v>0</v>
      </c>
      <c r="V75" s="249">
        <f t="shared" si="14"/>
        <v>0</v>
      </c>
      <c r="W75" s="249">
        <f t="shared" si="15"/>
        <v>0</v>
      </c>
      <c r="X75" s="249">
        <f t="shared" si="16"/>
        <v>0</v>
      </c>
      <c r="Y75" s="249">
        <f t="shared" si="17"/>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249">
        <f t="shared" si="12"/>
        <v>0</v>
      </c>
      <c r="U76" s="249">
        <f t="shared" si="13"/>
        <v>0</v>
      </c>
      <c r="V76" s="249">
        <f t="shared" si="14"/>
        <v>0</v>
      </c>
      <c r="W76" s="249">
        <f t="shared" si="15"/>
        <v>0</v>
      </c>
      <c r="X76" s="249">
        <f t="shared" si="16"/>
        <v>0</v>
      </c>
      <c r="Y76" s="249">
        <f t="shared" si="17"/>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249">
        <f t="shared" si="12"/>
        <v>0</v>
      </c>
      <c r="U77" s="249">
        <f t="shared" si="13"/>
        <v>0</v>
      </c>
      <c r="V77" s="249">
        <f t="shared" si="14"/>
        <v>0</v>
      </c>
      <c r="W77" s="249">
        <f t="shared" si="15"/>
        <v>0</v>
      </c>
      <c r="X77" s="249">
        <f t="shared" si="16"/>
        <v>0</v>
      </c>
      <c r="Y77" s="249">
        <f t="shared" si="17"/>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249">
        <f t="shared" si="12"/>
        <v>0</v>
      </c>
      <c r="U78" s="249">
        <f t="shared" si="13"/>
        <v>0</v>
      </c>
      <c r="V78" s="249">
        <f t="shared" si="14"/>
        <v>0</v>
      </c>
      <c r="W78" s="249">
        <f t="shared" si="15"/>
        <v>0</v>
      </c>
      <c r="X78" s="249">
        <f t="shared" si="16"/>
        <v>0</v>
      </c>
      <c r="Y78" s="249">
        <f t="shared" si="17"/>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249">
        <f t="shared" si="12"/>
        <v>0</v>
      </c>
      <c r="U79" s="249">
        <f t="shared" si="13"/>
        <v>0</v>
      </c>
      <c r="V79" s="249">
        <f t="shared" si="14"/>
        <v>0</v>
      </c>
      <c r="W79" s="249">
        <f t="shared" si="15"/>
        <v>0</v>
      </c>
      <c r="X79" s="249">
        <f t="shared" si="16"/>
        <v>0</v>
      </c>
      <c r="Y79" s="249">
        <f t="shared" si="17"/>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249">
        <f t="shared" si="12"/>
        <v>0</v>
      </c>
      <c r="U80" s="249">
        <f t="shared" si="13"/>
        <v>0</v>
      </c>
      <c r="V80" s="249">
        <f t="shared" si="14"/>
        <v>0</v>
      </c>
      <c r="W80" s="249">
        <f t="shared" si="15"/>
        <v>0</v>
      </c>
      <c r="X80" s="249">
        <f t="shared" si="16"/>
        <v>0</v>
      </c>
      <c r="Y80" s="249">
        <f t="shared" si="17"/>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249">
        <f t="shared" si="12"/>
        <v>0</v>
      </c>
      <c r="U81" s="249">
        <f t="shared" si="13"/>
        <v>0</v>
      </c>
      <c r="V81" s="249">
        <f t="shared" si="14"/>
        <v>0</v>
      </c>
      <c r="W81" s="249">
        <f t="shared" si="15"/>
        <v>0</v>
      </c>
      <c r="X81" s="249">
        <f t="shared" si="16"/>
        <v>0</v>
      </c>
      <c r="Y81" s="249">
        <f t="shared" si="17"/>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249">
        <f t="shared" si="12"/>
        <v>0</v>
      </c>
      <c r="U82" s="249">
        <f t="shared" si="13"/>
        <v>0</v>
      </c>
      <c r="V82" s="249">
        <f t="shared" si="14"/>
        <v>0</v>
      </c>
      <c r="W82" s="249">
        <f t="shared" si="15"/>
        <v>0</v>
      </c>
      <c r="X82" s="249">
        <f t="shared" si="16"/>
        <v>0</v>
      </c>
      <c r="Y82" s="249">
        <f t="shared" si="17"/>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249">
        <f t="shared" si="12"/>
        <v>0</v>
      </c>
      <c r="U83" s="249">
        <f t="shared" si="13"/>
        <v>0</v>
      </c>
      <c r="V83" s="249">
        <f t="shared" si="14"/>
        <v>0</v>
      </c>
      <c r="W83" s="249">
        <f t="shared" si="15"/>
        <v>0</v>
      </c>
      <c r="X83" s="249">
        <f t="shared" si="16"/>
        <v>0</v>
      </c>
      <c r="Y83" s="249">
        <f t="shared" si="17"/>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249">
        <f t="shared" si="12"/>
        <v>0</v>
      </c>
      <c r="U84" s="249">
        <f t="shared" si="13"/>
        <v>0</v>
      </c>
      <c r="V84" s="249">
        <f t="shared" si="14"/>
        <v>0</v>
      </c>
      <c r="W84" s="249">
        <f t="shared" si="15"/>
        <v>0</v>
      </c>
      <c r="X84" s="249">
        <f t="shared" si="16"/>
        <v>0</v>
      </c>
      <c r="Y84" s="249">
        <f t="shared" si="17"/>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249">
        <f t="shared" si="12"/>
        <v>0</v>
      </c>
      <c r="U85" s="249">
        <f t="shared" si="13"/>
        <v>0</v>
      </c>
      <c r="V85" s="249">
        <f t="shared" si="14"/>
        <v>0</v>
      </c>
      <c r="W85" s="249">
        <f t="shared" si="15"/>
        <v>0</v>
      </c>
      <c r="X85" s="249">
        <f t="shared" si="16"/>
        <v>0</v>
      </c>
      <c r="Y85" s="249">
        <f t="shared" si="17"/>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249">
        <f t="shared" si="12"/>
        <v>0</v>
      </c>
      <c r="U86" s="249">
        <f t="shared" si="13"/>
        <v>0</v>
      </c>
      <c r="V86" s="249">
        <f t="shared" si="14"/>
        <v>0</v>
      </c>
      <c r="W86" s="249">
        <f t="shared" si="15"/>
        <v>0</v>
      </c>
      <c r="X86" s="249">
        <f t="shared" si="16"/>
        <v>0</v>
      </c>
      <c r="Y86" s="249">
        <f t="shared" si="17"/>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249">
        <f t="shared" si="12"/>
        <v>0</v>
      </c>
      <c r="U87" s="249">
        <f t="shared" si="13"/>
        <v>0</v>
      </c>
      <c r="V87" s="249">
        <f t="shared" si="14"/>
        <v>0</v>
      </c>
      <c r="W87" s="249">
        <f t="shared" si="15"/>
        <v>0</v>
      </c>
      <c r="X87" s="249">
        <f t="shared" si="16"/>
        <v>0</v>
      </c>
      <c r="Y87" s="249">
        <f t="shared" si="17"/>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249">
        <f t="shared" si="12"/>
        <v>0</v>
      </c>
      <c r="U88" s="249">
        <f t="shared" si="13"/>
        <v>0</v>
      </c>
      <c r="V88" s="249">
        <f t="shared" si="14"/>
        <v>0</v>
      </c>
      <c r="W88" s="249">
        <f t="shared" si="15"/>
        <v>0</v>
      </c>
      <c r="X88" s="249">
        <f t="shared" si="16"/>
        <v>0</v>
      </c>
      <c r="Y88" s="249">
        <f t="shared" si="17"/>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249">
        <f t="shared" si="12"/>
        <v>0</v>
      </c>
      <c r="U89" s="249">
        <f t="shared" si="13"/>
        <v>0</v>
      </c>
      <c r="V89" s="249">
        <f t="shared" si="14"/>
        <v>0</v>
      </c>
      <c r="W89" s="249">
        <f t="shared" si="15"/>
        <v>0</v>
      </c>
      <c r="X89" s="249">
        <f t="shared" si="16"/>
        <v>0</v>
      </c>
      <c r="Y89" s="249">
        <f t="shared" si="17"/>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249">
        <f t="shared" si="12"/>
        <v>0</v>
      </c>
      <c r="U90" s="249">
        <f t="shared" si="13"/>
        <v>0</v>
      </c>
      <c r="V90" s="249">
        <f t="shared" si="14"/>
        <v>0</v>
      </c>
      <c r="W90" s="249">
        <f t="shared" si="15"/>
        <v>0</v>
      </c>
      <c r="X90" s="249">
        <f t="shared" si="16"/>
        <v>0</v>
      </c>
      <c r="Y90" s="249">
        <f t="shared" si="17"/>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249">
        <f t="shared" si="12"/>
        <v>0</v>
      </c>
      <c r="U91" s="249">
        <f t="shared" si="13"/>
        <v>0</v>
      </c>
      <c r="V91" s="249">
        <f t="shared" si="14"/>
        <v>0</v>
      </c>
      <c r="W91" s="249">
        <f t="shared" si="15"/>
        <v>0</v>
      </c>
      <c r="X91" s="249">
        <f t="shared" si="16"/>
        <v>0</v>
      </c>
      <c r="Y91" s="249">
        <f t="shared" si="17"/>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249">
        <f t="shared" si="12"/>
        <v>0</v>
      </c>
      <c r="U92" s="249">
        <f t="shared" si="13"/>
        <v>0</v>
      </c>
      <c r="V92" s="249">
        <f t="shared" si="14"/>
        <v>0</v>
      </c>
      <c r="W92" s="249">
        <f t="shared" si="15"/>
        <v>0</v>
      </c>
      <c r="X92" s="249">
        <f t="shared" si="16"/>
        <v>0</v>
      </c>
      <c r="Y92" s="249">
        <f t="shared" si="17"/>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249">
        <f t="shared" si="12"/>
        <v>0</v>
      </c>
      <c r="U93" s="249">
        <f t="shared" si="13"/>
        <v>0</v>
      </c>
      <c r="V93" s="249">
        <f t="shared" si="14"/>
        <v>0</v>
      </c>
      <c r="W93" s="249">
        <f t="shared" si="15"/>
        <v>0</v>
      </c>
      <c r="X93" s="249">
        <f t="shared" si="16"/>
        <v>0</v>
      </c>
      <c r="Y93" s="249">
        <f t="shared" si="17"/>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249">
        <f t="shared" si="12"/>
        <v>0</v>
      </c>
      <c r="U94" s="249">
        <f t="shared" si="13"/>
        <v>0</v>
      </c>
      <c r="V94" s="249">
        <f t="shared" si="14"/>
        <v>0</v>
      </c>
      <c r="W94" s="249">
        <f t="shared" si="15"/>
        <v>0</v>
      </c>
      <c r="X94" s="249">
        <f t="shared" si="16"/>
        <v>0</v>
      </c>
      <c r="Y94" s="249">
        <f t="shared" si="17"/>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249">
        <f t="shared" si="12"/>
        <v>0</v>
      </c>
      <c r="U95" s="249">
        <f t="shared" si="13"/>
        <v>0</v>
      </c>
      <c r="V95" s="249">
        <f t="shared" si="14"/>
        <v>0</v>
      </c>
      <c r="W95" s="249">
        <f t="shared" si="15"/>
        <v>0</v>
      </c>
      <c r="X95" s="249">
        <f t="shared" si="16"/>
        <v>0</v>
      </c>
      <c r="Y95" s="249">
        <f t="shared" si="17"/>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249">
        <f t="shared" si="12"/>
        <v>0</v>
      </c>
      <c r="U96" s="249">
        <f t="shared" si="13"/>
        <v>0</v>
      </c>
      <c r="V96" s="249">
        <f t="shared" si="14"/>
        <v>0</v>
      </c>
      <c r="W96" s="249">
        <f t="shared" si="15"/>
        <v>0</v>
      </c>
      <c r="X96" s="249">
        <f t="shared" si="16"/>
        <v>0</v>
      </c>
      <c r="Y96" s="249">
        <f t="shared" si="17"/>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249">
        <f t="shared" si="12"/>
        <v>0</v>
      </c>
      <c r="U97" s="249">
        <f t="shared" si="13"/>
        <v>0</v>
      </c>
      <c r="V97" s="249">
        <f t="shared" si="14"/>
        <v>0</v>
      </c>
      <c r="W97" s="249">
        <f t="shared" si="15"/>
        <v>0</v>
      </c>
      <c r="X97" s="249">
        <f t="shared" si="16"/>
        <v>0</v>
      </c>
      <c r="Y97" s="249">
        <f t="shared" si="17"/>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249">
        <f t="shared" si="12"/>
        <v>0</v>
      </c>
      <c r="U98" s="249">
        <f t="shared" si="13"/>
        <v>0</v>
      </c>
      <c r="V98" s="249">
        <f t="shared" si="14"/>
        <v>0</v>
      </c>
      <c r="W98" s="249">
        <f t="shared" si="15"/>
        <v>0</v>
      </c>
      <c r="X98" s="249">
        <f t="shared" si="16"/>
        <v>0</v>
      </c>
      <c r="Y98" s="249">
        <f t="shared" si="17"/>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249">
        <f t="shared" si="12"/>
        <v>0</v>
      </c>
      <c r="U99" s="249">
        <f t="shared" si="13"/>
        <v>0</v>
      </c>
      <c r="V99" s="249">
        <f t="shared" si="14"/>
        <v>0</v>
      </c>
      <c r="W99" s="249">
        <f t="shared" si="15"/>
        <v>0</v>
      </c>
      <c r="X99" s="249">
        <f t="shared" si="16"/>
        <v>0</v>
      </c>
      <c r="Y99" s="249">
        <f t="shared" si="17"/>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249">
        <f t="shared" si="12"/>
        <v>0</v>
      </c>
      <c r="U100" s="249">
        <f t="shared" si="13"/>
        <v>0</v>
      </c>
      <c r="V100" s="249">
        <f t="shared" si="14"/>
        <v>0</v>
      </c>
      <c r="W100" s="249">
        <f t="shared" si="15"/>
        <v>0</v>
      </c>
      <c r="X100" s="249">
        <f t="shared" si="16"/>
        <v>0</v>
      </c>
      <c r="Y100" s="249">
        <f t="shared" si="17"/>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249">
        <f t="shared" si="12"/>
        <v>0</v>
      </c>
      <c r="U101" s="249">
        <f t="shared" si="13"/>
        <v>0</v>
      </c>
      <c r="V101" s="249">
        <f t="shared" si="14"/>
        <v>0</v>
      </c>
      <c r="W101" s="249">
        <f t="shared" si="15"/>
        <v>0</v>
      </c>
      <c r="X101" s="249">
        <f t="shared" si="16"/>
        <v>0</v>
      </c>
      <c r="Y101" s="249">
        <f t="shared" si="17"/>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249">
        <f t="shared" si="12"/>
        <v>0</v>
      </c>
      <c r="U102" s="249">
        <f t="shared" si="13"/>
        <v>0</v>
      </c>
      <c r="V102" s="249">
        <f t="shared" si="14"/>
        <v>0</v>
      </c>
      <c r="W102" s="249">
        <f t="shared" si="15"/>
        <v>0</v>
      </c>
      <c r="X102" s="249">
        <f t="shared" si="16"/>
        <v>0</v>
      </c>
      <c r="Y102" s="249">
        <f t="shared" si="17"/>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249">
        <f t="shared" si="12"/>
        <v>0</v>
      </c>
      <c r="U103" s="249">
        <f t="shared" si="13"/>
        <v>0</v>
      </c>
      <c r="V103" s="249">
        <f t="shared" si="14"/>
        <v>0</v>
      </c>
      <c r="W103" s="249">
        <f t="shared" si="15"/>
        <v>0</v>
      </c>
      <c r="X103" s="249">
        <f t="shared" si="16"/>
        <v>0</v>
      </c>
      <c r="Y103" s="249">
        <f t="shared" si="17"/>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249">
        <f t="shared" si="12"/>
        <v>0</v>
      </c>
      <c r="U104" s="249">
        <f t="shared" si="13"/>
        <v>0</v>
      </c>
      <c r="V104" s="249">
        <f t="shared" si="14"/>
        <v>0</v>
      </c>
      <c r="W104" s="249">
        <f t="shared" si="15"/>
        <v>0</v>
      </c>
      <c r="X104" s="249">
        <f t="shared" si="16"/>
        <v>0</v>
      </c>
      <c r="Y104" s="249">
        <f t="shared" si="17"/>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249">
        <f t="shared" si="12"/>
        <v>0</v>
      </c>
      <c r="U105" s="249">
        <f t="shared" si="13"/>
        <v>0</v>
      </c>
      <c r="V105" s="249">
        <f t="shared" si="14"/>
        <v>0</v>
      </c>
      <c r="W105" s="249">
        <f t="shared" si="15"/>
        <v>0</v>
      </c>
      <c r="X105" s="249">
        <f t="shared" si="16"/>
        <v>0</v>
      </c>
      <c r="Y105" s="249">
        <f t="shared" si="17"/>
        <v>0</v>
      </c>
      <c r="Z105" s="51"/>
      <c r="AA105" s="51"/>
    </row>
    <row r="106" spans="1:29" x14ac:dyDescent="0.25">
      <c r="A106" s="144"/>
      <c r="B106" s="50"/>
      <c r="C106" s="50"/>
      <c r="D106" s="50"/>
      <c r="E106" s="50"/>
      <c r="F106" s="50"/>
      <c r="G106" s="50"/>
      <c r="H106" s="50"/>
      <c r="I106" s="50"/>
      <c r="J106" s="50"/>
      <c r="K106" s="50"/>
      <c r="L106" s="50"/>
      <c r="M106" s="50"/>
      <c r="N106" s="50"/>
      <c r="O106" s="49"/>
      <c r="P106" s="52"/>
      <c r="Q106" s="52"/>
      <c r="R106" s="52"/>
      <c r="S106" s="52"/>
      <c r="T106" s="249">
        <f t="shared" si="12"/>
        <v>0</v>
      </c>
      <c r="U106" s="249">
        <f t="shared" si="13"/>
        <v>0</v>
      </c>
      <c r="V106" s="249">
        <f t="shared" si="14"/>
        <v>0</v>
      </c>
      <c r="W106" s="249">
        <f t="shared" si="15"/>
        <v>0</v>
      </c>
      <c r="X106" s="249">
        <f t="shared" si="16"/>
        <v>0</v>
      </c>
      <c r="Y106" s="249">
        <f t="shared" si="17"/>
        <v>0</v>
      </c>
      <c r="Z106" s="51"/>
      <c r="AA106" s="51"/>
    </row>
    <row r="107" spans="1:29" x14ac:dyDescent="0.25">
      <c r="A107" s="144"/>
      <c r="B107" s="50"/>
      <c r="C107" s="50"/>
      <c r="D107" s="50"/>
      <c r="E107" s="50"/>
      <c r="F107" s="50"/>
      <c r="G107" s="50"/>
      <c r="H107" s="50"/>
      <c r="I107" s="50"/>
      <c r="J107" s="50"/>
      <c r="K107" s="50"/>
      <c r="L107" s="50"/>
      <c r="M107" s="50"/>
      <c r="N107" s="50"/>
      <c r="O107" s="49"/>
      <c r="P107" s="52"/>
      <c r="Q107" s="52"/>
      <c r="R107" s="52"/>
      <c r="S107" s="52"/>
      <c r="T107" s="249">
        <f t="shared" ref="T107:X107" si="18">IF($N107="Pending",0,$N107*O107)</f>
        <v>0</v>
      </c>
      <c r="U107" s="249">
        <f t="shared" si="18"/>
        <v>0</v>
      </c>
      <c r="V107" s="249">
        <f t="shared" si="18"/>
        <v>0</v>
      </c>
      <c r="W107" s="249">
        <f t="shared" si="18"/>
        <v>0</v>
      </c>
      <c r="X107" s="249">
        <f t="shared" si="18"/>
        <v>0</v>
      </c>
      <c r="Y107" s="249">
        <f t="shared" ref="Y107" si="19">SUM(T107:X107)</f>
        <v>0</v>
      </c>
      <c r="Z107" s="51"/>
      <c r="AA107" s="51"/>
    </row>
    <row r="108" spans="1:29" x14ac:dyDescent="0.25">
      <c r="A108" s="32"/>
      <c r="B108" s="32"/>
      <c r="C108" s="32"/>
      <c r="D108" s="32"/>
      <c r="E108" s="32"/>
      <c r="F108" s="32"/>
      <c r="G108" s="32"/>
      <c r="H108" s="32"/>
      <c r="I108" s="32"/>
      <c r="J108" s="32"/>
      <c r="K108" s="32"/>
      <c r="L108" s="32"/>
      <c r="M108" s="32"/>
      <c r="N108" s="32"/>
      <c r="O108" s="32"/>
      <c r="P108" s="32"/>
      <c r="Q108" s="32"/>
      <c r="R108" s="32"/>
      <c r="S108" s="32"/>
      <c r="T108" s="252"/>
      <c r="U108" s="252"/>
      <c r="V108" s="252"/>
      <c r="W108" s="252"/>
      <c r="X108" s="252"/>
      <c r="Y108" s="252"/>
      <c r="Z108" s="32"/>
      <c r="AA108" s="32"/>
      <c r="AB108" s="32"/>
      <c r="AC108" s="32"/>
    </row>
    <row r="109" spans="1:29" x14ac:dyDescent="0.25">
      <c r="A109" s="32"/>
      <c r="B109" s="32"/>
      <c r="C109" s="32"/>
      <c r="D109" s="32"/>
      <c r="E109" s="32"/>
      <c r="F109" s="32"/>
      <c r="G109" s="32"/>
      <c r="H109" s="32"/>
      <c r="I109" s="32"/>
      <c r="J109" s="32"/>
      <c r="K109" s="32"/>
      <c r="L109" s="32"/>
      <c r="M109" s="32"/>
      <c r="N109" s="32"/>
      <c r="O109" s="32"/>
      <c r="P109" s="32"/>
      <c r="Q109" s="32"/>
      <c r="R109" s="32"/>
      <c r="S109" s="71" t="s">
        <v>122</v>
      </c>
      <c r="T109" s="269">
        <f t="shared" ref="T109:Y109" si="20">SUM(T7:T107)</f>
        <v>0</v>
      </c>
      <c r="U109" s="269">
        <f t="shared" si="20"/>
        <v>0</v>
      </c>
      <c r="V109" s="269">
        <f t="shared" si="20"/>
        <v>0</v>
      </c>
      <c r="W109" s="269">
        <f t="shared" si="20"/>
        <v>0</v>
      </c>
      <c r="X109" s="269">
        <f t="shared" si="20"/>
        <v>0</v>
      </c>
      <c r="Y109" s="269">
        <f t="shared" si="20"/>
        <v>0</v>
      </c>
      <c r="Z109" s="38"/>
      <c r="AA109" s="38"/>
    </row>
    <row r="110" spans="1:29" x14ac:dyDescent="0.25">
      <c r="C110" s="39"/>
      <c r="M110" s="38"/>
    </row>
    <row r="111" spans="1:29" x14ac:dyDescent="0.25">
      <c r="T111" s="270" t="str">
        <f t="shared" ref="T111:Y111" si="21">T6</f>
        <v>Coût estimé 2021</v>
      </c>
      <c r="U111" s="270" t="str">
        <f t="shared" si="21"/>
        <v>Coût estimé 2022</v>
      </c>
      <c r="V111" s="270" t="str">
        <f t="shared" si="21"/>
        <v>Coût estimé 2023</v>
      </c>
      <c r="W111" s="270" t="str">
        <f t="shared" si="21"/>
        <v>Coût estimé 2024</v>
      </c>
      <c r="X111" s="270" t="str">
        <f t="shared" si="21"/>
        <v>Coût estimé 2025</v>
      </c>
      <c r="Y111" s="270" t="str">
        <f t="shared" si="21"/>
        <v>Total5Ans</v>
      </c>
      <c r="Z111" s="188">
        <f>SUM(Y112:Y129)</f>
        <v>0</v>
      </c>
      <c r="AA111"/>
    </row>
    <row r="112" spans="1:29" x14ac:dyDescent="0.25">
      <c r="S112" s="146" t="str">
        <f>'Informations de base'!$D65</f>
        <v>Réunion</v>
      </c>
      <c r="T112" s="271">
        <f t="shared" ref="T112:Y121" si="22">SUMIF($Z$7:$Z$107,$S112,T$7:T$107)</f>
        <v>0</v>
      </c>
      <c r="U112" s="271">
        <f t="shared" si="22"/>
        <v>0</v>
      </c>
      <c r="V112" s="271">
        <f t="shared" si="22"/>
        <v>0</v>
      </c>
      <c r="W112" s="271">
        <f t="shared" si="22"/>
        <v>0</v>
      </c>
      <c r="X112" s="271">
        <f t="shared" si="22"/>
        <v>0</v>
      </c>
      <c r="Y112" s="271">
        <f t="shared" si="22"/>
        <v>0</v>
      </c>
      <c r="Z112"/>
      <c r="AA112"/>
    </row>
    <row r="113" spans="1:28" x14ac:dyDescent="0.25">
      <c r="S113" s="146" t="str">
        <f>'Informations de base'!$D66</f>
        <v>Formation</v>
      </c>
      <c r="T113" s="271">
        <f t="shared" si="22"/>
        <v>0</v>
      </c>
      <c r="U113" s="271">
        <f t="shared" si="22"/>
        <v>0</v>
      </c>
      <c r="V113" s="271">
        <f t="shared" si="22"/>
        <v>0</v>
      </c>
      <c r="W113" s="271">
        <f t="shared" si="22"/>
        <v>0</v>
      </c>
      <c r="X113" s="271">
        <f t="shared" si="22"/>
        <v>0</v>
      </c>
      <c r="Y113" s="271">
        <f t="shared" si="22"/>
        <v>0</v>
      </c>
      <c r="Z113"/>
      <c r="AA113"/>
    </row>
    <row r="114" spans="1:28" x14ac:dyDescent="0.25">
      <c r="S114" s="146" t="str">
        <f>'Informations de base'!$D67</f>
        <v>Atelier</v>
      </c>
      <c r="T114" s="271">
        <f t="shared" si="22"/>
        <v>0</v>
      </c>
      <c r="U114" s="271">
        <f t="shared" si="22"/>
        <v>0</v>
      </c>
      <c r="V114" s="271">
        <f t="shared" si="22"/>
        <v>0</v>
      </c>
      <c r="W114" s="271">
        <f t="shared" si="22"/>
        <v>0</v>
      </c>
      <c r="X114" s="271">
        <f t="shared" si="22"/>
        <v>0</v>
      </c>
      <c r="Y114" s="271">
        <f t="shared" si="22"/>
        <v>0</v>
      </c>
      <c r="Z114"/>
      <c r="AA114"/>
    </row>
    <row r="115" spans="1:28" x14ac:dyDescent="0.25">
      <c r="S115" s="146" t="str">
        <f>'Informations de base'!$D68</f>
        <v>Développement de Manuel de procédures</v>
      </c>
      <c r="T115" s="271">
        <f t="shared" si="22"/>
        <v>0</v>
      </c>
      <c r="U115" s="271">
        <f t="shared" si="22"/>
        <v>0</v>
      </c>
      <c r="V115" s="271">
        <f t="shared" si="22"/>
        <v>0</v>
      </c>
      <c r="W115" s="271">
        <f t="shared" si="22"/>
        <v>0</v>
      </c>
      <c r="X115" s="271">
        <f t="shared" si="22"/>
        <v>0</v>
      </c>
      <c r="Y115" s="271">
        <f t="shared" si="22"/>
        <v>0</v>
      </c>
      <c r="Z115"/>
      <c r="AA115"/>
    </row>
    <row r="116" spans="1:28" s="37" customFormat="1" x14ac:dyDescent="0.25">
      <c r="A116" s="142"/>
      <c r="B116" s="142"/>
      <c r="C116" s="54"/>
      <c r="S116" s="146" t="str">
        <f>'Informations de base'!$D69</f>
        <v>Communication</v>
      </c>
      <c r="T116" s="271">
        <f t="shared" si="22"/>
        <v>0</v>
      </c>
      <c r="U116" s="271">
        <f t="shared" si="22"/>
        <v>0</v>
      </c>
      <c r="V116" s="271">
        <f t="shared" si="22"/>
        <v>0</v>
      </c>
      <c r="W116" s="271">
        <f t="shared" si="22"/>
        <v>0</v>
      </c>
      <c r="X116" s="271">
        <f t="shared" si="22"/>
        <v>0</v>
      </c>
      <c r="Y116" s="271">
        <f t="shared" si="22"/>
        <v>0</v>
      </c>
      <c r="Z116"/>
      <c r="AA116"/>
      <c r="AB116"/>
    </row>
    <row r="117" spans="1:28" s="37" customFormat="1" x14ac:dyDescent="0.25">
      <c r="A117" s="142"/>
      <c r="B117" s="142"/>
      <c r="C117" s="54"/>
      <c r="S117" s="146" t="str">
        <f>'Informations de base'!$D70</f>
        <v>Construction/insfrastructure</v>
      </c>
      <c r="T117" s="271">
        <f t="shared" si="22"/>
        <v>0</v>
      </c>
      <c r="U117" s="271">
        <f t="shared" si="22"/>
        <v>0</v>
      </c>
      <c r="V117" s="271">
        <f t="shared" si="22"/>
        <v>0</v>
      </c>
      <c r="W117" s="271">
        <f t="shared" si="22"/>
        <v>0</v>
      </c>
      <c r="X117" s="271">
        <f t="shared" si="22"/>
        <v>0</v>
      </c>
      <c r="Y117" s="271">
        <f t="shared" si="22"/>
        <v>0</v>
      </c>
      <c r="Z117"/>
      <c r="AA117"/>
      <c r="AB117"/>
    </row>
    <row r="118" spans="1:28" s="37" customFormat="1" x14ac:dyDescent="0.25">
      <c r="A118" s="142"/>
      <c r="B118" s="142"/>
      <c r="C118" s="54"/>
      <c r="S118" s="146" t="str">
        <f>'Informations de base'!$D71</f>
        <v>Consultance</v>
      </c>
      <c r="T118" s="271">
        <f t="shared" si="22"/>
        <v>0</v>
      </c>
      <c r="U118" s="271">
        <f t="shared" si="22"/>
        <v>0</v>
      </c>
      <c r="V118" s="271">
        <f t="shared" si="22"/>
        <v>0</v>
      </c>
      <c r="W118" s="271">
        <f t="shared" si="22"/>
        <v>0</v>
      </c>
      <c r="X118" s="271">
        <f t="shared" si="22"/>
        <v>0</v>
      </c>
      <c r="Y118" s="271">
        <f t="shared" si="22"/>
        <v>0</v>
      </c>
      <c r="Z118"/>
      <c r="AA118"/>
      <c r="AB118"/>
    </row>
    <row r="119" spans="1:28" s="37" customFormat="1" x14ac:dyDescent="0.25">
      <c r="A119" s="142"/>
      <c r="B119" s="142"/>
      <c r="C119" s="54"/>
      <c r="S119" s="146" t="str">
        <f>'Informations de base'!$D72</f>
        <v>Évaluation/Monitorage</v>
      </c>
      <c r="T119" s="271">
        <f t="shared" si="22"/>
        <v>0</v>
      </c>
      <c r="U119" s="271">
        <f t="shared" si="22"/>
        <v>0</v>
      </c>
      <c r="V119" s="271">
        <f t="shared" si="22"/>
        <v>0</v>
      </c>
      <c r="W119" s="271">
        <f t="shared" si="22"/>
        <v>0</v>
      </c>
      <c r="X119" s="271">
        <f t="shared" si="22"/>
        <v>0</v>
      </c>
      <c r="Y119" s="271">
        <f t="shared" si="22"/>
        <v>0</v>
      </c>
      <c r="Z119"/>
      <c r="AA119"/>
      <c r="AB119"/>
    </row>
    <row r="120" spans="1:28" s="37" customFormat="1" x14ac:dyDescent="0.25">
      <c r="A120" s="142"/>
      <c r="B120" s="142"/>
      <c r="C120" s="54"/>
      <c r="S120" s="146" t="str">
        <f>'Informations de base'!$D73</f>
        <v>Supervision</v>
      </c>
      <c r="T120" s="271">
        <f t="shared" si="22"/>
        <v>0</v>
      </c>
      <c r="U120" s="271">
        <f t="shared" si="22"/>
        <v>0</v>
      </c>
      <c r="V120" s="271">
        <f t="shared" si="22"/>
        <v>0</v>
      </c>
      <c r="W120" s="271">
        <f t="shared" si="22"/>
        <v>0</v>
      </c>
      <c r="X120" s="271">
        <f t="shared" si="22"/>
        <v>0</v>
      </c>
      <c r="Y120" s="271">
        <f t="shared" si="22"/>
        <v>0</v>
      </c>
      <c r="Z120"/>
      <c r="AA120"/>
      <c r="AB120"/>
    </row>
    <row r="121" spans="1:28" x14ac:dyDescent="0.25">
      <c r="S121" s="146" t="str">
        <f>'Informations de base'!$D74</f>
        <v>Ressources humaines</v>
      </c>
      <c r="T121" s="271">
        <f t="shared" si="22"/>
        <v>0</v>
      </c>
      <c r="U121" s="271">
        <f t="shared" si="22"/>
        <v>0</v>
      </c>
      <c r="V121" s="271">
        <f t="shared" si="22"/>
        <v>0</v>
      </c>
      <c r="W121" s="271">
        <f t="shared" si="22"/>
        <v>0</v>
      </c>
      <c r="X121" s="271">
        <f t="shared" si="22"/>
        <v>0</v>
      </c>
      <c r="Y121" s="271">
        <f t="shared" si="22"/>
        <v>0</v>
      </c>
      <c r="Z121"/>
      <c r="AA121"/>
    </row>
    <row r="122" spans="1:28" x14ac:dyDescent="0.25">
      <c r="S122" s="146" t="str">
        <f>'Informations de base'!$D75</f>
        <v>Equipement</v>
      </c>
      <c r="T122" s="271">
        <f t="shared" ref="T122:Y129" si="23">SUMIF($Z$7:$Z$107,$S122,T$7:T$107)</f>
        <v>0</v>
      </c>
      <c r="U122" s="271">
        <f t="shared" si="23"/>
        <v>0</v>
      </c>
      <c r="V122" s="271">
        <f t="shared" si="23"/>
        <v>0</v>
      </c>
      <c r="W122" s="271">
        <f t="shared" si="23"/>
        <v>0</v>
      </c>
      <c r="X122" s="271">
        <f t="shared" si="23"/>
        <v>0</v>
      </c>
      <c r="Y122" s="271">
        <f t="shared" si="23"/>
        <v>0</v>
      </c>
      <c r="Z122"/>
      <c r="AA122"/>
    </row>
    <row r="123" spans="1:28" x14ac:dyDescent="0.25">
      <c r="S123" s="146" t="str">
        <f>'Informations de base'!$D76</f>
        <v>Impression des documents</v>
      </c>
      <c r="T123" s="271">
        <f t="shared" si="23"/>
        <v>0</v>
      </c>
      <c r="U123" s="271">
        <f t="shared" si="23"/>
        <v>0</v>
      </c>
      <c r="V123" s="271">
        <f t="shared" si="23"/>
        <v>0</v>
      </c>
      <c r="W123" s="271">
        <f t="shared" si="23"/>
        <v>0</v>
      </c>
      <c r="X123" s="271">
        <f t="shared" si="23"/>
        <v>0</v>
      </c>
      <c r="Y123" s="271">
        <f t="shared" si="23"/>
        <v>0</v>
      </c>
      <c r="Z123"/>
      <c r="AA123"/>
    </row>
    <row r="124" spans="1:28" x14ac:dyDescent="0.25">
      <c r="S124" s="146" t="str">
        <f>'Informations de base'!$D77</f>
        <v>Approvisionnement</v>
      </c>
      <c r="T124" s="271">
        <f t="shared" si="23"/>
        <v>0</v>
      </c>
      <c r="U124" s="271">
        <f t="shared" si="23"/>
        <v>0</v>
      </c>
      <c r="V124" s="271">
        <f t="shared" si="23"/>
        <v>0</v>
      </c>
      <c r="W124" s="271">
        <f t="shared" si="23"/>
        <v>0</v>
      </c>
      <c r="X124" s="271">
        <f t="shared" si="23"/>
        <v>0</v>
      </c>
      <c r="Y124" s="271">
        <f t="shared" si="23"/>
        <v>0</v>
      </c>
      <c r="Z124"/>
      <c r="AA124"/>
    </row>
    <row r="125" spans="1:28" x14ac:dyDescent="0.25">
      <c r="S125" s="146" t="str">
        <f>'Informations de base'!$D78</f>
        <v>Prestation de services</v>
      </c>
      <c r="T125" s="271">
        <f t="shared" si="23"/>
        <v>0</v>
      </c>
      <c r="U125" s="271">
        <f t="shared" si="23"/>
        <v>0</v>
      </c>
      <c r="V125" s="271">
        <f t="shared" si="23"/>
        <v>0</v>
      </c>
      <c r="W125" s="271">
        <f t="shared" si="23"/>
        <v>0</v>
      </c>
      <c r="X125" s="271">
        <f t="shared" si="23"/>
        <v>0</v>
      </c>
      <c r="Y125" s="271">
        <f t="shared" si="23"/>
        <v>0</v>
      </c>
      <c r="Z125"/>
      <c r="AA125"/>
    </row>
    <row r="126" spans="1:28" x14ac:dyDescent="0.25">
      <c r="S126" s="146" t="str">
        <f>'Informations de base'!$D79</f>
        <v>Exercise de simulation</v>
      </c>
      <c r="T126" s="271">
        <f t="shared" si="23"/>
        <v>0</v>
      </c>
      <c r="U126" s="271">
        <f t="shared" si="23"/>
        <v>0</v>
      </c>
      <c r="V126" s="271">
        <f t="shared" si="23"/>
        <v>0</v>
      </c>
      <c r="W126" s="271">
        <f t="shared" si="23"/>
        <v>0</v>
      </c>
      <c r="X126" s="271">
        <f t="shared" si="23"/>
        <v>0</v>
      </c>
      <c r="Y126" s="271">
        <f t="shared" si="23"/>
        <v>0</v>
      </c>
      <c r="Z126"/>
      <c r="AA126"/>
    </row>
    <row r="127" spans="1:28" x14ac:dyDescent="0.25">
      <c r="S127" s="146" t="str">
        <f>'Informations de base'!$D80</f>
        <v>Plaidoyer</v>
      </c>
      <c r="T127" s="271">
        <f t="shared" si="23"/>
        <v>0</v>
      </c>
      <c r="U127" s="271">
        <f t="shared" si="23"/>
        <v>0</v>
      </c>
      <c r="V127" s="271">
        <f t="shared" si="23"/>
        <v>0</v>
      </c>
      <c r="W127" s="271">
        <f t="shared" si="23"/>
        <v>0</v>
      </c>
      <c r="X127" s="271">
        <f t="shared" si="23"/>
        <v>0</v>
      </c>
      <c r="Y127" s="271">
        <f t="shared" si="23"/>
        <v>0</v>
      </c>
      <c r="Z127"/>
      <c r="AA127"/>
    </row>
    <row r="128" spans="1:28" x14ac:dyDescent="0.25">
      <c r="S128" s="146" t="str">
        <f>'Informations de base'!$D81</f>
        <v>Enquête</v>
      </c>
      <c r="T128" s="271">
        <f t="shared" si="23"/>
        <v>0</v>
      </c>
      <c r="U128" s="271">
        <f t="shared" si="23"/>
        <v>0</v>
      </c>
      <c r="V128" s="271">
        <f t="shared" si="23"/>
        <v>0</v>
      </c>
      <c r="W128" s="271">
        <f t="shared" si="23"/>
        <v>0</v>
      </c>
      <c r="X128" s="271">
        <f t="shared" si="23"/>
        <v>0</v>
      </c>
      <c r="Y128" s="271">
        <f t="shared" si="23"/>
        <v>0</v>
      </c>
      <c r="Z128"/>
      <c r="AA128"/>
    </row>
    <row r="129" spans="1:28" x14ac:dyDescent="0.25">
      <c r="S129" s="146" t="str">
        <f>'Informations de base'!$D82</f>
        <v>Campagne</v>
      </c>
      <c r="T129" s="271">
        <f t="shared" si="23"/>
        <v>0</v>
      </c>
      <c r="U129" s="271">
        <f t="shared" si="23"/>
        <v>0</v>
      </c>
      <c r="V129" s="271">
        <f t="shared" si="23"/>
        <v>0</v>
      </c>
      <c r="W129" s="271">
        <f t="shared" si="23"/>
        <v>0</v>
      </c>
      <c r="X129" s="271">
        <f t="shared" si="23"/>
        <v>0</v>
      </c>
      <c r="Y129" s="271">
        <f t="shared" si="23"/>
        <v>0</v>
      </c>
      <c r="Z129"/>
      <c r="AA129"/>
    </row>
    <row r="130" spans="1:28" x14ac:dyDescent="0.25">
      <c r="S130" s="145"/>
      <c r="Z130"/>
      <c r="AA130"/>
    </row>
    <row r="131" spans="1:28" x14ac:dyDescent="0.25">
      <c r="S131" s="145"/>
      <c r="Z131"/>
      <c r="AA131"/>
    </row>
    <row r="132" spans="1:28" s="37" customFormat="1" x14ac:dyDescent="0.25">
      <c r="A132" s="142"/>
      <c r="B132" s="142"/>
      <c r="C132" s="54"/>
      <c r="T132" s="270" t="str">
        <f t="shared" ref="T132:Y132" si="24">T6</f>
        <v>Coût estimé 2021</v>
      </c>
      <c r="U132" s="270" t="str">
        <f t="shared" si="24"/>
        <v>Coût estimé 2022</v>
      </c>
      <c r="V132" s="270" t="str">
        <f t="shared" si="24"/>
        <v>Coût estimé 2023</v>
      </c>
      <c r="W132" s="270" t="str">
        <f t="shared" si="24"/>
        <v>Coût estimé 2024</v>
      </c>
      <c r="X132" s="270" t="str">
        <f t="shared" si="24"/>
        <v>Coût estimé 2025</v>
      </c>
      <c r="Y132" s="270" t="str">
        <f t="shared" si="24"/>
        <v>Total5Ans</v>
      </c>
      <c r="Z132" s="188">
        <f>SUM(Y133:Y142)</f>
        <v>0</v>
      </c>
      <c r="AA132"/>
      <c r="AB132"/>
    </row>
    <row r="133" spans="1:28" s="37" customFormat="1" x14ac:dyDescent="0.25">
      <c r="A133" s="142"/>
      <c r="B133" s="142"/>
      <c r="C133" s="54"/>
      <c r="S133" s="146" t="str">
        <f>'Informations de base'!$C$65</f>
        <v>Capital</v>
      </c>
      <c r="T133" s="271">
        <f t="shared" ref="T133:Y142" si="25">SUMIF($AA$7:$AA$107,$S133,T$7:T$107)</f>
        <v>0</v>
      </c>
      <c r="U133" s="271">
        <f t="shared" si="25"/>
        <v>0</v>
      </c>
      <c r="V133" s="271">
        <f t="shared" si="25"/>
        <v>0</v>
      </c>
      <c r="W133" s="271">
        <f t="shared" si="25"/>
        <v>0</v>
      </c>
      <c r="X133" s="271">
        <f t="shared" si="25"/>
        <v>0</v>
      </c>
      <c r="Y133" s="271">
        <f t="shared" si="25"/>
        <v>0</v>
      </c>
      <c r="Z133"/>
      <c r="AA133"/>
      <c r="AB133"/>
    </row>
    <row r="134" spans="1:28" s="37" customFormat="1" x14ac:dyDescent="0.25">
      <c r="A134" s="142"/>
      <c r="B134" s="142"/>
      <c r="C134" s="54"/>
      <c r="S134" s="146" t="str">
        <f>'Informations de base'!$C$66</f>
        <v>Recurrent</v>
      </c>
      <c r="T134" s="271">
        <f t="shared" si="25"/>
        <v>0</v>
      </c>
      <c r="U134" s="271">
        <f t="shared" si="25"/>
        <v>0</v>
      </c>
      <c r="V134" s="271">
        <f t="shared" si="25"/>
        <v>0</v>
      </c>
      <c r="W134" s="271">
        <f t="shared" si="25"/>
        <v>0</v>
      </c>
      <c r="X134" s="271">
        <f t="shared" si="25"/>
        <v>0</v>
      </c>
      <c r="Y134" s="271">
        <f t="shared" si="25"/>
        <v>0</v>
      </c>
      <c r="Z134"/>
      <c r="AA134"/>
      <c r="AB134"/>
    </row>
    <row r="135" spans="1:28" s="37" customFormat="1" x14ac:dyDescent="0.25">
      <c r="A135" s="142"/>
      <c r="B135" s="142"/>
      <c r="C135" s="54"/>
      <c r="S135" s="146" t="str">
        <f>'Informations de base'!$C$67</f>
        <v>Autre 1</v>
      </c>
      <c r="T135" s="271">
        <f t="shared" si="25"/>
        <v>0</v>
      </c>
      <c r="U135" s="271">
        <f t="shared" si="25"/>
        <v>0</v>
      </c>
      <c r="V135" s="271">
        <f t="shared" si="25"/>
        <v>0</v>
      </c>
      <c r="W135" s="271">
        <f t="shared" si="25"/>
        <v>0</v>
      </c>
      <c r="X135" s="271">
        <f t="shared" si="25"/>
        <v>0</v>
      </c>
      <c r="Y135" s="271">
        <f t="shared" si="25"/>
        <v>0</v>
      </c>
      <c r="Z135"/>
      <c r="AA135"/>
      <c r="AB135"/>
    </row>
    <row r="136" spans="1:28" s="37" customFormat="1" x14ac:dyDescent="0.25">
      <c r="A136" s="142"/>
      <c r="B136" s="142"/>
      <c r="C136" s="54"/>
      <c r="S136" s="146" t="str">
        <f>'Informations de base'!$C$68</f>
        <v>Autre 2</v>
      </c>
      <c r="T136" s="271">
        <f t="shared" si="25"/>
        <v>0</v>
      </c>
      <c r="U136" s="271">
        <f t="shared" si="25"/>
        <v>0</v>
      </c>
      <c r="V136" s="271">
        <f t="shared" si="25"/>
        <v>0</v>
      </c>
      <c r="W136" s="271">
        <f t="shared" si="25"/>
        <v>0</v>
      </c>
      <c r="X136" s="271">
        <f t="shared" si="25"/>
        <v>0</v>
      </c>
      <c r="Y136" s="271">
        <f t="shared" si="25"/>
        <v>0</v>
      </c>
      <c r="Z136"/>
      <c r="AA136"/>
      <c r="AB136"/>
    </row>
    <row r="137" spans="1:28" s="37" customFormat="1" x14ac:dyDescent="0.25">
      <c r="A137" s="142"/>
      <c r="B137" s="142"/>
      <c r="C137" s="54"/>
      <c r="S137" s="146">
        <f>'Informations de base'!$C$69</f>
        <v>0</v>
      </c>
      <c r="T137" s="271">
        <f t="shared" si="25"/>
        <v>0</v>
      </c>
      <c r="U137" s="271">
        <f t="shared" si="25"/>
        <v>0</v>
      </c>
      <c r="V137" s="271">
        <f t="shared" si="25"/>
        <v>0</v>
      </c>
      <c r="W137" s="271">
        <f t="shared" si="25"/>
        <v>0</v>
      </c>
      <c r="X137" s="271">
        <f t="shared" si="25"/>
        <v>0</v>
      </c>
      <c r="Y137" s="271">
        <f t="shared" si="25"/>
        <v>0</v>
      </c>
      <c r="Z137"/>
      <c r="AA137"/>
      <c r="AB137"/>
    </row>
    <row r="138" spans="1:28" s="37" customFormat="1" x14ac:dyDescent="0.25">
      <c r="A138" s="142"/>
      <c r="B138" s="142"/>
      <c r="C138" s="54"/>
      <c r="S138" s="146">
        <f>'Informations de base'!$C$70</f>
        <v>0</v>
      </c>
      <c r="T138" s="271">
        <f t="shared" si="25"/>
        <v>0</v>
      </c>
      <c r="U138" s="271">
        <f t="shared" si="25"/>
        <v>0</v>
      </c>
      <c r="V138" s="271">
        <f t="shared" si="25"/>
        <v>0</v>
      </c>
      <c r="W138" s="271">
        <f t="shared" si="25"/>
        <v>0</v>
      </c>
      <c r="X138" s="271">
        <f t="shared" si="25"/>
        <v>0</v>
      </c>
      <c r="Y138" s="271">
        <f t="shared" si="25"/>
        <v>0</v>
      </c>
      <c r="Z138"/>
      <c r="AA138"/>
      <c r="AB138"/>
    </row>
    <row r="139" spans="1:28" s="37" customFormat="1" x14ac:dyDescent="0.25">
      <c r="A139" s="142"/>
      <c r="B139" s="142"/>
      <c r="C139" s="54"/>
      <c r="S139" s="146">
        <f>'Informations de base'!$C$71</f>
        <v>0</v>
      </c>
      <c r="T139" s="271">
        <f t="shared" si="25"/>
        <v>0</v>
      </c>
      <c r="U139" s="271">
        <f t="shared" si="25"/>
        <v>0</v>
      </c>
      <c r="V139" s="271">
        <f t="shared" si="25"/>
        <v>0</v>
      </c>
      <c r="W139" s="271">
        <f t="shared" si="25"/>
        <v>0</v>
      </c>
      <c r="X139" s="271">
        <f t="shared" si="25"/>
        <v>0</v>
      </c>
      <c r="Y139" s="271">
        <f t="shared" si="25"/>
        <v>0</v>
      </c>
      <c r="Z139"/>
      <c r="AA139"/>
      <c r="AB139"/>
    </row>
    <row r="140" spans="1:28" s="37" customFormat="1" x14ac:dyDescent="0.25">
      <c r="A140" s="142"/>
      <c r="B140" s="142"/>
      <c r="C140" s="54"/>
      <c r="S140" s="146">
        <f>'Informations de base'!$C$72</f>
        <v>0</v>
      </c>
      <c r="T140" s="271">
        <f t="shared" si="25"/>
        <v>0</v>
      </c>
      <c r="U140" s="271">
        <f t="shared" si="25"/>
        <v>0</v>
      </c>
      <c r="V140" s="271">
        <f t="shared" si="25"/>
        <v>0</v>
      </c>
      <c r="W140" s="271">
        <f t="shared" si="25"/>
        <v>0</v>
      </c>
      <c r="X140" s="271">
        <f t="shared" si="25"/>
        <v>0</v>
      </c>
      <c r="Y140" s="271">
        <f t="shared" si="25"/>
        <v>0</v>
      </c>
      <c r="Z140"/>
      <c r="AA140"/>
      <c r="AB140"/>
    </row>
    <row r="141" spans="1:28" s="37" customFormat="1" x14ac:dyDescent="0.25">
      <c r="A141" s="142"/>
      <c r="B141" s="142"/>
      <c r="C141" s="54"/>
      <c r="S141" s="146">
        <f>'Informations de base'!$C$73</f>
        <v>0</v>
      </c>
      <c r="T141" s="271">
        <f t="shared" si="25"/>
        <v>0</v>
      </c>
      <c r="U141" s="271">
        <f t="shared" si="25"/>
        <v>0</v>
      </c>
      <c r="V141" s="271">
        <f t="shared" si="25"/>
        <v>0</v>
      </c>
      <c r="W141" s="271">
        <f t="shared" si="25"/>
        <v>0</v>
      </c>
      <c r="X141" s="271">
        <f t="shared" si="25"/>
        <v>0</v>
      </c>
      <c r="Y141" s="271">
        <f t="shared" si="25"/>
        <v>0</v>
      </c>
      <c r="Z141"/>
      <c r="AA141"/>
      <c r="AB141"/>
    </row>
    <row r="142" spans="1:28" x14ac:dyDescent="0.25">
      <c r="S142" s="146">
        <f>'Informations de base'!$C$74</f>
        <v>0</v>
      </c>
      <c r="T142" s="271">
        <f t="shared" si="25"/>
        <v>0</v>
      </c>
      <c r="U142" s="271">
        <f t="shared" si="25"/>
        <v>0</v>
      </c>
      <c r="V142" s="271">
        <f t="shared" si="25"/>
        <v>0</v>
      </c>
      <c r="W142" s="271">
        <f t="shared" si="25"/>
        <v>0</v>
      </c>
      <c r="X142" s="271">
        <f t="shared" si="25"/>
        <v>0</v>
      </c>
      <c r="Y142" s="271">
        <f t="shared" si="25"/>
        <v>0</v>
      </c>
      <c r="Z142"/>
      <c r="AA142"/>
    </row>
    <row r="143" spans="1:28" x14ac:dyDescent="0.25">
      <c r="S143" s="145"/>
      <c r="Z143"/>
      <c r="AA143"/>
    </row>
    <row r="144" spans="1:28" x14ac:dyDescent="0.25">
      <c r="S144" s="145"/>
      <c r="Z144"/>
      <c r="AA144"/>
    </row>
    <row r="145" spans="1:28" s="37" customFormat="1" x14ac:dyDescent="0.25">
      <c r="A145" s="142"/>
      <c r="B145" s="142"/>
      <c r="C145" s="54"/>
      <c r="T145" s="270" t="str">
        <f t="shared" ref="T145:Y145" si="26">T6</f>
        <v>Coût estimé 2021</v>
      </c>
      <c r="U145" s="270" t="str">
        <f t="shared" si="26"/>
        <v>Coût estimé 2022</v>
      </c>
      <c r="V145" s="270" t="str">
        <f t="shared" si="26"/>
        <v>Coût estimé 2023</v>
      </c>
      <c r="W145" s="270" t="str">
        <f t="shared" si="26"/>
        <v>Coût estimé 2024</v>
      </c>
      <c r="X145" s="270" t="str">
        <f t="shared" si="26"/>
        <v>Coût estimé 2025</v>
      </c>
      <c r="Y145" s="270" t="str">
        <f t="shared" si="26"/>
        <v>Total5Ans</v>
      </c>
      <c r="Z145" s="188">
        <f>SUM(Y146:Y149)</f>
        <v>0</v>
      </c>
      <c r="AA145"/>
      <c r="AB145"/>
    </row>
    <row r="146" spans="1:28" s="37" customFormat="1" x14ac:dyDescent="0.25">
      <c r="A146" s="142"/>
      <c r="B146" s="142"/>
      <c r="C146" s="54"/>
      <c r="S146" s="146" t="str">
        <f>'Informations de base'!$B$65</f>
        <v>National</v>
      </c>
      <c r="T146" s="271">
        <f t="shared" ref="T146:Y149" si="27">SUMIF($H$7:$H$107,$S146,T$7:T$107)</f>
        <v>0</v>
      </c>
      <c r="U146" s="271">
        <f t="shared" si="27"/>
        <v>0</v>
      </c>
      <c r="V146" s="271">
        <f t="shared" si="27"/>
        <v>0</v>
      </c>
      <c r="W146" s="271">
        <f t="shared" si="27"/>
        <v>0</v>
      </c>
      <c r="X146" s="271">
        <f t="shared" si="27"/>
        <v>0</v>
      </c>
      <c r="Y146" s="271">
        <f t="shared" si="27"/>
        <v>0</v>
      </c>
      <c r="Z146"/>
      <c r="AA146"/>
      <c r="AB146"/>
    </row>
    <row r="147" spans="1:28" s="37" customFormat="1" x14ac:dyDescent="0.25">
      <c r="A147" s="142"/>
      <c r="B147" s="142"/>
      <c r="C147" s="54"/>
      <c r="S147" s="146" t="str">
        <f>'Informations de base'!$B$66</f>
        <v>Central</v>
      </c>
      <c r="T147" s="271">
        <f t="shared" si="27"/>
        <v>0</v>
      </c>
      <c r="U147" s="271">
        <f t="shared" si="27"/>
        <v>0</v>
      </c>
      <c r="V147" s="271">
        <f t="shared" si="27"/>
        <v>0</v>
      </c>
      <c r="W147" s="271">
        <f t="shared" si="27"/>
        <v>0</v>
      </c>
      <c r="X147" s="271">
        <f t="shared" si="27"/>
        <v>0</v>
      </c>
      <c r="Y147" s="271">
        <f t="shared" si="27"/>
        <v>0</v>
      </c>
      <c r="Z147"/>
      <c r="AA147"/>
      <c r="AB147"/>
    </row>
    <row r="148" spans="1:28" s="37" customFormat="1" x14ac:dyDescent="0.25">
      <c r="A148" s="142"/>
      <c r="B148" s="142"/>
      <c r="C148" s="54"/>
      <c r="S148" s="146" t="str">
        <f>'Informations de base'!$B$67</f>
        <v>Région</v>
      </c>
      <c r="T148" s="271">
        <f t="shared" si="27"/>
        <v>0</v>
      </c>
      <c r="U148" s="271">
        <f t="shared" si="27"/>
        <v>0</v>
      </c>
      <c r="V148" s="271">
        <f t="shared" si="27"/>
        <v>0</v>
      </c>
      <c r="W148" s="271">
        <f t="shared" si="27"/>
        <v>0</v>
      </c>
      <c r="X148" s="271">
        <f t="shared" si="27"/>
        <v>0</v>
      </c>
      <c r="Y148" s="271">
        <f t="shared" si="27"/>
        <v>0</v>
      </c>
      <c r="Z148"/>
      <c r="AA148"/>
      <c r="AB148"/>
    </row>
    <row r="149" spans="1:28" s="37" customFormat="1" x14ac:dyDescent="0.25">
      <c r="A149" s="142"/>
      <c r="B149" s="142"/>
      <c r="C149" s="54"/>
      <c r="S149" s="146" t="str">
        <f>'Informations de base'!$B$68</f>
        <v>District sanitaire/Centre de santé</v>
      </c>
      <c r="T149" s="271">
        <f t="shared" si="27"/>
        <v>0</v>
      </c>
      <c r="U149" s="271">
        <f t="shared" si="27"/>
        <v>0</v>
      </c>
      <c r="V149" s="271">
        <f t="shared" si="27"/>
        <v>0</v>
      </c>
      <c r="W149" s="271">
        <f t="shared" si="27"/>
        <v>0</v>
      </c>
      <c r="X149" s="271">
        <f t="shared" si="27"/>
        <v>0</v>
      </c>
      <c r="Y149" s="271">
        <f t="shared" si="27"/>
        <v>0</v>
      </c>
      <c r="Z149"/>
      <c r="AA149"/>
      <c r="AB149"/>
    </row>
    <row r="150" spans="1:28" s="37" customFormat="1" x14ac:dyDescent="0.25">
      <c r="A150" s="142"/>
      <c r="B150" s="142"/>
      <c r="C150" s="54"/>
      <c r="S150" s="146"/>
      <c r="T150" s="271"/>
      <c r="U150" s="271"/>
      <c r="V150" s="271"/>
      <c r="W150" s="271"/>
      <c r="X150" s="271"/>
      <c r="Y150" s="271"/>
      <c r="Z150"/>
      <c r="AA150"/>
      <c r="AB150"/>
    </row>
    <row r="151" spans="1:28" s="37" customFormat="1" x14ac:dyDescent="0.25">
      <c r="A151" s="142"/>
      <c r="B151" s="142"/>
      <c r="C151" s="54"/>
      <c r="T151" s="271"/>
      <c r="U151" s="271"/>
      <c r="V151" s="271"/>
      <c r="W151" s="271"/>
      <c r="X151" s="271"/>
      <c r="Y151" s="271"/>
      <c r="Z151"/>
      <c r="AA151"/>
      <c r="AB151"/>
    </row>
    <row r="152" spans="1:28" s="37" customFormat="1" x14ac:dyDescent="0.25">
      <c r="A152" s="142"/>
      <c r="B152" s="142"/>
      <c r="C152" s="54"/>
      <c r="T152" s="270" t="str">
        <f t="shared" ref="T152:Y152" si="28">T6</f>
        <v>Coût estimé 2021</v>
      </c>
      <c r="U152" s="270" t="str">
        <f t="shared" si="28"/>
        <v>Coût estimé 2022</v>
      </c>
      <c r="V152" s="270" t="str">
        <f t="shared" si="28"/>
        <v>Coût estimé 2023</v>
      </c>
      <c r="W152" s="270" t="str">
        <f t="shared" si="28"/>
        <v>Coût estimé 2024</v>
      </c>
      <c r="X152" s="270" t="str">
        <f t="shared" si="28"/>
        <v>Coût estimé 2025</v>
      </c>
      <c r="Y152" s="270" t="str">
        <f t="shared" si="28"/>
        <v>Total5Ans</v>
      </c>
      <c r="Z152" s="188">
        <f>SUM(Y153:Y170)</f>
        <v>0</v>
      </c>
      <c r="AA152"/>
      <c r="AB152"/>
    </row>
    <row r="153" spans="1:28" s="37" customFormat="1" x14ac:dyDescent="0.25">
      <c r="A153" s="142"/>
      <c r="B153" s="142"/>
      <c r="C153" s="54"/>
      <c r="S153" s="146" t="str">
        <f>'Informations de base'!$E$65</f>
        <v>Ministère chargé de la santé</v>
      </c>
      <c r="T153" s="271">
        <f t="shared" ref="T153:T169" si="29">SUMIF($G$7:$G$107,$S153,T$7:T$107)</f>
        <v>0</v>
      </c>
      <c r="U153" s="271">
        <f t="shared" ref="U153:Y168" si="30">SUMIF($G$7:$G$107,$S153,U$7:U$107)</f>
        <v>0</v>
      </c>
      <c r="V153" s="271">
        <f t="shared" si="30"/>
        <v>0</v>
      </c>
      <c r="W153" s="271">
        <f t="shared" si="30"/>
        <v>0</v>
      </c>
      <c r="X153" s="271">
        <f t="shared" si="30"/>
        <v>0</v>
      </c>
      <c r="Y153" s="271">
        <f t="shared" si="30"/>
        <v>0</v>
      </c>
      <c r="Z153" s="187"/>
      <c r="AA153"/>
      <c r="AB153"/>
    </row>
    <row r="154" spans="1:28" s="37" customFormat="1" x14ac:dyDescent="0.25">
      <c r="A154" s="142"/>
      <c r="B154" s="142"/>
      <c r="C154" s="54"/>
      <c r="S154" s="146" t="str">
        <f>'Informations de base'!$E$66</f>
        <v xml:space="preserve">Ministère chargé de l'agriculture et de l'élevage </v>
      </c>
      <c r="T154" s="271">
        <f t="shared" si="29"/>
        <v>0</v>
      </c>
      <c r="U154" s="271">
        <f t="shared" si="30"/>
        <v>0</v>
      </c>
      <c r="V154" s="271">
        <f t="shared" si="30"/>
        <v>0</v>
      </c>
      <c r="W154" s="271">
        <f t="shared" si="30"/>
        <v>0</v>
      </c>
      <c r="X154" s="271">
        <f t="shared" si="30"/>
        <v>0</v>
      </c>
      <c r="Y154" s="271">
        <f t="shared" si="30"/>
        <v>0</v>
      </c>
      <c r="Z154"/>
      <c r="AA154"/>
      <c r="AB154"/>
    </row>
    <row r="155" spans="1:28" s="37" customFormat="1" x14ac:dyDescent="0.25">
      <c r="A155" s="142"/>
      <c r="B155" s="142"/>
      <c r="C155" s="54"/>
      <c r="S155" s="146" t="str">
        <f>'Informations de base'!$E$67</f>
        <v>Ministère chargé de l'environnement et des ressources forestières</v>
      </c>
      <c r="T155" s="271">
        <f t="shared" si="29"/>
        <v>0</v>
      </c>
      <c r="U155" s="271">
        <f t="shared" si="30"/>
        <v>0</v>
      </c>
      <c r="V155" s="271">
        <f t="shared" si="30"/>
        <v>0</v>
      </c>
      <c r="W155" s="271">
        <f t="shared" si="30"/>
        <v>0</v>
      </c>
      <c r="X155" s="271">
        <f t="shared" si="30"/>
        <v>0</v>
      </c>
      <c r="Y155" s="271">
        <f t="shared" si="30"/>
        <v>0</v>
      </c>
      <c r="Z155"/>
      <c r="AA155"/>
      <c r="AB155"/>
    </row>
    <row r="156" spans="1:28" x14ac:dyDescent="0.25">
      <c r="S156" s="146" t="str">
        <f>'Informations de base'!$E$68</f>
        <v>Ministère chargé de l'administration du territoire</v>
      </c>
      <c r="T156" s="271">
        <f t="shared" si="29"/>
        <v>0</v>
      </c>
      <c r="U156" s="271">
        <f t="shared" si="30"/>
        <v>0</v>
      </c>
      <c r="V156" s="271">
        <f t="shared" si="30"/>
        <v>0</v>
      </c>
      <c r="W156" s="271">
        <f t="shared" si="30"/>
        <v>0</v>
      </c>
      <c r="X156" s="271">
        <f t="shared" si="30"/>
        <v>0</v>
      </c>
      <c r="Y156" s="271">
        <f t="shared" si="30"/>
        <v>0</v>
      </c>
      <c r="Z156"/>
      <c r="AA156"/>
    </row>
    <row r="157" spans="1:28" x14ac:dyDescent="0.25">
      <c r="S157" s="146" t="str">
        <f>'Informations de base'!$E$69</f>
        <v xml:space="preserve">Ministère chargé de la sécurité </v>
      </c>
      <c r="T157" s="271">
        <f t="shared" si="29"/>
        <v>0</v>
      </c>
      <c r="U157" s="271">
        <f t="shared" si="30"/>
        <v>0</v>
      </c>
      <c r="V157" s="271">
        <f t="shared" si="30"/>
        <v>0</v>
      </c>
      <c r="W157" s="271">
        <f t="shared" si="30"/>
        <v>0</v>
      </c>
      <c r="X157" s="271">
        <f t="shared" si="30"/>
        <v>0</v>
      </c>
      <c r="Y157" s="271">
        <f t="shared" si="30"/>
        <v>0</v>
      </c>
      <c r="Z157"/>
      <c r="AA157"/>
    </row>
    <row r="158" spans="1:28" x14ac:dyDescent="0.25">
      <c r="S158" s="146" t="str">
        <f>'Informations de base'!$E$70</f>
        <v>Ministère  chargé de l'économie et des finances</v>
      </c>
      <c r="T158" s="271">
        <f t="shared" si="29"/>
        <v>0</v>
      </c>
      <c r="U158" s="271">
        <f t="shared" si="30"/>
        <v>0</v>
      </c>
      <c r="V158" s="271">
        <f t="shared" si="30"/>
        <v>0</v>
      </c>
      <c r="W158" s="271">
        <f t="shared" si="30"/>
        <v>0</v>
      </c>
      <c r="X158" s="271">
        <f t="shared" si="30"/>
        <v>0</v>
      </c>
      <c r="Y158" s="271">
        <f t="shared" si="30"/>
        <v>0</v>
      </c>
      <c r="Z158"/>
      <c r="AA158"/>
    </row>
    <row r="159" spans="1:28" x14ac:dyDescent="0.25">
      <c r="S159" s="146" t="str">
        <f>'Informations de base'!$E$71</f>
        <v>Ministère chargé du plan</v>
      </c>
      <c r="T159" s="271">
        <f t="shared" si="29"/>
        <v>0</v>
      </c>
      <c r="U159" s="271">
        <f t="shared" si="30"/>
        <v>0</v>
      </c>
      <c r="V159" s="271">
        <f t="shared" si="30"/>
        <v>0</v>
      </c>
      <c r="W159" s="271">
        <f t="shared" si="30"/>
        <v>0</v>
      </c>
      <c r="X159" s="271">
        <f t="shared" si="30"/>
        <v>0</v>
      </c>
      <c r="Y159" s="271">
        <f t="shared" si="30"/>
        <v>0</v>
      </c>
      <c r="Z159"/>
      <c r="AA159"/>
    </row>
    <row r="160" spans="1:28" x14ac:dyDescent="0.25">
      <c r="S160" s="146" t="str">
        <f>'Informations de base'!$E$72</f>
        <v xml:space="preserve">Ministère chargé de l'énergie et des mines </v>
      </c>
      <c r="T160" s="271">
        <f t="shared" si="29"/>
        <v>0</v>
      </c>
      <c r="U160" s="271">
        <f t="shared" si="30"/>
        <v>0</v>
      </c>
      <c r="V160" s="271">
        <f t="shared" si="30"/>
        <v>0</v>
      </c>
      <c r="W160" s="271">
        <f t="shared" si="30"/>
        <v>0</v>
      </c>
      <c r="X160" s="271">
        <f t="shared" si="30"/>
        <v>0</v>
      </c>
      <c r="Y160" s="271">
        <f t="shared" si="30"/>
        <v>0</v>
      </c>
      <c r="Z160"/>
      <c r="AA160"/>
    </row>
    <row r="161" spans="1:27" x14ac:dyDescent="0.25">
      <c r="S161" s="146" t="str">
        <f>'Informations de base'!$E$73</f>
        <v xml:space="preserve">Ministère chargé de l'enseignement supérieur </v>
      </c>
      <c r="T161" s="271">
        <f t="shared" si="29"/>
        <v>0</v>
      </c>
      <c r="U161" s="271">
        <f t="shared" si="30"/>
        <v>0</v>
      </c>
      <c r="V161" s="271">
        <f t="shared" si="30"/>
        <v>0</v>
      </c>
      <c r="W161" s="271">
        <f t="shared" si="30"/>
        <v>0</v>
      </c>
      <c r="X161" s="271">
        <f t="shared" si="30"/>
        <v>0</v>
      </c>
      <c r="Y161" s="271">
        <f t="shared" si="30"/>
        <v>0</v>
      </c>
      <c r="Z161"/>
      <c r="AA161"/>
    </row>
    <row r="162" spans="1:27" x14ac:dyDescent="0.25">
      <c r="S162" s="146" t="str">
        <f>'Informations de base'!$E74</f>
        <v>Ministère  chargé des affaires étrangères et de la coopération</v>
      </c>
      <c r="T162" s="271">
        <f t="shared" si="29"/>
        <v>0</v>
      </c>
      <c r="U162" s="271">
        <f t="shared" si="30"/>
        <v>0</v>
      </c>
      <c r="V162" s="271">
        <f t="shared" si="30"/>
        <v>0</v>
      </c>
      <c r="W162" s="271">
        <f t="shared" si="30"/>
        <v>0</v>
      </c>
      <c r="X162" s="271">
        <f t="shared" si="30"/>
        <v>0</v>
      </c>
      <c r="Y162" s="271">
        <f t="shared" si="30"/>
        <v>0</v>
      </c>
      <c r="Z162"/>
      <c r="AA162"/>
    </row>
    <row r="163" spans="1:27" x14ac:dyDescent="0.25">
      <c r="S163" s="146" t="str">
        <f>'Informations de base'!$E75</f>
        <v>Ministère chargé de la communication</v>
      </c>
      <c r="T163" s="271">
        <f t="shared" si="29"/>
        <v>0</v>
      </c>
      <c r="U163" s="271">
        <f t="shared" si="30"/>
        <v>0</v>
      </c>
      <c r="V163" s="271">
        <f t="shared" si="30"/>
        <v>0</v>
      </c>
      <c r="W163" s="271">
        <f t="shared" si="30"/>
        <v>0</v>
      </c>
      <c r="X163" s="271">
        <f t="shared" si="30"/>
        <v>0</v>
      </c>
      <c r="Y163" s="271">
        <f t="shared" si="30"/>
        <v>0</v>
      </c>
      <c r="Z163"/>
      <c r="AA163"/>
    </row>
    <row r="164" spans="1:27" x14ac:dyDescent="0.25">
      <c r="S164" s="146" t="str">
        <f>'Informations de base'!$E76</f>
        <v xml:space="preserve">Ministère chargé de l'économie maritime </v>
      </c>
      <c r="T164" s="271">
        <f t="shared" si="29"/>
        <v>0</v>
      </c>
      <c r="U164" s="271">
        <f t="shared" si="30"/>
        <v>0</v>
      </c>
      <c r="V164" s="271">
        <f t="shared" si="30"/>
        <v>0</v>
      </c>
      <c r="W164" s="271">
        <f t="shared" si="30"/>
        <v>0</v>
      </c>
      <c r="X164" s="271">
        <f t="shared" si="30"/>
        <v>0</v>
      </c>
      <c r="Y164" s="271">
        <f t="shared" si="30"/>
        <v>0</v>
      </c>
      <c r="Z164"/>
      <c r="AA164"/>
    </row>
    <row r="165" spans="1:27" x14ac:dyDescent="0.25">
      <c r="S165" s="146" t="str">
        <f>'Informations de base'!$E77</f>
        <v xml:space="preserve">Ministère chargé des transports </v>
      </c>
      <c r="T165" s="271">
        <f t="shared" si="29"/>
        <v>0</v>
      </c>
      <c r="U165" s="271">
        <f t="shared" si="30"/>
        <v>0</v>
      </c>
      <c r="V165" s="271">
        <f t="shared" si="30"/>
        <v>0</v>
      </c>
      <c r="W165" s="271">
        <f t="shared" si="30"/>
        <v>0</v>
      </c>
      <c r="X165" s="271">
        <f t="shared" si="30"/>
        <v>0</v>
      </c>
      <c r="Y165" s="271">
        <f t="shared" si="30"/>
        <v>0</v>
      </c>
      <c r="Z165"/>
      <c r="AA165"/>
    </row>
    <row r="166" spans="1:27" x14ac:dyDescent="0.25">
      <c r="S166" s="146" t="str">
        <f>'Informations de base'!$E78</f>
        <v>Ministère chargé du commerce</v>
      </c>
      <c r="T166" s="271">
        <f t="shared" si="29"/>
        <v>0</v>
      </c>
      <c r="U166" s="271">
        <f t="shared" si="30"/>
        <v>0</v>
      </c>
      <c r="V166" s="271">
        <f t="shared" si="30"/>
        <v>0</v>
      </c>
      <c r="W166" s="271">
        <f t="shared" si="30"/>
        <v>0</v>
      </c>
      <c r="X166" s="271">
        <f t="shared" si="30"/>
        <v>0</v>
      </c>
      <c r="Y166" s="271">
        <f t="shared" si="30"/>
        <v>0</v>
      </c>
      <c r="Z166"/>
      <c r="AA166"/>
    </row>
    <row r="167" spans="1:27" x14ac:dyDescent="0.25">
      <c r="S167" s="146" t="str">
        <f>'Informations de base'!$E79</f>
        <v>Autre 14</v>
      </c>
      <c r="T167" s="271">
        <f t="shared" si="29"/>
        <v>0</v>
      </c>
      <c r="U167" s="271">
        <f t="shared" si="30"/>
        <v>0</v>
      </c>
      <c r="V167" s="271">
        <f t="shared" si="30"/>
        <v>0</v>
      </c>
      <c r="W167" s="271">
        <f t="shared" si="30"/>
        <v>0</v>
      </c>
      <c r="X167" s="271">
        <f t="shared" si="30"/>
        <v>0</v>
      </c>
      <c r="Y167" s="271">
        <f t="shared" si="30"/>
        <v>0</v>
      </c>
      <c r="Z167"/>
      <c r="AA167"/>
    </row>
    <row r="168" spans="1:27" x14ac:dyDescent="0.25">
      <c r="S168" s="146" t="str">
        <f>'Informations de base'!$E80</f>
        <v>Autre 15</v>
      </c>
      <c r="T168" s="271">
        <f t="shared" si="29"/>
        <v>0</v>
      </c>
      <c r="U168" s="271">
        <f t="shared" si="30"/>
        <v>0</v>
      </c>
      <c r="V168" s="271">
        <f t="shared" si="30"/>
        <v>0</v>
      </c>
      <c r="W168" s="271">
        <f t="shared" si="30"/>
        <v>0</v>
      </c>
      <c r="X168" s="271">
        <f t="shared" si="30"/>
        <v>0</v>
      </c>
      <c r="Y168" s="271">
        <f t="shared" si="30"/>
        <v>0</v>
      </c>
      <c r="Z168"/>
      <c r="AA168"/>
    </row>
    <row r="169" spans="1:27" x14ac:dyDescent="0.25">
      <c r="S169" s="146" t="str">
        <f>'Informations de base'!$E81</f>
        <v>Autre 16</v>
      </c>
      <c r="T169" s="271">
        <f t="shared" si="29"/>
        <v>0</v>
      </c>
      <c r="U169" s="271">
        <f>SUMIF($G$7:$G$107,$S169,U$7:U$107)</f>
        <v>0</v>
      </c>
      <c r="V169" s="271">
        <f>SUMIF($G$7:$G$107,$S169,V$7:V$107)</f>
        <v>0</v>
      </c>
      <c r="W169" s="271">
        <f>SUMIF($G$7:$G$107,$S169,W$7:W$107)</f>
        <v>0</v>
      </c>
      <c r="X169" s="271">
        <f>SUMIF($G$7:$G$107,$S169,X$7:X$107)</f>
        <v>0</v>
      </c>
      <c r="Y169" s="271">
        <f>SUMIF($G$7:$G$107,$S169,Y$7:Y$107)</f>
        <v>0</v>
      </c>
      <c r="Z169"/>
      <c r="AA169"/>
    </row>
    <row r="170" spans="1:27" x14ac:dyDescent="0.25">
      <c r="S170" s="146" t="str">
        <f>'Informations de base'!$E82</f>
        <v>Autre 17</v>
      </c>
      <c r="T170" s="271">
        <f t="shared" ref="T170:Y170" si="31">SUMIF($G$7:$G$107,$S170,T$7:T$107)</f>
        <v>0</v>
      </c>
      <c r="U170" s="271">
        <f t="shared" si="31"/>
        <v>0</v>
      </c>
      <c r="V170" s="271">
        <f t="shared" si="31"/>
        <v>0</v>
      </c>
      <c r="W170" s="271">
        <f t="shared" si="31"/>
        <v>0</v>
      </c>
      <c r="X170" s="271">
        <f t="shared" si="31"/>
        <v>0</v>
      </c>
      <c r="Y170" s="271">
        <f t="shared" si="31"/>
        <v>0</v>
      </c>
      <c r="Z170"/>
      <c r="AA170"/>
    </row>
    <row r="171" spans="1:27" x14ac:dyDescent="0.25">
      <c r="S171"/>
      <c r="T171" s="272"/>
      <c r="U171" s="272"/>
      <c r="V171" s="272"/>
      <c r="W171" s="272"/>
      <c r="X171" s="272"/>
      <c r="Y171" s="272"/>
      <c r="Z171"/>
      <c r="AA171"/>
    </row>
    <row r="172" spans="1:27" x14ac:dyDescent="0.25">
      <c r="S172"/>
      <c r="T172" s="272"/>
      <c r="U172" s="272"/>
      <c r="V172" s="272"/>
      <c r="W172" s="272"/>
      <c r="X172" s="272"/>
      <c r="Y172" s="272"/>
      <c r="Z172"/>
      <c r="AA172"/>
    </row>
    <row r="173" spans="1:27" x14ac:dyDescent="0.25">
      <c r="S173"/>
      <c r="T173" s="272"/>
      <c r="U173" s="272"/>
      <c r="V173" s="272"/>
      <c r="W173" s="272"/>
      <c r="X173" s="272"/>
      <c r="Y173" s="272"/>
      <c r="Z173"/>
      <c r="AA173"/>
    </row>
    <row r="174" spans="1:27" x14ac:dyDescent="0.25">
      <c r="S174"/>
      <c r="T174" s="272"/>
      <c r="U174" s="272"/>
      <c r="V174" s="272"/>
      <c r="W174" s="272"/>
      <c r="X174" s="272"/>
      <c r="Y174" s="272"/>
      <c r="Z174"/>
      <c r="AA174"/>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2">U6</f>
        <v>Coût estimé 2022</v>
      </c>
      <c r="V182" s="545" t="str">
        <f t="shared" si="32"/>
        <v>Coût estimé 2023</v>
      </c>
      <c r="W182" s="545" t="str">
        <f t="shared" si="32"/>
        <v>Coût estimé 2024</v>
      </c>
      <c r="X182" s="545" t="str">
        <f t="shared" si="32"/>
        <v>Coût estimé 2025</v>
      </c>
      <c r="Y182" s="545" t="str">
        <f t="shared" si="32"/>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C00-000000000000}"/>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5"/>
  <dimension ref="A1:XFC202"/>
  <sheetViews>
    <sheetView topLeftCell="I152" zoomScale="90" zoomScaleNormal="9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30.140625" style="54" customWidth="1"/>
    <col min="4" max="4" width="23.42578125" style="37" customWidth="1"/>
    <col min="5" max="5" width="51.57031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85546875" style="37" bestFit="1" customWidth="1"/>
    <col min="15" max="19" width="6.42578125" style="37" bestFit="1" customWidth="1"/>
    <col min="20" max="24" width="18.85546875" style="37" bestFit="1" customWidth="1"/>
    <col min="25" max="25" width="16.5703125" style="37" bestFit="1" customWidth="1"/>
    <col min="26" max="26" width="14.5703125" style="37" customWidth="1"/>
    <col min="27" max="27" width="14.5703125" style="37" bestFit="1" customWidth="1"/>
    <col min="30" max="30" width="25" customWidth="1"/>
    <col min="31" max="31" width="26.5703125" customWidth="1"/>
    <col min="32" max="32" width="22" customWidth="1"/>
    <col min="33" max="33" width="19.8554687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620</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57"/>
      <c r="D4" s="558"/>
      <c r="E4" s="558"/>
      <c r="F4" s="558"/>
      <c r="G4" s="558"/>
      <c r="H4" s="36"/>
      <c r="N4" s="36"/>
    </row>
    <row r="5" spans="1:193 16371:16383" ht="46.5" x14ac:dyDescent="0.25">
      <c r="A5" s="140"/>
      <c r="B5" s="40" t="s">
        <v>609</v>
      </c>
      <c r="C5" s="41" t="s">
        <v>831</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f>COUNTA(AA7:AA102)</f>
        <v>0</v>
      </c>
      <c r="AC6">
        <f>COUNTA(N7:N102)</f>
        <v>0</v>
      </c>
      <c r="AD6" s="231" t="s">
        <v>779</v>
      </c>
      <c r="AE6" s="231" t="s">
        <v>780</v>
      </c>
      <c r="AF6" s="231" t="s">
        <v>781</v>
      </c>
      <c r="AG6" s="231" t="s">
        <v>782</v>
      </c>
    </row>
    <row r="7" spans="1:193 16371:16383" s="217" customFormat="1" x14ac:dyDescent="0.25">
      <c r="A7" s="144"/>
      <c r="B7" s="50"/>
      <c r="C7" s="50"/>
      <c r="D7" s="38"/>
      <c r="E7" s="50"/>
      <c r="F7" s="50"/>
      <c r="G7" s="50"/>
      <c r="H7" s="50"/>
      <c r="I7" s="50"/>
      <c r="J7" s="50"/>
      <c r="K7" s="50"/>
      <c r="L7" s="50"/>
      <c r="M7" s="50"/>
      <c r="N7" s="196"/>
      <c r="O7" s="49"/>
      <c r="P7" s="52"/>
      <c r="Q7" s="52"/>
      <c r="R7" s="52"/>
      <c r="S7" s="52"/>
      <c r="T7" s="53">
        <f t="shared" ref="T7:X7" si="0">IF($N7="Pending",0,$N7*O7)</f>
        <v>0</v>
      </c>
      <c r="U7" s="53">
        <f t="shared" si="0"/>
        <v>0</v>
      </c>
      <c r="V7" s="53">
        <f t="shared" si="0"/>
        <v>0</v>
      </c>
      <c r="W7" s="53">
        <f t="shared" si="0"/>
        <v>0</v>
      </c>
      <c r="X7" s="53">
        <f t="shared" si="0"/>
        <v>0</v>
      </c>
      <c r="Y7" s="53">
        <f t="shared" ref="Y7" si="1">SUM(T7:X7)</f>
        <v>0</v>
      </c>
      <c r="Z7" s="51"/>
      <c r="AA7" s="51"/>
      <c r="AB7" s="148"/>
      <c r="AC7" s="148"/>
      <c r="AD7" s="148"/>
      <c r="AE7" s="148"/>
      <c r="AG7" s="148"/>
    </row>
    <row r="8" spans="1:193 16371:16383" s="217" customFormat="1" x14ac:dyDescent="0.25">
      <c r="A8" s="144"/>
      <c r="B8" s="50"/>
      <c r="C8" s="50"/>
      <c r="D8" s="51"/>
      <c r="E8" s="50"/>
      <c r="F8" s="50"/>
      <c r="G8" s="50"/>
      <c r="H8" s="50"/>
      <c r="I8" s="50"/>
      <c r="J8" s="50"/>
      <c r="K8" s="50"/>
      <c r="L8" s="50"/>
      <c r="M8" s="50"/>
      <c r="N8" s="196"/>
      <c r="O8" s="49"/>
      <c r="P8" s="52"/>
      <c r="Q8" s="52"/>
      <c r="R8" s="52"/>
      <c r="S8" s="52"/>
      <c r="T8" s="53">
        <f t="shared" ref="T8:T71" si="2">IF($N8="Pending",0,$N8*O8)</f>
        <v>0</v>
      </c>
      <c r="U8" s="53">
        <f t="shared" ref="U8:U71" si="3">IF($N8="Pending",0,$N8*P8)</f>
        <v>0</v>
      </c>
      <c r="V8" s="53">
        <f t="shared" ref="V8:V71" si="4">IF($N8="Pending",0,$N8*Q8)</f>
        <v>0</v>
      </c>
      <c r="W8" s="53">
        <f t="shared" ref="W8:W71" si="5">IF($N8="Pending",0,$N8*R8)</f>
        <v>0</v>
      </c>
      <c r="X8" s="53">
        <f t="shared" ref="X8:X71" si="6">IF($N8="Pending",0,$N8*S8)</f>
        <v>0</v>
      </c>
      <c r="Y8" s="53">
        <f t="shared" ref="Y8:Y71" si="7">SUM(T8:X8)</f>
        <v>0</v>
      </c>
      <c r="Z8" s="51"/>
      <c r="AA8" s="51"/>
      <c r="AC8" s="148"/>
      <c r="AE8" s="148"/>
      <c r="AG8" s="148"/>
    </row>
    <row r="9" spans="1:193 16371:16383" s="217" customFormat="1" x14ac:dyDescent="0.25">
      <c r="A9" s="144"/>
      <c r="B9" s="50"/>
      <c r="C9" s="50"/>
      <c r="D9" s="38"/>
      <c r="E9" s="50"/>
      <c r="F9" s="50"/>
      <c r="G9" s="50"/>
      <c r="H9" s="50"/>
      <c r="I9" s="50"/>
      <c r="J9" s="50"/>
      <c r="K9" s="50"/>
      <c r="L9" s="50"/>
      <c r="M9" s="50"/>
      <c r="N9" s="196"/>
      <c r="O9" s="49"/>
      <c r="P9" s="52"/>
      <c r="Q9" s="52"/>
      <c r="R9" s="52"/>
      <c r="S9" s="52"/>
      <c r="T9" s="53">
        <f t="shared" si="2"/>
        <v>0</v>
      </c>
      <c r="U9" s="53">
        <f t="shared" si="3"/>
        <v>0</v>
      </c>
      <c r="V9" s="53">
        <f t="shared" si="4"/>
        <v>0</v>
      </c>
      <c r="W9" s="53">
        <f t="shared" si="5"/>
        <v>0</v>
      </c>
      <c r="X9" s="53">
        <f t="shared" si="6"/>
        <v>0</v>
      </c>
      <c r="Y9" s="53">
        <f t="shared" si="7"/>
        <v>0</v>
      </c>
      <c r="Z9" s="51"/>
      <c r="AA9" s="51"/>
      <c r="AC9" s="148"/>
      <c r="AE9" s="148"/>
      <c r="AG9" s="148"/>
    </row>
    <row r="10" spans="1:193 16371:16383" s="217" customFormat="1" x14ac:dyDescent="0.25">
      <c r="A10" s="144"/>
      <c r="B10" s="50"/>
      <c r="C10" s="50"/>
      <c r="D10" s="51"/>
      <c r="E10" s="50"/>
      <c r="F10" s="50"/>
      <c r="G10" s="50"/>
      <c r="H10" s="50"/>
      <c r="I10" s="50"/>
      <c r="J10" s="50"/>
      <c r="K10" s="50"/>
      <c r="L10" s="50"/>
      <c r="M10" s="50"/>
      <c r="N10" s="196"/>
      <c r="O10" s="49"/>
      <c r="P10" s="52"/>
      <c r="Q10" s="52"/>
      <c r="R10" s="52"/>
      <c r="S10" s="52"/>
      <c r="T10" s="53">
        <f t="shared" si="2"/>
        <v>0</v>
      </c>
      <c r="U10" s="53">
        <f t="shared" si="3"/>
        <v>0</v>
      </c>
      <c r="V10" s="53">
        <f t="shared" si="4"/>
        <v>0</v>
      </c>
      <c r="W10" s="53">
        <f t="shared" si="5"/>
        <v>0</v>
      </c>
      <c r="X10" s="53">
        <f t="shared" si="6"/>
        <v>0</v>
      </c>
      <c r="Y10" s="53">
        <f t="shared" si="7"/>
        <v>0</v>
      </c>
      <c r="Z10" s="51"/>
      <c r="AA10" s="51"/>
      <c r="AC10" s="148"/>
      <c r="AE10" s="148"/>
      <c r="AG10" s="148"/>
    </row>
    <row r="11" spans="1:193 16371:16383" s="217" customFormat="1" x14ac:dyDescent="0.25">
      <c r="A11" s="144"/>
      <c r="B11" s="50"/>
      <c r="C11" s="50"/>
      <c r="D11" s="38"/>
      <c r="E11" s="50"/>
      <c r="F11" s="50"/>
      <c r="G11" s="50"/>
      <c r="H11" s="50"/>
      <c r="I11" s="50"/>
      <c r="J11" s="50"/>
      <c r="K11" s="50"/>
      <c r="L11" s="50"/>
      <c r="M11" s="50"/>
      <c r="N11" s="196"/>
      <c r="O11" s="49"/>
      <c r="P11" s="52"/>
      <c r="Q11" s="52"/>
      <c r="R11" s="52"/>
      <c r="S11" s="52"/>
      <c r="T11" s="53">
        <f t="shared" si="2"/>
        <v>0</v>
      </c>
      <c r="U11" s="53">
        <f t="shared" si="3"/>
        <v>0</v>
      </c>
      <c r="V11" s="53">
        <f t="shared" si="4"/>
        <v>0</v>
      </c>
      <c r="W11" s="53">
        <f t="shared" si="5"/>
        <v>0</v>
      </c>
      <c r="X11" s="53">
        <f t="shared" si="6"/>
        <v>0</v>
      </c>
      <c r="Y11" s="53">
        <f t="shared" si="7"/>
        <v>0</v>
      </c>
      <c r="Z11" s="51"/>
      <c r="AA11" s="51"/>
      <c r="AC11" s="148"/>
      <c r="AE11" s="148"/>
      <c r="AG11" s="148"/>
    </row>
    <row r="12" spans="1:193 16371:16383" s="217" customFormat="1" x14ac:dyDescent="0.25">
      <c r="A12" s="144"/>
      <c r="B12" s="50"/>
      <c r="C12" s="50"/>
      <c r="D12" s="50"/>
      <c r="E12" s="50"/>
      <c r="F12" s="222"/>
      <c r="G12" s="50"/>
      <c r="H12" s="50"/>
      <c r="I12" s="50"/>
      <c r="J12" s="50"/>
      <c r="K12" s="50"/>
      <c r="L12" s="50"/>
      <c r="M12" s="50"/>
      <c r="N12" s="196"/>
      <c r="O12" s="49"/>
      <c r="P12" s="52"/>
      <c r="Q12" s="52"/>
      <c r="R12" s="52"/>
      <c r="S12" s="52"/>
      <c r="T12" s="53">
        <f t="shared" si="2"/>
        <v>0</v>
      </c>
      <c r="U12" s="53">
        <f t="shared" si="3"/>
        <v>0</v>
      </c>
      <c r="V12" s="53">
        <f t="shared" si="4"/>
        <v>0</v>
      </c>
      <c r="W12" s="53">
        <f t="shared" si="5"/>
        <v>0</v>
      </c>
      <c r="X12" s="53">
        <f t="shared" si="6"/>
        <v>0</v>
      </c>
      <c r="Y12" s="53">
        <f t="shared" si="7"/>
        <v>0</v>
      </c>
      <c r="Z12" s="51"/>
      <c r="AA12" s="51"/>
      <c r="AC12" s="148"/>
      <c r="AE12" s="148"/>
      <c r="AG12" s="148"/>
    </row>
    <row r="13" spans="1:193 16371:16383" s="217" customFormat="1" x14ac:dyDescent="0.25">
      <c r="A13" s="144"/>
      <c r="B13" s="50"/>
      <c r="C13" s="50"/>
      <c r="D13" s="50"/>
      <c r="E13" s="50"/>
      <c r="F13" s="222"/>
      <c r="G13" s="50"/>
      <c r="H13" s="50"/>
      <c r="I13" s="50"/>
      <c r="J13" s="50"/>
      <c r="K13" s="50"/>
      <c r="L13" s="50"/>
      <c r="M13" s="50"/>
      <c r="N13" s="196"/>
      <c r="O13" s="49"/>
      <c r="P13" s="52"/>
      <c r="Q13" s="52"/>
      <c r="R13" s="52"/>
      <c r="S13" s="52"/>
      <c r="T13" s="53">
        <f t="shared" si="2"/>
        <v>0</v>
      </c>
      <c r="U13" s="53">
        <f t="shared" si="3"/>
        <v>0</v>
      </c>
      <c r="V13" s="53">
        <f t="shared" si="4"/>
        <v>0</v>
      </c>
      <c r="W13" s="53">
        <f t="shared" si="5"/>
        <v>0</v>
      </c>
      <c r="X13" s="53">
        <f t="shared" si="6"/>
        <v>0</v>
      </c>
      <c r="Y13" s="53">
        <f t="shared" si="7"/>
        <v>0</v>
      </c>
      <c r="Z13" s="51"/>
      <c r="AA13" s="51"/>
      <c r="AC13" s="148"/>
      <c r="AE13" s="148"/>
      <c r="AG13" s="148"/>
    </row>
    <row r="14" spans="1:193 16371:16383" s="217" customFormat="1" x14ac:dyDescent="0.25">
      <c r="A14" s="144"/>
      <c r="B14" s="50"/>
      <c r="C14" s="50"/>
      <c r="D14" s="50"/>
      <c r="E14" s="50"/>
      <c r="F14" s="222"/>
      <c r="G14" s="50"/>
      <c r="H14" s="50"/>
      <c r="I14" s="50"/>
      <c r="J14" s="50"/>
      <c r="K14" s="50"/>
      <c r="L14" s="50"/>
      <c r="M14" s="50"/>
      <c r="N14" s="196"/>
      <c r="O14" s="49"/>
      <c r="P14" s="52"/>
      <c r="Q14" s="52"/>
      <c r="R14" s="52"/>
      <c r="S14" s="52"/>
      <c r="T14" s="53">
        <f t="shared" si="2"/>
        <v>0</v>
      </c>
      <c r="U14" s="53">
        <f t="shared" si="3"/>
        <v>0</v>
      </c>
      <c r="V14" s="53">
        <f t="shared" si="4"/>
        <v>0</v>
      </c>
      <c r="W14" s="53">
        <f t="shared" si="5"/>
        <v>0</v>
      </c>
      <c r="X14" s="53">
        <f t="shared" si="6"/>
        <v>0</v>
      </c>
      <c r="Y14" s="53">
        <f t="shared" si="7"/>
        <v>0</v>
      </c>
      <c r="Z14" s="51"/>
      <c r="AA14" s="51"/>
      <c r="AC14" s="148"/>
      <c r="AE14" s="148"/>
      <c r="AG14" s="148"/>
    </row>
    <row r="15" spans="1:193 16371:16383" s="217" customFormat="1" x14ac:dyDescent="0.25">
      <c r="A15" s="144"/>
      <c r="B15" s="50"/>
      <c r="C15" s="50"/>
      <c r="D15" s="50"/>
      <c r="E15" s="50"/>
      <c r="F15" s="222"/>
      <c r="G15" s="50"/>
      <c r="H15" s="50"/>
      <c r="I15" s="50"/>
      <c r="J15" s="50"/>
      <c r="K15" s="50"/>
      <c r="L15" s="50"/>
      <c r="M15" s="50"/>
      <c r="N15" s="196"/>
      <c r="O15" s="49"/>
      <c r="P15" s="52"/>
      <c r="Q15" s="52"/>
      <c r="R15" s="52"/>
      <c r="S15" s="52"/>
      <c r="T15" s="53">
        <f t="shared" si="2"/>
        <v>0</v>
      </c>
      <c r="U15" s="53">
        <f t="shared" si="3"/>
        <v>0</v>
      </c>
      <c r="V15" s="53">
        <f t="shared" si="4"/>
        <v>0</v>
      </c>
      <c r="W15" s="53">
        <f t="shared" si="5"/>
        <v>0</v>
      </c>
      <c r="X15" s="53">
        <f t="shared" si="6"/>
        <v>0</v>
      </c>
      <c r="Y15" s="53">
        <f t="shared" si="7"/>
        <v>0</v>
      </c>
      <c r="Z15" s="51"/>
      <c r="AA15" s="51"/>
      <c r="AC15" s="148"/>
      <c r="AE15" s="148"/>
      <c r="AG15" s="148"/>
    </row>
    <row r="16" spans="1:193 16371:16383" s="217" customFormat="1" x14ac:dyDescent="0.25">
      <c r="A16" s="144"/>
      <c r="B16" s="50"/>
      <c r="C16" s="50"/>
      <c r="D16" s="50"/>
      <c r="E16" s="50"/>
      <c r="F16" s="222"/>
      <c r="G16" s="50"/>
      <c r="H16" s="50"/>
      <c r="I16" s="50"/>
      <c r="J16" s="50"/>
      <c r="K16" s="50"/>
      <c r="L16" s="50"/>
      <c r="M16" s="50"/>
      <c r="N16" s="196"/>
      <c r="O16" s="49"/>
      <c r="P16" s="52"/>
      <c r="Q16" s="52"/>
      <c r="R16" s="52"/>
      <c r="S16" s="52"/>
      <c r="T16" s="53">
        <f t="shared" si="2"/>
        <v>0</v>
      </c>
      <c r="U16" s="53">
        <f t="shared" si="3"/>
        <v>0</v>
      </c>
      <c r="V16" s="53">
        <f t="shared" si="4"/>
        <v>0</v>
      </c>
      <c r="W16" s="53">
        <f t="shared" si="5"/>
        <v>0</v>
      </c>
      <c r="X16" s="53">
        <f t="shared" si="6"/>
        <v>0</v>
      </c>
      <c r="Y16" s="53">
        <f t="shared" si="7"/>
        <v>0</v>
      </c>
      <c r="Z16" s="51"/>
      <c r="AA16" s="51"/>
      <c r="AC16" s="148"/>
      <c r="AE16" s="148"/>
      <c r="AG16" s="148"/>
    </row>
    <row r="17" spans="1:33" s="217" customFormat="1" x14ac:dyDescent="0.25">
      <c r="A17" s="144"/>
      <c r="B17" s="50"/>
      <c r="C17" s="50"/>
      <c r="D17" s="50"/>
      <c r="E17" s="50"/>
      <c r="F17" s="198"/>
      <c r="G17" s="50"/>
      <c r="H17" s="50"/>
      <c r="I17" s="50"/>
      <c r="J17" s="50"/>
      <c r="K17" s="50"/>
      <c r="L17" s="50"/>
      <c r="M17" s="50"/>
      <c r="N17" s="50"/>
      <c r="O17" s="49"/>
      <c r="P17" s="52"/>
      <c r="Q17" s="52"/>
      <c r="R17" s="52"/>
      <c r="S17" s="52"/>
      <c r="T17" s="53">
        <f t="shared" si="2"/>
        <v>0</v>
      </c>
      <c r="U17" s="53">
        <f t="shared" si="3"/>
        <v>0</v>
      </c>
      <c r="V17" s="53">
        <f t="shared" si="4"/>
        <v>0</v>
      </c>
      <c r="W17" s="53">
        <f t="shared" si="5"/>
        <v>0</v>
      </c>
      <c r="X17" s="53">
        <f t="shared" si="6"/>
        <v>0</v>
      </c>
      <c r="Y17" s="53">
        <f t="shared" si="7"/>
        <v>0</v>
      </c>
      <c r="Z17" s="51"/>
      <c r="AA17" s="51"/>
      <c r="AC17" s="148"/>
      <c r="AE17" s="148"/>
      <c r="AG17" s="148"/>
    </row>
    <row r="18" spans="1:33" s="217" customFormat="1" x14ac:dyDescent="0.25">
      <c r="A18" s="144"/>
      <c r="B18" s="50"/>
      <c r="C18" s="50"/>
      <c r="D18" s="50"/>
      <c r="E18" s="50"/>
      <c r="F18" s="198"/>
      <c r="G18" s="50"/>
      <c r="H18" s="50"/>
      <c r="I18" s="50"/>
      <c r="J18" s="50"/>
      <c r="K18" s="50"/>
      <c r="L18" s="50"/>
      <c r="M18" s="50"/>
      <c r="N18" s="50"/>
      <c r="O18" s="49"/>
      <c r="P18" s="52"/>
      <c r="Q18" s="52"/>
      <c r="R18" s="52"/>
      <c r="S18" s="52"/>
      <c r="T18" s="53">
        <f t="shared" si="2"/>
        <v>0</v>
      </c>
      <c r="U18" s="53">
        <f t="shared" si="3"/>
        <v>0</v>
      </c>
      <c r="V18" s="53">
        <f t="shared" si="4"/>
        <v>0</v>
      </c>
      <c r="W18" s="53">
        <f t="shared" si="5"/>
        <v>0</v>
      </c>
      <c r="X18" s="53">
        <f t="shared" si="6"/>
        <v>0</v>
      </c>
      <c r="Y18" s="53">
        <f t="shared" si="7"/>
        <v>0</v>
      </c>
      <c r="Z18" s="51"/>
      <c r="AA18" s="51"/>
      <c r="AC18" s="148"/>
      <c r="AE18" s="148"/>
      <c r="AG18" s="148"/>
    </row>
    <row r="19" spans="1:33" s="217" customFormat="1" x14ac:dyDescent="0.25">
      <c r="A19" s="144"/>
      <c r="B19" s="50"/>
      <c r="C19" s="50"/>
      <c r="D19" s="50"/>
      <c r="E19" s="50"/>
      <c r="F19" s="198"/>
      <c r="G19" s="50"/>
      <c r="H19" s="50"/>
      <c r="I19" s="50"/>
      <c r="J19" s="50"/>
      <c r="K19" s="50"/>
      <c r="L19" s="50"/>
      <c r="M19" s="50"/>
      <c r="N19" s="50"/>
      <c r="O19" s="49"/>
      <c r="P19" s="52"/>
      <c r="Q19" s="52"/>
      <c r="R19" s="52"/>
      <c r="S19" s="52"/>
      <c r="T19" s="53">
        <f t="shared" si="2"/>
        <v>0</v>
      </c>
      <c r="U19" s="53">
        <f t="shared" si="3"/>
        <v>0</v>
      </c>
      <c r="V19" s="53">
        <f t="shared" si="4"/>
        <v>0</v>
      </c>
      <c r="W19" s="53">
        <f t="shared" si="5"/>
        <v>0</v>
      </c>
      <c r="X19" s="53">
        <f t="shared" si="6"/>
        <v>0</v>
      </c>
      <c r="Y19" s="53">
        <f t="shared" si="7"/>
        <v>0</v>
      </c>
      <c r="Z19" s="51"/>
      <c r="AA19" s="51"/>
      <c r="AC19" s="148"/>
      <c r="AE19" s="148"/>
      <c r="AG19" s="148"/>
    </row>
    <row r="20" spans="1:33" s="217" customFormat="1" x14ac:dyDescent="0.25">
      <c r="A20" s="144"/>
      <c r="B20" s="50"/>
      <c r="C20" s="50"/>
      <c r="D20" s="50"/>
      <c r="E20" s="50"/>
      <c r="F20" s="222"/>
      <c r="G20" s="50"/>
      <c r="H20" s="50"/>
      <c r="I20" s="50"/>
      <c r="J20" s="50"/>
      <c r="K20" s="50"/>
      <c r="L20" s="50"/>
      <c r="M20" s="50"/>
      <c r="N20" s="50"/>
      <c r="O20" s="49"/>
      <c r="P20" s="52"/>
      <c r="Q20" s="52"/>
      <c r="R20" s="52"/>
      <c r="S20" s="52"/>
      <c r="T20" s="53">
        <f t="shared" si="2"/>
        <v>0</v>
      </c>
      <c r="U20" s="53">
        <f t="shared" si="3"/>
        <v>0</v>
      </c>
      <c r="V20" s="53">
        <f t="shared" si="4"/>
        <v>0</v>
      </c>
      <c r="W20" s="53">
        <f t="shared" si="5"/>
        <v>0</v>
      </c>
      <c r="X20" s="53">
        <f t="shared" si="6"/>
        <v>0</v>
      </c>
      <c r="Y20" s="53">
        <f t="shared" si="7"/>
        <v>0</v>
      </c>
      <c r="Z20" s="51"/>
      <c r="AA20" s="51"/>
      <c r="AC20" s="148"/>
      <c r="AE20" s="148"/>
      <c r="AG20" s="148"/>
    </row>
    <row r="21" spans="1:33" s="315" customFormat="1" x14ac:dyDescent="0.25">
      <c r="A21" s="208"/>
      <c r="B21" s="198"/>
      <c r="C21" s="198"/>
      <c r="D21" s="198"/>
      <c r="E21" s="198"/>
      <c r="F21" s="198"/>
      <c r="G21" s="198"/>
      <c r="H21" s="198"/>
      <c r="I21" s="198"/>
      <c r="J21" s="198"/>
      <c r="K21" s="198"/>
      <c r="L21" s="198"/>
      <c r="M21" s="198"/>
      <c r="N21" s="198"/>
      <c r="O21" s="189"/>
      <c r="P21" s="190"/>
      <c r="Q21" s="190"/>
      <c r="R21" s="190"/>
      <c r="S21" s="190"/>
      <c r="T21" s="53">
        <f t="shared" si="2"/>
        <v>0</v>
      </c>
      <c r="U21" s="53">
        <f t="shared" si="3"/>
        <v>0</v>
      </c>
      <c r="V21" s="53">
        <f t="shared" si="4"/>
        <v>0</v>
      </c>
      <c r="W21" s="53">
        <f t="shared" si="5"/>
        <v>0</v>
      </c>
      <c r="X21" s="53">
        <f t="shared" si="6"/>
        <v>0</v>
      </c>
      <c r="Y21" s="53">
        <f t="shared" si="7"/>
        <v>0</v>
      </c>
      <c r="Z21" s="186"/>
      <c r="AA21" s="186"/>
    </row>
    <row r="22" spans="1:33" s="315" customFormat="1" x14ac:dyDescent="0.25">
      <c r="A22" s="208"/>
      <c r="B22" s="198"/>
      <c r="C22" s="198"/>
      <c r="D22" s="198"/>
      <c r="E22" s="198"/>
      <c r="F22" s="198"/>
      <c r="G22" s="198"/>
      <c r="H22" s="198"/>
      <c r="I22" s="198"/>
      <c r="J22" s="198"/>
      <c r="K22" s="198"/>
      <c r="L22" s="198"/>
      <c r="M22" s="198"/>
      <c r="N22" s="198"/>
      <c r="O22" s="189"/>
      <c r="P22" s="190"/>
      <c r="Q22" s="190"/>
      <c r="R22" s="190"/>
      <c r="S22" s="190"/>
      <c r="T22" s="53">
        <f t="shared" si="2"/>
        <v>0</v>
      </c>
      <c r="U22" s="53">
        <f t="shared" si="3"/>
        <v>0</v>
      </c>
      <c r="V22" s="53">
        <f t="shared" si="4"/>
        <v>0</v>
      </c>
      <c r="W22" s="53">
        <f t="shared" si="5"/>
        <v>0</v>
      </c>
      <c r="X22" s="53">
        <f t="shared" si="6"/>
        <v>0</v>
      </c>
      <c r="Y22" s="53">
        <f t="shared" si="7"/>
        <v>0</v>
      </c>
      <c r="Z22" s="186"/>
      <c r="AA22" s="186"/>
    </row>
    <row r="23" spans="1:33" s="315" customFormat="1" x14ac:dyDescent="0.25">
      <c r="A23" s="208"/>
      <c r="B23" s="198"/>
      <c r="C23" s="198"/>
      <c r="D23" s="198"/>
      <c r="E23" s="198"/>
      <c r="F23" s="198"/>
      <c r="G23" s="198"/>
      <c r="H23" s="198"/>
      <c r="I23" s="198"/>
      <c r="J23" s="198"/>
      <c r="K23" s="198"/>
      <c r="L23" s="198"/>
      <c r="M23" s="198"/>
      <c r="N23" s="198"/>
      <c r="O23" s="189"/>
      <c r="P23" s="190"/>
      <c r="Q23" s="190"/>
      <c r="R23" s="190"/>
      <c r="S23" s="190"/>
      <c r="T23" s="53">
        <f t="shared" si="2"/>
        <v>0</v>
      </c>
      <c r="U23" s="53">
        <f t="shared" si="3"/>
        <v>0</v>
      </c>
      <c r="V23" s="53">
        <f t="shared" si="4"/>
        <v>0</v>
      </c>
      <c r="W23" s="53">
        <f t="shared" si="5"/>
        <v>0</v>
      </c>
      <c r="X23" s="53">
        <f t="shared" si="6"/>
        <v>0</v>
      </c>
      <c r="Y23" s="53">
        <f t="shared" si="7"/>
        <v>0</v>
      </c>
      <c r="Z23" s="186"/>
      <c r="AA23" s="186"/>
    </row>
    <row r="24" spans="1:33" s="315" customFormat="1" x14ac:dyDescent="0.25">
      <c r="A24" s="208"/>
      <c r="B24" s="198"/>
      <c r="C24" s="198"/>
      <c r="D24" s="198"/>
      <c r="E24" s="198"/>
      <c r="F24" s="198"/>
      <c r="G24" s="198"/>
      <c r="H24" s="198"/>
      <c r="I24" s="198"/>
      <c r="J24" s="198"/>
      <c r="K24" s="198"/>
      <c r="L24" s="198"/>
      <c r="M24" s="198"/>
      <c r="N24" s="198"/>
      <c r="O24" s="189"/>
      <c r="P24" s="190"/>
      <c r="Q24" s="190"/>
      <c r="R24" s="190"/>
      <c r="S24" s="190"/>
      <c r="T24" s="53">
        <f t="shared" si="2"/>
        <v>0</v>
      </c>
      <c r="U24" s="53">
        <f t="shared" si="3"/>
        <v>0</v>
      </c>
      <c r="V24" s="53">
        <f t="shared" si="4"/>
        <v>0</v>
      </c>
      <c r="W24" s="53">
        <f t="shared" si="5"/>
        <v>0</v>
      </c>
      <c r="X24" s="53">
        <f t="shared" si="6"/>
        <v>0</v>
      </c>
      <c r="Y24" s="53">
        <f t="shared" si="7"/>
        <v>0</v>
      </c>
      <c r="Z24" s="186"/>
      <c r="AA24" s="186"/>
    </row>
    <row r="25" spans="1:33" s="315" customFormat="1" x14ac:dyDescent="0.25">
      <c r="A25" s="208"/>
      <c r="B25" s="198"/>
      <c r="C25" s="198"/>
      <c r="D25" s="198"/>
      <c r="E25" s="198"/>
      <c r="F25" s="198"/>
      <c r="G25" s="198"/>
      <c r="H25" s="198"/>
      <c r="I25" s="198"/>
      <c r="J25" s="198"/>
      <c r="K25" s="198"/>
      <c r="L25" s="198"/>
      <c r="M25" s="198"/>
      <c r="N25" s="198"/>
      <c r="O25" s="189"/>
      <c r="P25" s="190"/>
      <c r="Q25" s="190"/>
      <c r="R25" s="190"/>
      <c r="S25" s="190"/>
      <c r="T25" s="53">
        <f t="shared" si="2"/>
        <v>0</v>
      </c>
      <c r="U25" s="53">
        <f t="shared" si="3"/>
        <v>0</v>
      </c>
      <c r="V25" s="53">
        <f t="shared" si="4"/>
        <v>0</v>
      </c>
      <c r="W25" s="53">
        <f t="shared" si="5"/>
        <v>0</v>
      </c>
      <c r="X25" s="53">
        <f t="shared" si="6"/>
        <v>0</v>
      </c>
      <c r="Y25" s="53">
        <f t="shared" si="7"/>
        <v>0</v>
      </c>
      <c r="Z25" s="186"/>
      <c r="AA25" s="186"/>
    </row>
    <row r="26" spans="1:33" s="315" customFormat="1" x14ac:dyDescent="0.25">
      <c r="A26" s="208"/>
      <c r="B26" s="198"/>
      <c r="C26" s="198"/>
      <c r="D26" s="198"/>
      <c r="E26" s="198"/>
      <c r="F26" s="198"/>
      <c r="G26" s="198"/>
      <c r="H26" s="198"/>
      <c r="I26" s="198"/>
      <c r="J26" s="198"/>
      <c r="K26" s="198"/>
      <c r="L26" s="198"/>
      <c r="M26" s="198"/>
      <c r="N26" s="198"/>
      <c r="O26" s="189"/>
      <c r="P26" s="190"/>
      <c r="Q26" s="190"/>
      <c r="R26" s="190"/>
      <c r="S26" s="190"/>
      <c r="T26" s="53">
        <f t="shared" si="2"/>
        <v>0</v>
      </c>
      <c r="U26" s="53">
        <f t="shared" si="3"/>
        <v>0</v>
      </c>
      <c r="V26" s="53">
        <f t="shared" si="4"/>
        <v>0</v>
      </c>
      <c r="W26" s="53">
        <f t="shared" si="5"/>
        <v>0</v>
      </c>
      <c r="X26" s="53">
        <f t="shared" si="6"/>
        <v>0</v>
      </c>
      <c r="Y26" s="53">
        <f t="shared" si="7"/>
        <v>0</v>
      </c>
      <c r="Z26" s="186"/>
      <c r="AA26" s="186"/>
    </row>
    <row r="27" spans="1:33" s="315" customFormat="1" x14ac:dyDescent="0.25">
      <c r="A27" s="208"/>
      <c r="B27" s="198"/>
      <c r="C27" s="198"/>
      <c r="D27" s="198"/>
      <c r="E27" s="198"/>
      <c r="F27" s="198"/>
      <c r="G27" s="198"/>
      <c r="H27" s="198"/>
      <c r="I27" s="198"/>
      <c r="J27" s="198"/>
      <c r="K27" s="198"/>
      <c r="L27" s="198"/>
      <c r="M27" s="198"/>
      <c r="N27" s="198"/>
      <c r="O27" s="189"/>
      <c r="P27" s="190"/>
      <c r="Q27" s="190"/>
      <c r="R27" s="190"/>
      <c r="S27" s="190"/>
      <c r="T27" s="53">
        <f t="shared" si="2"/>
        <v>0</v>
      </c>
      <c r="U27" s="53">
        <f t="shared" si="3"/>
        <v>0</v>
      </c>
      <c r="V27" s="53">
        <f t="shared" si="4"/>
        <v>0</v>
      </c>
      <c r="W27" s="53">
        <f t="shared" si="5"/>
        <v>0</v>
      </c>
      <c r="X27" s="53">
        <f t="shared" si="6"/>
        <v>0</v>
      </c>
      <c r="Y27" s="53">
        <f t="shared" si="7"/>
        <v>0</v>
      </c>
      <c r="Z27" s="186"/>
      <c r="AA27" s="186"/>
    </row>
    <row r="28" spans="1:33" s="315" customFormat="1" x14ac:dyDescent="0.25">
      <c r="A28" s="208"/>
      <c r="B28" s="198"/>
      <c r="C28" s="198"/>
      <c r="D28" s="198"/>
      <c r="E28" s="198"/>
      <c r="F28" s="198"/>
      <c r="G28" s="198"/>
      <c r="H28" s="198"/>
      <c r="I28" s="198"/>
      <c r="J28" s="198"/>
      <c r="K28" s="198"/>
      <c r="L28" s="198"/>
      <c r="M28" s="198"/>
      <c r="N28" s="198"/>
      <c r="O28" s="189"/>
      <c r="P28" s="190"/>
      <c r="Q28" s="190"/>
      <c r="R28" s="190"/>
      <c r="S28" s="190"/>
      <c r="T28" s="53">
        <f t="shared" si="2"/>
        <v>0</v>
      </c>
      <c r="U28" s="53">
        <f t="shared" si="3"/>
        <v>0</v>
      </c>
      <c r="V28" s="53">
        <f t="shared" si="4"/>
        <v>0</v>
      </c>
      <c r="W28" s="53">
        <f t="shared" si="5"/>
        <v>0</v>
      </c>
      <c r="X28" s="53">
        <f t="shared" si="6"/>
        <v>0</v>
      </c>
      <c r="Y28" s="53">
        <f t="shared" si="7"/>
        <v>0</v>
      </c>
      <c r="Z28" s="186"/>
      <c r="AA28" s="186"/>
    </row>
    <row r="29" spans="1:33" s="315" customFormat="1" x14ac:dyDescent="0.25">
      <c r="A29" s="208"/>
      <c r="B29" s="198"/>
      <c r="C29" s="198"/>
      <c r="D29" s="198"/>
      <c r="E29" s="198"/>
      <c r="F29" s="198"/>
      <c r="G29" s="198"/>
      <c r="H29" s="198"/>
      <c r="I29" s="198"/>
      <c r="J29" s="198"/>
      <c r="K29" s="198"/>
      <c r="L29" s="198"/>
      <c r="M29" s="198"/>
      <c r="N29" s="198"/>
      <c r="O29" s="189"/>
      <c r="P29" s="190"/>
      <c r="Q29" s="190"/>
      <c r="R29" s="190"/>
      <c r="S29" s="190"/>
      <c r="T29" s="53">
        <f t="shared" si="2"/>
        <v>0</v>
      </c>
      <c r="U29" s="53">
        <f t="shared" si="3"/>
        <v>0</v>
      </c>
      <c r="V29" s="53">
        <f t="shared" si="4"/>
        <v>0</v>
      </c>
      <c r="W29" s="53">
        <f t="shared" si="5"/>
        <v>0</v>
      </c>
      <c r="X29" s="53">
        <f t="shared" si="6"/>
        <v>0</v>
      </c>
      <c r="Y29" s="53">
        <f t="shared" si="7"/>
        <v>0</v>
      </c>
      <c r="Z29" s="186"/>
      <c r="AA29" s="186"/>
    </row>
    <row r="30" spans="1:33" s="315" customFormat="1" x14ac:dyDescent="0.25">
      <c r="A30" s="208"/>
      <c r="B30" s="198"/>
      <c r="C30" s="198"/>
      <c r="D30" s="198"/>
      <c r="E30" s="198"/>
      <c r="F30" s="198"/>
      <c r="G30" s="198"/>
      <c r="H30" s="198"/>
      <c r="I30" s="198"/>
      <c r="J30" s="198"/>
      <c r="K30" s="198"/>
      <c r="L30" s="198"/>
      <c r="M30" s="198"/>
      <c r="N30" s="198"/>
      <c r="O30" s="189"/>
      <c r="P30" s="190"/>
      <c r="Q30" s="190"/>
      <c r="R30" s="190"/>
      <c r="S30" s="190"/>
      <c r="T30" s="53">
        <f t="shared" si="2"/>
        <v>0</v>
      </c>
      <c r="U30" s="53">
        <f t="shared" si="3"/>
        <v>0</v>
      </c>
      <c r="V30" s="53">
        <f t="shared" si="4"/>
        <v>0</v>
      </c>
      <c r="W30" s="53">
        <f t="shared" si="5"/>
        <v>0</v>
      </c>
      <c r="X30" s="53">
        <f t="shared" si="6"/>
        <v>0</v>
      </c>
      <c r="Y30" s="53">
        <f t="shared" si="7"/>
        <v>0</v>
      </c>
      <c r="Z30" s="186"/>
      <c r="AA30" s="186"/>
    </row>
    <row r="31" spans="1:33" s="315" customFormat="1" x14ac:dyDescent="0.25">
      <c r="A31" s="208"/>
      <c r="B31" s="198"/>
      <c r="C31" s="198"/>
      <c r="D31" s="198"/>
      <c r="E31" s="198"/>
      <c r="F31" s="198"/>
      <c r="G31" s="198"/>
      <c r="H31" s="198"/>
      <c r="I31" s="198"/>
      <c r="J31" s="198"/>
      <c r="K31" s="198"/>
      <c r="L31" s="198"/>
      <c r="M31" s="198"/>
      <c r="N31" s="198"/>
      <c r="O31" s="189"/>
      <c r="P31" s="190"/>
      <c r="Q31" s="190"/>
      <c r="R31" s="190"/>
      <c r="S31" s="190"/>
      <c r="T31" s="53">
        <f t="shared" si="2"/>
        <v>0</v>
      </c>
      <c r="U31" s="53">
        <f t="shared" si="3"/>
        <v>0</v>
      </c>
      <c r="V31" s="53">
        <f t="shared" si="4"/>
        <v>0</v>
      </c>
      <c r="W31" s="53">
        <f t="shared" si="5"/>
        <v>0</v>
      </c>
      <c r="X31" s="53">
        <f t="shared" si="6"/>
        <v>0</v>
      </c>
      <c r="Y31" s="53">
        <f t="shared" si="7"/>
        <v>0</v>
      </c>
      <c r="Z31" s="186"/>
      <c r="AA31" s="186"/>
    </row>
    <row r="32" spans="1:33" s="315" customFormat="1" x14ac:dyDescent="0.25">
      <c r="A32" s="208"/>
      <c r="B32" s="198"/>
      <c r="C32" s="198"/>
      <c r="D32" s="198"/>
      <c r="E32" s="198"/>
      <c r="F32" s="198"/>
      <c r="G32" s="198"/>
      <c r="H32" s="198"/>
      <c r="I32" s="198"/>
      <c r="J32" s="198"/>
      <c r="K32" s="198"/>
      <c r="L32" s="198"/>
      <c r="M32" s="198"/>
      <c r="N32" s="198"/>
      <c r="O32" s="189"/>
      <c r="P32" s="190"/>
      <c r="Q32" s="190"/>
      <c r="R32" s="190"/>
      <c r="S32" s="190"/>
      <c r="T32" s="53">
        <f t="shared" si="2"/>
        <v>0</v>
      </c>
      <c r="U32" s="53">
        <f t="shared" si="3"/>
        <v>0</v>
      </c>
      <c r="V32" s="53">
        <f t="shared" si="4"/>
        <v>0</v>
      </c>
      <c r="W32" s="53">
        <f t="shared" si="5"/>
        <v>0</v>
      </c>
      <c r="X32" s="53">
        <f t="shared" si="6"/>
        <v>0</v>
      </c>
      <c r="Y32" s="53">
        <f t="shared" si="7"/>
        <v>0</v>
      </c>
      <c r="Z32" s="186"/>
      <c r="AA32" s="186"/>
    </row>
    <row r="33" spans="1:27" s="315" customFormat="1" x14ac:dyDescent="0.25">
      <c r="A33" s="208"/>
      <c r="B33" s="198"/>
      <c r="C33" s="198"/>
      <c r="D33" s="198"/>
      <c r="E33" s="198"/>
      <c r="F33" s="198"/>
      <c r="G33" s="198"/>
      <c r="H33" s="198"/>
      <c r="I33" s="198"/>
      <c r="J33" s="198"/>
      <c r="K33" s="198"/>
      <c r="L33" s="198"/>
      <c r="M33" s="198"/>
      <c r="N33" s="198"/>
      <c r="O33" s="189"/>
      <c r="P33" s="190"/>
      <c r="Q33" s="190"/>
      <c r="R33" s="190"/>
      <c r="S33" s="190"/>
      <c r="T33" s="53">
        <f t="shared" si="2"/>
        <v>0</v>
      </c>
      <c r="U33" s="53">
        <f t="shared" si="3"/>
        <v>0</v>
      </c>
      <c r="V33" s="53">
        <f t="shared" si="4"/>
        <v>0</v>
      </c>
      <c r="W33" s="53">
        <f t="shared" si="5"/>
        <v>0</v>
      </c>
      <c r="X33" s="53">
        <f t="shared" si="6"/>
        <v>0</v>
      </c>
      <c r="Y33" s="53">
        <f t="shared" si="7"/>
        <v>0</v>
      </c>
      <c r="Z33" s="186"/>
      <c r="AA33" s="186"/>
    </row>
    <row r="34" spans="1:27" s="315" customFormat="1" x14ac:dyDescent="0.25">
      <c r="A34" s="208"/>
      <c r="B34" s="198"/>
      <c r="C34" s="198"/>
      <c r="D34" s="198"/>
      <c r="E34" s="198"/>
      <c r="F34" s="198"/>
      <c r="G34" s="198"/>
      <c r="H34" s="198"/>
      <c r="I34" s="198"/>
      <c r="J34" s="198"/>
      <c r="K34" s="198"/>
      <c r="L34" s="198"/>
      <c r="M34" s="198"/>
      <c r="N34" s="198"/>
      <c r="O34" s="189"/>
      <c r="P34" s="190"/>
      <c r="Q34" s="190"/>
      <c r="R34" s="190"/>
      <c r="S34" s="190"/>
      <c r="T34" s="53">
        <f t="shared" si="2"/>
        <v>0</v>
      </c>
      <c r="U34" s="53">
        <f t="shared" si="3"/>
        <v>0</v>
      </c>
      <c r="V34" s="53">
        <f t="shared" si="4"/>
        <v>0</v>
      </c>
      <c r="W34" s="53">
        <f t="shared" si="5"/>
        <v>0</v>
      </c>
      <c r="X34" s="53">
        <f t="shared" si="6"/>
        <v>0</v>
      </c>
      <c r="Y34" s="53">
        <f t="shared" si="7"/>
        <v>0</v>
      </c>
      <c r="Z34" s="186"/>
      <c r="AA34" s="186"/>
    </row>
    <row r="35" spans="1:27" s="315" customFormat="1" x14ac:dyDescent="0.25">
      <c r="A35" s="208"/>
      <c r="B35" s="198"/>
      <c r="C35" s="198"/>
      <c r="D35" s="198"/>
      <c r="E35" s="198"/>
      <c r="F35" s="198"/>
      <c r="G35" s="198"/>
      <c r="H35" s="198"/>
      <c r="I35" s="198"/>
      <c r="J35" s="198"/>
      <c r="K35" s="198"/>
      <c r="L35" s="198"/>
      <c r="M35" s="198"/>
      <c r="N35" s="198"/>
      <c r="O35" s="189"/>
      <c r="P35" s="190"/>
      <c r="Q35" s="190"/>
      <c r="R35" s="190"/>
      <c r="S35" s="190"/>
      <c r="T35" s="53">
        <f t="shared" si="2"/>
        <v>0</v>
      </c>
      <c r="U35" s="53">
        <f t="shared" si="3"/>
        <v>0</v>
      </c>
      <c r="V35" s="53">
        <f t="shared" si="4"/>
        <v>0</v>
      </c>
      <c r="W35" s="53">
        <f t="shared" si="5"/>
        <v>0</v>
      </c>
      <c r="X35" s="53">
        <f t="shared" si="6"/>
        <v>0</v>
      </c>
      <c r="Y35" s="53">
        <f t="shared" si="7"/>
        <v>0</v>
      </c>
      <c r="Z35" s="186"/>
      <c r="AA35" s="186"/>
    </row>
    <row r="36" spans="1:27" s="315" customFormat="1" x14ac:dyDescent="0.25">
      <c r="A36" s="208"/>
      <c r="B36" s="198"/>
      <c r="C36" s="198"/>
      <c r="D36" s="198"/>
      <c r="E36" s="198"/>
      <c r="F36" s="198"/>
      <c r="G36" s="198"/>
      <c r="H36" s="198"/>
      <c r="I36" s="198"/>
      <c r="J36" s="198"/>
      <c r="K36" s="198"/>
      <c r="L36" s="198"/>
      <c r="M36" s="198"/>
      <c r="N36" s="198"/>
      <c r="O36" s="189"/>
      <c r="P36" s="190"/>
      <c r="Q36" s="190"/>
      <c r="R36" s="190"/>
      <c r="S36" s="190"/>
      <c r="T36" s="53">
        <f t="shared" si="2"/>
        <v>0</v>
      </c>
      <c r="U36" s="53">
        <f t="shared" si="3"/>
        <v>0</v>
      </c>
      <c r="V36" s="53">
        <f t="shared" si="4"/>
        <v>0</v>
      </c>
      <c r="W36" s="53">
        <f t="shared" si="5"/>
        <v>0</v>
      </c>
      <c r="X36" s="53">
        <f t="shared" si="6"/>
        <v>0</v>
      </c>
      <c r="Y36" s="53">
        <f t="shared" si="7"/>
        <v>0</v>
      </c>
      <c r="Z36" s="186"/>
      <c r="AA36" s="186"/>
    </row>
    <row r="37" spans="1:27" s="315" customFormat="1" x14ac:dyDescent="0.25">
      <c r="A37" s="208"/>
      <c r="B37" s="198"/>
      <c r="C37" s="198"/>
      <c r="D37" s="198"/>
      <c r="E37" s="198"/>
      <c r="F37" s="198"/>
      <c r="G37" s="198"/>
      <c r="H37" s="198"/>
      <c r="I37" s="198"/>
      <c r="J37" s="198"/>
      <c r="K37" s="198"/>
      <c r="L37" s="198"/>
      <c r="M37" s="198"/>
      <c r="N37" s="198"/>
      <c r="O37" s="189"/>
      <c r="P37" s="190"/>
      <c r="Q37" s="190"/>
      <c r="R37" s="190"/>
      <c r="S37" s="190"/>
      <c r="T37" s="53">
        <f t="shared" si="2"/>
        <v>0</v>
      </c>
      <c r="U37" s="53">
        <f t="shared" si="3"/>
        <v>0</v>
      </c>
      <c r="V37" s="53">
        <f t="shared" si="4"/>
        <v>0</v>
      </c>
      <c r="W37" s="53">
        <f t="shared" si="5"/>
        <v>0</v>
      </c>
      <c r="X37" s="53">
        <f t="shared" si="6"/>
        <v>0</v>
      </c>
      <c r="Y37" s="53">
        <f t="shared" si="7"/>
        <v>0</v>
      </c>
      <c r="Z37" s="186"/>
      <c r="AA37" s="186"/>
    </row>
    <row r="38" spans="1:27" s="315" customFormat="1" x14ac:dyDescent="0.25">
      <c r="A38" s="208"/>
      <c r="B38" s="198"/>
      <c r="C38" s="198"/>
      <c r="D38" s="198"/>
      <c r="E38" s="198"/>
      <c r="F38" s="198"/>
      <c r="G38" s="198"/>
      <c r="H38" s="198"/>
      <c r="I38" s="198"/>
      <c r="J38" s="198"/>
      <c r="K38" s="198"/>
      <c r="L38" s="198"/>
      <c r="M38" s="198"/>
      <c r="N38" s="198"/>
      <c r="O38" s="189"/>
      <c r="P38" s="190"/>
      <c r="Q38" s="190"/>
      <c r="R38" s="190"/>
      <c r="S38" s="190"/>
      <c r="T38" s="53">
        <f t="shared" si="2"/>
        <v>0</v>
      </c>
      <c r="U38" s="53">
        <f t="shared" si="3"/>
        <v>0</v>
      </c>
      <c r="V38" s="53">
        <f t="shared" si="4"/>
        <v>0</v>
      </c>
      <c r="W38" s="53">
        <f t="shared" si="5"/>
        <v>0</v>
      </c>
      <c r="X38" s="53">
        <f t="shared" si="6"/>
        <v>0</v>
      </c>
      <c r="Y38" s="53">
        <f t="shared" si="7"/>
        <v>0</v>
      </c>
      <c r="Z38" s="186"/>
      <c r="AA38" s="186"/>
    </row>
    <row r="39" spans="1:27" s="315" customFormat="1" x14ac:dyDescent="0.25">
      <c r="A39" s="208"/>
      <c r="B39" s="198"/>
      <c r="C39" s="198"/>
      <c r="D39" s="198"/>
      <c r="E39" s="198"/>
      <c r="F39" s="198"/>
      <c r="G39" s="198"/>
      <c r="H39" s="198"/>
      <c r="I39" s="198"/>
      <c r="J39" s="198"/>
      <c r="K39" s="198"/>
      <c r="L39" s="198"/>
      <c r="M39" s="198"/>
      <c r="N39" s="198"/>
      <c r="O39" s="189"/>
      <c r="P39" s="190"/>
      <c r="Q39" s="190"/>
      <c r="R39" s="190"/>
      <c r="S39" s="190"/>
      <c r="T39" s="53">
        <f t="shared" si="2"/>
        <v>0</v>
      </c>
      <c r="U39" s="53">
        <f t="shared" si="3"/>
        <v>0</v>
      </c>
      <c r="V39" s="53">
        <f t="shared" si="4"/>
        <v>0</v>
      </c>
      <c r="W39" s="53">
        <f t="shared" si="5"/>
        <v>0</v>
      </c>
      <c r="X39" s="53">
        <f t="shared" si="6"/>
        <v>0</v>
      </c>
      <c r="Y39" s="53">
        <f t="shared" si="7"/>
        <v>0</v>
      </c>
      <c r="Z39" s="186"/>
      <c r="AA39" s="186"/>
    </row>
    <row r="40" spans="1:27" s="315" customFormat="1" x14ac:dyDescent="0.25">
      <c r="A40" s="208"/>
      <c r="B40" s="198"/>
      <c r="C40" s="198"/>
      <c r="D40" s="198"/>
      <c r="E40" s="198"/>
      <c r="F40" s="198"/>
      <c r="G40" s="198"/>
      <c r="H40" s="198"/>
      <c r="I40" s="198"/>
      <c r="J40" s="198"/>
      <c r="K40" s="198"/>
      <c r="L40" s="198"/>
      <c r="M40" s="198"/>
      <c r="N40" s="198"/>
      <c r="O40" s="189"/>
      <c r="P40" s="190"/>
      <c r="Q40" s="190"/>
      <c r="R40" s="190"/>
      <c r="S40" s="190"/>
      <c r="T40" s="53">
        <f t="shared" si="2"/>
        <v>0</v>
      </c>
      <c r="U40" s="53">
        <f t="shared" si="3"/>
        <v>0</v>
      </c>
      <c r="V40" s="53">
        <f t="shared" si="4"/>
        <v>0</v>
      </c>
      <c r="W40" s="53">
        <f t="shared" si="5"/>
        <v>0</v>
      </c>
      <c r="X40" s="53">
        <f t="shared" si="6"/>
        <v>0</v>
      </c>
      <c r="Y40" s="53">
        <f t="shared" si="7"/>
        <v>0</v>
      </c>
      <c r="Z40" s="186"/>
      <c r="AA40" s="186"/>
    </row>
    <row r="41" spans="1:27" s="315" customFormat="1" x14ac:dyDescent="0.25">
      <c r="A41" s="208"/>
      <c r="B41" s="198"/>
      <c r="C41" s="198"/>
      <c r="D41" s="198"/>
      <c r="E41" s="198"/>
      <c r="F41" s="198"/>
      <c r="G41" s="198"/>
      <c r="H41" s="198"/>
      <c r="I41" s="198"/>
      <c r="J41" s="198"/>
      <c r="K41" s="198"/>
      <c r="L41" s="198"/>
      <c r="M41" s="198"/>
      <c r="N41" s="198"/>
      <c r="O41" s="189"/>
      <c r="P41" s="190"/>
      <c r="Q41" s="190"/>
      <c r="R41" s="190"/>
      <c r="S41" s="190"/>
      <c r="T41" s="53">
        <f t="shared" si="2"/>
        <v>0</v>
      </c>
      <c r="U41" s="53">
        <f t="shared" si="3"/>
        <v>0</v>
      </c>
      <c r="V41" s="53">
        <f t="shared" si="4"/>
        <v>0</v>
      </c>
      <c r="W41" s="53">
        <f t="shared" si="5"/>
        <v>0</v>
      </c>
      <c r="X41" s="53">
        <f t="shared" si="6"/>
        <v>0</v>
      </c>
      <c r="Y41" s="53">
        <f t="shared" si="7"/>
        <v>0</v>
      </c>
      <c r="Z41" s="186"/>
      <c r="AA41" s="186"/>
    </row>
    <row r="42" spans="1:27" s="315" customFormat="1" x14ac:dyDescent="0.25">
      <c r="A42" s="208"/>
      <c r="B42" s="198"/>
      <c r="C42" s="198"/>
      <c r="D42" s="198"/>
      <c r="E42" s="198"/>
      <c r="F42" s="198"/>
      <c r="G42" s="198"/>
      <c r="H42" s="198"/>
      <c r="I42" s="198"/>
      <c r="J42" s="198"/>
      <c r="K42" s="198"/>
      <c r="L42" s="198"/>
      <c r="M42" s="198"/>
      <c r="N42" s="198"/>
      <c r="O42" s="189"/>
      <c r="P42" s="190"/>
      <c r="Q42" s="190"/>
      <c r="R42" s="190"/>
      <c r="S42" s="190"/>
      <c r="T42" s="53">
        <f t="shared" si="2"/>
        <v>0</v>
      </c>
      <c r="U42" s="53">
        <f t="shared" si="3"/>
        <v>0</v>
      </c>
      <c r="V42" s="53">
        <f t="shared" si="4"/>
        <v>0</v>
      </c>
      <c r="W42" s="53">
        <f t="shared" si="5"/>
        <v>0</v>
      </c>
      <c r="X42" s="53">
        <f t="shared" si="6"/>
        <v>0</v>
      </c>
      <c r="Y42" s="53">
        <f t="shared" si="7"/>
        <v>0</v>
      </c>
      <c r="Z42" s="186"/>
      <c r="AA42" s="186"/>
    </row>
    <row r="43" spans="1:27" s="315" customFormat="1" x14ac:dyDescent="0.25">
      <c r="A43" s="208"/>
      <c r="B43" s="198"/>
      <c r="C43" s="198"/>
      <c r="D43" s="198"/>
      <c r="E43" s="198"/>
      <c r="F43" s="198"/>
      <c r="G43" s="198"/>
      <c r="H43" s="198"/>
      <c r="I43" s="198"/>
      <c r="J43" s="198"/>
      <c r="K43" s="198"/>
      <c r="L43" s="198"/>
      <c r="M43" s="198"/>
      <c r="N43" s="198"/>
      <c r="O43" s="189"/>
      <c r="P43" s="190"/>
      <c r="Q43" s="190"/>
      <c r="R43" s="190"/>
      <c r="S43" s="190"/>
      <c r="T43" s="53">
        <f t="shared" si="2"/>
        <v>0</v>
      </c>
      <c r="U43" s="53">
        <f t="shared" si="3"/>
        <v>0</v>
      </c>
      <c r="V43" s="53">
        <f t="shared" si="4"/>
        <v>0</v>
      </c>
      <c r="W43" s="53">
        <f t="shared" si="5"/>
        <v>0</v>
      </c>
      <c r="X43" s="53">
        <f t="shared" si="6"/>
        <v>0</v>
      </c>
      <c r="Y43" s="53">
        <f t="shared" si="7"/>
        <v>0</v>
      </c>
      <c r="Z43" s="186"/>
      <c r="AA43" s="186"/>
    </row>
    <row r="44" spans="1:27" x14ac:dyDescent="0.25">
      <c r="A44" s="144"/>
      <c r="B44" s="50"/>
      <c r="C44" s="50"/>
      <c r="D44" s="50"/>
      <c r="E44" s="50"/>
      <c r="F44" s="50"/>
      <c r="G44" s="50"/>
      <c r="H44" s="50"/>
      <c r="I44" s="50"/>
      <c r="J44" s="50"/>
      <c r="K44" s="50"/>
      <c r="L44" s="50"/>
      <c r="M44" s="50"/>
      <c r="N44" s="50"/>
      <c r="O44" s="49"/>
      <c r="P44" s="52"/>
      <c r="Q44" s="52"/>
      <c r="R44" s="52"/>
      <c r="S44" s="52"/>
      <c r="T44" s="53">
        <f t="shared" si="2"/>
        <v>0</v>
      </c>
      <c r="U44" s="53">
        <f t="shared" si="3"/>
        <v>0</v>
      </c>
      <c r="V44" s="53">
        <f t="shared" si="4"/>
        <v>0</v>
      </c>
      <c r="W44" s="53">
        <f t="shared" si="5"/>
        <v>0</v>
      </c>
      <c r="X44" s="53">
        <f t="shared" si="6"/>
        <v>0</v>
      </c>
      <c r="Y44" s="53">
        <f t="shared" si="7"/>
        <v>0</v>
      </c>
      <c r="Z44" s="51"/>
      <c r="AA44" s="51"/>
    </row>
    <row r="45" spans="1:27" x14ac:dyDescent="0.25">
      <c r="A45" s="144"/>
      <c r="B45" s="50"/>
      <c r="C45" s="50"/>
      <c r="D45" s="50"/>
      <c r="E45" s="50"/>
      <c r="F45" s="50"/>
      <c r="G45" s="50"/>
      <c r="H45" s="50"/>
      <c r="I45" s="50"/>
      <c r="J45" s="50"/>
      <c r="K45" s="50"/>
      <c r="L45" s="50"/>
      <c r="M45" s="50"/>
      <c r="N45" s="50"/>
      <c r="O45" s="49"/>
      <c r="P45" s="52"/>
      <c r="Q45" s="52"/>
      <c r="R45" s="52"/>
      <c r="S45" s="52"/>
      <c r="T45" s="53">
        <f t="shared" si="2"/>
        <v>0</v>
      </c>
      <c r="U45" s="53">
        <f t="shared" si="3"/>
        <v>0</v>
      </c>
      <c r="V45" s="53">
        <f t="shared" si="4"/>
        <v>0</v>
      </c>
      <c r="W45" s="53">
        <f t="shared" si="5"/>
        <v>0</v>
      </c>
      <c r="X45" s="53">
        <f t="shared" si="6"/>
        <v>0</v>
      </c>
      <c r="Y45" s="53">
        <f t="shared" si="7"/>
        <v>0</v>
      </c>
      <c r="Z45" s="51"/>
      <c r="AA45" s="51"/>
    </row>
    <row r="46" spans="1:27" x14ac:dyDescent="0.25">
      <c r="A46" s="144"/>
      <c r="B46" s="50"/>
      <c r="C46" s="50"/>
      <c r="D46" s="50"/>
      <c r="E46" s="50"/>
      <c r="F46" s="50"/>
      <c r="G46" s="50"/>
      <c r="H46" s="50"/>
      <c r="I46" s="50"/>
      <c r="J46" s="50"/>
      <c r="K46" s="50"/>
      <c r="L46" s="50"/>
      <c r="M46" s="50"/>
      <c r="N46" s="50"/>
      <c r="O46" s="49"/>
      <c r="P46" s="52"/>
      <c r="Q46" s="52"/>
      <c r="R46" s="52"/>
      <c r="S46" s="52"/>
      <c r="T46" s="53">
        <f t="shared" si="2"/>
        <v>0</v>
      </c>
      <c r="U46" s="53">
        <f t="shared" si="3"/>
        <v>0</v>
      </c>
      <c r="V46" s="53">
        <f t="shared" si="4"/>
        <v>0</v>
      </c>
      <c r="W46" s="53">
        <f t="shared" si="5"/>
        <v>0</v>
      </c>
      <c r="X46" s="53">
        <f t="shared" si="6"/>
        <v>0</v>
      </c>
      <c r="Y46" s="53">
        <f t="shared" si="7"/>
        <v>0</v>
      </c>
      <c r="Z46" s="51"/>
      <c r="AA46" s="51"/>
    </row>
    <row r="47" spans="1:27" x14ac:dyDescent="0.25">
      <c r="A47" s="144"/>
      <c r="B47" s="50"/>
      <c r="C47" s="50"/>
      <c r="D47" s="50"/>
      <c r="E47" s="50"/>
      <c r="F47" s="50"/>
      <c r="G47" s="50"/>
      <c r="H47" s="50"/>
      <c r="I47" s="50"/>
      <c r="J47" s="50"/>
      <c r="K47" s="50"/>
      <c r="L47" s="50"/>
      <c r="M47" s="50"/>
      <c r="N47" s="50"/>
      <c r="O47" s="49"/>
      <c r="P47" s="52"/>
      <c r="Q47" s="52"/>
      <c r="R47" s="52"/>
      <c r="S47" s="52"/>
      <c r="T47" s="53">
        <f t="shared" si="2"/>
        <v>0</v>
      </c>
      <c r="U47" s="53">
        <f t="shared" si="3"/>
        <v>0</v>
      </c>
      <c r="V47" s="53">
        <f t="shared" si="4"/>
        <v>0</v>
      </c>
      <c r="W47" s="53">
        <f t="shared" si="5"/>
        <v>0</v>
      </c>
      <c r="X47" s="53">
        <f t="shared" si="6"/>
        <v>0</v>
      </c>
      <c r="Y47" s="53">
        <f t="shared" si="7"/>
        <v>0</v>
      </c>
      <c r="Z47" s="51"/>
      <c r="AA47" s="51"/>
    </row>
    <row r="48" spans="1:27" x14ac:dyDescent="0.25">
      <c r="A48" s="144"/>
      <c r="B48" s="50"/>
      <c r="C48" s="50"/>
      <c r="D48" s="50"/>
      <c r="E48" s="50"/>
      <c r="F48" s="50"/>
      <c r="G48" s="50"/>
      <c r="H48" s="50"/>
      <c r="I48" s="50"/>
      <c r="J48" s="50"/>
      <c r="K48" s="50"/>
      <c r="L48" s="50"/>
      <c r="M48" s="50"/>
      <c r="N48" s="50"/>
      <c r="O48" s="49"/>
      <c r="P48" s="52"/>
      <c r="Q48" s="52"/>
      <c r="R48" s="52"/>
      <c r="S48" s="52"/>
      <c r="T48" s="53">
        <f t="shared" si="2"/>
        <v>0</v>
      </c>
      <c r="U48" s="53">
        <f t="shared" si="3"/>
        <v>0</v>
      </c>
      <c r="V48" s="53">
        <f t="shared" si="4"/>
        <v>0</v>
      </c>
      <c r="W48" s="53">
        <f t="shared" si="5"/>
        <v>0</v>
      </c>
      <c r="X48" s="53">
        <f t="shared" si="6"/>
        <v>0</v>
      </c>
      <c r="Y48" s="53">
        <f t="shared" si="7"/>
        <v>0</v>
      </c>
      <c r="Z48" s="51"/>
      <c r="AA48" s="51"/>
    </row>
    <row r="49" spans="1:27" x14ac:dyDescent="0.25">
      <c r="A49" s="144"/>
      <c r="B49" s="50"/>
      <c r="C49" s="50"/>
      <c r="D49" s="50"/>
      <c r="E49" s="50"/>
      <c r="F49" s="50"/>
      <c r="G49" s="50"/>
      <c r="H49" s="50"/>
      <c r="I49" s="50"/>
      <c r="J49" s="50"/>
      <c r="K49" s="50"/>
      <c r="L49" s="50"/>
      <c r="M49" s="50"/>
      <c r="N49" s="50"/>
      <c r="O49" s="49"/>
      <c r="P49" s="52"/>
      <c r="Q49" s="52"/>
      <c r="R49" s="52"/>
      <c r="S49" s="52"/>
      <c r="T49" s="53">
        <f t="shared" si="2"/>
        <v>0</v>
      </c>
      <c r="U49" s="53">
        <f t="shared" si="3"/>
        <v>0</v>
      </c>
      <c r="V49" s="53">
        <f t="shared" si="4"/>
        <v>0</v>
      </c>
      <c r="W49" s="53">
        <f t="shared" si="5"/>
        <v>0</v>
      </c>
      <c r="X49" s="53">
        <f t="shared" si="6"/>
        <v>0</v>
      </c>
      <c r="Y49" s="53">
        <f t="shared" si="7"/>
        <v>0</v>
      </c>
      <c r="Z49" s="51"/>
      <c r="AA49" s="51"/>
    </row>
    <row r="50" spans="1:27" x14ac:dyDescent="0.25">
      <c r="A50" s="144"/>
      <c r="B50" s="50"/>
      <c r="C50" s="50"/>
      <c r="D50" s="50"/>
      <c r="E50" s="50"/>
      <c r="F50" s="50"/>
      <c r="G50" s="50"/>
      <c r="H50" s="50"/>
      <c r="I50" s="50"/>
      <c r="J50" s="50"/>
      <c r="K50" s="50"/>
      <c r="L50" s="50"/>
      <c r="M50" s="50"/>
      <c r="N50" s="50"/>
      <c r="O50" s="49"/>
      <c r="P50" s="52"/>
      <c r="Q50" s="52"/>
      <c r="R50" s="52"/>
      <c r="S50" s="52"/>
      <c r="T50" s="53">
        <f t="shared" si="2"/>
        <v>0</v>
      </c>
      <c r="U50" s="53">
        <f t="shared" si="3"/>
        <v>0</v>
      </c>
      <c r="V50" s="53">
        <f t="shared" si="4"/>
        <v>0</v>
      </c>
      <c r="W50" s="53">
        <f t="shared" si="5"/>
        <v>0</v>
      </c>
      <c r="X50" s="53">
        <f t="shared" si="6"/>
        <v>0</v>
      </c>
      <c r="Y50" s="53">
        <f t="shared" si="7"/>
        <v>0</v>
      </c>
      <c r="Z50" s="51"/>
      <c r="AA50" s="51"/>
    </row>
    <row r="51" spans="1:27" x14ac:dyDescent="0.25">
      <c r="A51" s="144"/>
      <c r="B51" s="50"/>
      <c r="C51" s="50"/>
      <c r="D51" s="50"/>
      <c r="E51" s="50"/>
      <c r="F51" s="50"/>
      <c r="G51" s="50"/>
      <c r="H51" s="50"/>
      <c r="I51" s="50"/>
      <c r="J51" s="50"/>
      <c r="K51" s="50"/>
      <c r="L51" s="50"/>
      <c r="M51" s="50"/>
      <c r="N51" s="50"/>
      <c r="O51" s="49"/>
      <c r="P51" s="52"/>
      <c r="Q51" s="52"/>
      <c r="R51" s="52"/>
      <c r="S51" s="52"/>
      <c r="T51" s="53">
        <f t="shared" si="2"/>
        <v>0</v>
      </c>
      <c r="U51" s="53">
        <f t="shared" si="3"/>
        <v>0</v>
      </c>
      <c r="V51" s="53">
        <f t="shared" si="4"/>
        <v>0</v>
      </c>
      <c r="W51" s="53">
        <f t="shared" si="5"/>
        <v>0</v>
      </c>
      <c r="X51" s="53">
        <f t="shared" si="6"/>
        <v>0</v>
      </c>
      <c r="Y51" s="53">
        <f t="shared" si="7"/>
        <v>0</v>
      </c>
      <c r="Z51" s="51"/>
      <c r="AA51" s="51"/>
    </row>
    <row r="52" spans="1:27" x14ac:dyDescent="0.25">
      <c r="A52" s="144"/>
      <c r="B52" s="50"/>
      <c r="C52" s="50"/>
      <c r="D52" s="50"/>
      <c r="E52" s="50"/>
      <c r="F52" s="50"/>
      <c r="G52" s="50"/>
      <c r="H52" s="50"/>
      <c r="I52" s="50"/>
      <c r="J52" s="50"/>
      <c r="K52" s="50"/>
      <c r="L52" s="50"/>
      <c r="M52" s="50"/>
      <c r="N52" s="50"/>
      <c r="O52" s="49"/>
      <c r="P52" s="52"/>
      <c r="Q52" s="52"/>
      <c r="R52" s="52"/>
      <c r="S52" s="52"/>
      <c r="T52" s="53">
        <f t="shared" si="2"/>
        <v>0</v>
      </c>
      <c r="U52" s="53">
        <f t="shared" si="3"/>
        <v>0</v>
      </c>
      <c r="V52" s="53">
        <f t="shared" si="4"/>
        <v>0</v>
      </c>
      <c r="W52" s="53">
        <f t="shared" si="5"/>
        <v>0</v>
      </c>
      <c r="X52" s="53">
        <f t="shared" si="6"/>
        <v>0</v>
      </c>
      <c r="Y52" s="53">
        <f t="shared" si="7"/>
        <v>0</v>
      </c>
      <c r="Z52" s="51"/>
      <c r="AA52" s="51"/>
    </row>
    <row r="53" spans="1:27" x14ac:dyDescent="0.25">
      <c r="A53" s="144"/>
      <c r="B53" s="50"/>
      <c r="C53" s="50"/>
      <c r="D53" s="50"/>
      <c r="E53" s="50"/>
      <c r="F53" s="50"/>
      <c r="G53" s="50"/>
      <c r="H53" s="50"/>
      <c r="I53" s="50"/>
      <c r="J53" s="50"/>
      <c r="K53" s="50"/>
      <c r="L53" s="50"/>
      <c r="M53" s="50"/>
      <c r="N53" s="50"/>
      <c r="O53" s="49"/>
      <c r="P53" s="52"/>
      <c r="Q53" s="52"/>
      <c r="R53" s="52"/>
      <c r="S53" s="52"/>
      <c r="T53" s="53">
        <f t="shared" si="2"/>
        <v>0</v>
      </c>
      <c r="U53" s="53">
        <f t="shared" si="3"/>
        <v>0</v>
      </c>
      <c r="V53" s="53">
        <f t="shared" si="4"/>
        <v>0</v>
      </c>
      <c r="W53" s="53">
        <f t="shared" si="5"/>
        <v>0</v>
      </c>
      <c r="X53" s="53">
        <f t="shared" si="6"/>
        <v>0</v>
      </c>
      <c r="Y53" s="53">
        <f t="shared" si="7"/>
        <v>0</v>
      </c>
      <c r="Z53" s="51"/>
      <c r="AA53" s="51"/>
    </row>
    <row r="54" spans="1:27" x14ac:dyDescent="0.25">
      <c r="A54" s="144"/>
      <c r="B54" s="50"/>
      <c r="C54" s="50"/>
      <c r="D54" s="50"/>
      <c r="E54" s="50"/>
      <c r="F54" s="50"/>
      <c r="G54" s="50"/>
      <c r="H54" s="50"/>
      <c r="I54" s="50"/>
      <c r="J54" s="50"/>
      <c r="K54" s="50"/>
      <c r="L54" s="50"/>
      <c r="M54" s="50"/>
      <c r="N54" s="50"/>
      <c r="O54" s="49"/>
      <c r="P54" s="52"/>
      <c r="Q54" s="52"/>
      <c r="R54" s="52"/>
      <c r="S54" s="52"/>
      <c r="T54" s="53">
        <f t="shared" si="2"/>
        <v>0</v>
      </c>
      <c r="U54" s="53">
        <f t="shared" si="3"/>
        <v>0</v>
      </c>
      <c r="V54" s="53">
        <f t="shared" si="4"/>
        <v>0</v>
      </c>
      <c r="W54" s="53">
        <f t="shared" si="5"/>
        <v>0</v>
      </c>
      <c r="X54" s="53">
        <f t="shared" si="6"/>
        <v>0</v>
      </c>
      <c r="Y54" s="53">
        <f t="shared" si="7"/>
        <v>0</v>
      </c>
      <c r="Z54" s="51"/>
      <c r="AA54" s="51"/>
    </row>
    <row r="55" spans="1:27" x14ac:dyDescent="0.25">
      <c r="A55" s="144"/>
      <c r="B55" s="50"/>
      <c r="C55" s="50"/>
      <c r="D55" s="50"/>
      <c r="E55" s="50"/>
      <c r="F55" s="50"/>
      <c r="G55" s="50"/>
      <c r="H55" s="50"/>
      <c r="I55" s="50"/>
      <c r="J55" s="50"/>
      <c r="K55" s="50"/>
      <c r="L55" s="50"/>
      <c r="M55" s="50"/>
      <c r="N55" s="50"/>
      <c r="O55" s="49"/>
      <c r="P55" s="52"/>
      <c r="Q55" s="52"/>
      <c r="R55" s="52"/>
      <c r="S55" s="52"/>
      <c r="T55" s="53">
        <f t="shared" si="2"/>
        <v>0</v>
      </c>
      <c r="U55" s="53">
        <f t="shared" si="3"/>
        <v>0</v>
      </c>
      <c r="V55" s="53">
        <f t="shared" si="4"/>
        <v>0</v>
      </c>
      <c r="W55" s="53">
        <f t="shared" si="5"/>
        <v>0</v>
      </c>
      <c r="X55" s="53">
        <f t="shared" si="6"/>
        <v>0</v>
      </c>
      <c r="Y55" s="53">
        <f t="shared" si="7"/>
        <v>0</v>
      </c>
      <c r="Z55" s="51"/>
      <c r="AA55" s="51"/>
    </row>
    <row r="56" spans="1:27" x14ac:dyDescent="0.25">
      <c r="A56" s="144"/>
      <c r="B56" s="50"/>
      <c r="C56" s="50"/>
      <c r="D56" s="50"/>
      <c r="E56" s="50"/>
      <c r="F56" s="50"/>
      <c r="G56" s="50"/>
      <c r="H56" s="50"/>
      <c r="I56" s="50"/>
      <c r="J56" s="50"/>
      <c r="K56" s="50"/>
      <c r="L56" s="50"/>
      <c r="M56" s="50"/>
      <c r="N56" s="50"/>
      <c r="O56" s="49"/>
      <c r="P56" s="52"/>
      <c r="Q56" s="52"/>
      <c r="R56" s="52"/>
      <c r="S56" s="52"/>
      <c r="T56" s="53">
        <f t="shared" si="2"/>
        <v>0</v>
      </c>
      <c r="U56" s="53">
        <f t="shared" si="3"/>
        <v>0</v>
      </c>
      <c r="V56" s="53">
        <f t="shared" si="4"/>
        <v>0</v>
      </c>
      <c r="W56" s="53">
        <f t="shared" si="5"/>
        <v>0</v>
      </c>
      <c r="X56" s="53">
        <f t="shared" si="6"/>
        <v>0</v>
      </c>
      <c r="Y56" s="53">
        <f t="shared" si="7"/>
        <v>0</v>
      </c>
      <c r="Z56" s="51"/>
      <c r="AA56" s="51"/>
    </row>
    <row r="57" spans="1:27" x14ac:dyDescent="0.25">
      <c r="A57" s="144"/>
      <c r="B57" s="50"/>
      <c r="C57" s="50"/>
      <c r="D57" s="50"/>
      <c r="E57" s="50"/>
      <c r="F57" s="50"/>
      <c r="G57" s="50"/>
      <c r="H57" s="50"/>
      <c r="I57" s="50"/>
      <c r="J57" s="50"/>
      <c r="K57" s="50"/>
      <c r="L57" s="50"/>
      <c r="M57" s="50"/>
      <c r="N57" s="50"/>
      <c r="O57" s="49"/>
      <c r="P57" s="52"/>
      <c r="Q57" s="52"/>
      <c r="R57" s="52"/>
      <c r="S57" s="52"/>
      <c r="T57" s="53">
        <f t="shared" si="2"/>
        <v>0</v>
      </c>
      <c r="U57" s="53">
        <f t="shared" si="3"/>
        <v>0</v>
      </c>
      <c r="V57" s="53">
        <f t="shared" si="4"/>
        <v>0</v>
      </c>
      <c r="W57" s="53">
        <f t="shared" si="5"/>
        <v>0</v>
      </c>
      <c r="X57" s="53">
        <f t="shared" si="6"/>
        <v>0</v>
      </c>
      <c r="Y57" s="53">
        <f t="shared" si="7"/>
        <v>0</v>
      </c>
      <c r="Z57" s="51"/>
      <c r="AA57" s="51"/>
    </row>
    <row r="58" spans="1:27" x14ac:dyDescent="0.25">
      <c r="A58" s="144"/>
      <c r="B58" s="50"/>
      <c r="C58" s="50"/>
      <c r="D58" s="50"/>
      <c r="E58" s="50"/>
      <c r="F58" s="50"/>
      <c r="G58" s="50"/>
      <c r="H58" s="50"/>
      <c r="I58" s="50"/>
      <c r="J58" s="50"/>
      <c r="K58" s="50"/>
      <c r="L58" s="50"/>
      <c r="M58" s="50"/>
      <c r="N58" s="50"/>
      <c r="O58" s="49"/>
      <c r="P58" s="52"/>
      <c r="Q58" s="52"/>
      <c r="R58" s="52"/>
      <c r="S58" s="52"/>
      <c r="T58" s="53">
        <f t="shared" si="2"/>
        <v>0</v>
      </c>
      <c r="U58" s="53">
        <f t="shared" si="3"/>
        <v>0</v>
      </c>
      <c r="V58" s="53">
        <f t="shared" si="4"/>
        <v>0</v>
      </c>
      <c r="W58" s="53">
        <f t="shared" si="5"/>
        <v>0</v>
      </c>
      <c r="X58" s="53">
        <f t="shared" si="6"/>
        <v>0</v>
      </c>
      <c r="Y58" s="53">
        <f t="shared" si="7"/>
        <v>0</v>
      </c>
      <c r="Z58" s="51"/>
      <c r="AA58" s="51"/>
    </row>
    <row r="59" spans="1:27" x14ac:dyDescent="0.25">
      <c r="A59" s="144"/>
      <c r="B59" s="50"/>
      <c r="C59" s="50"/>
      <c r="D59" s="50"/>
      <c r="E59" s="50"/>
      <c r="F59" s="50"/>
      <c r="G59" s="50"/>
      <c r="H59" s="50"/>
      <c r="I59" s="50"/>
      <c r="J59" s="50"/>
      <c r="K59" s="50"/>
      <c r="L59" s="50"/>
      <c r="M59" s="50"/>
      <c r="N59" s="50"/>
      <c r="O59" s="49"/>
      <c r="P59" s="52"/>
      <c r="Q59" s="52"/>
      <c r="R59" s="52"/>
      <c r="S59" s="52"/>
      <c r="T59" s="53">
        <f t="shared" si="2"/>
        <v>0</v>
      </c>
      <c r="U59" s="53">
        <f t="shared" si="3"/>
        <v>0</v>
      </c>
      <c r="V59" s="53">
        <f t="shared" si="4"/>
        <v>0</v>
      </c>
      <c r="W59" s="53">
        <f t="shared" si="5"/>
        <v>0</v>
      </c>
      <c r="X59" s="53">
        <f t="shared" si="6"/>
        <v>0</v>
      </c>
      <c r="Y59" s="53">
        <f t="shared" si="7"/>
        <v>0</v>
      </c>
      <c r="Z59" s="51"/>
      <c r="AA59" s="51"/>
    </row>
    <row r="60" spans="1:27" x14ac:dyDescent="0.25">
      <c r="A60" s="144"/>
      <c r="B60" s="50"/>
      <c r="C60" s="50"/>
      <c r="D60" s="50"/>
      <c r="E60" s="50"/>
      <c r="F60" s="50"/>
      <c r="G60" s="50"/>
      <c r="H60" s="50"/>
      <c r="I60" s="50"/>
      <c r="J60" s="50"/>
      <c r="K60" s="50"/>
      <c r="L60" s="50"/>
      <c r="M60" s="50"/>
      <c r="N60" s="50"/>
      <c r="O60" s="49"/>
      <c r="P60" s="52"/>
      <c r="Q60" s="52"/>
      <c r="R60" s="52"/>
      <c r="S60" s="52"/>
      <c r="T60" s="53">
        <f t="shared" si="2"/>
        <v>0</v>
      </c>
      <c r="U60" s="53">
        <f t="shared" si="3"/>
        <v>0</v>
      </c>
      <c r="V60" s="53">
        <f t="shared" si="4"/>
        <v>0</v>
      </c>
      <c r="W60" s="53">
        <f t="shared" si="5"/>
        <v>0</v>
      </c>
      <c r="X60" s="53">
        <f t="shared" si="6"/>
        <v>0</v>
      </c>
      <c r="Y60" s="53">
        <f t="shared" si="7"/>
        <v>0</v>
      </c>
      <c r="Z60" s="51"/>
      <c r="AA60" s="51"/>
    </row>
    <row r="61" spans="1:27" x14ac:dyDescent="0.25">
      <c r="A61" s="144"/>
      <c r="B61" s="50"/>
      <c r="C61" s="50"/>
      <c r="D61" s="50"/>
      <c r="E61" s="50"/>
      <c r="F61" s="50"/>
      <c r="G61" s="50"/>
      <c r="H61" s="50"/>
      <c r="I61" s="50"/>
      <c r="J61" s="50"/>
      <c r="K61" s="50"/>
      <c r="L61" s="50"/>
      <c r="M61" s="50"/>
      <c r="N61" s="50"/>
      <c r="O61" s="49"/>
      <c r="P61" s="52"/>
      <c r="Q61" s="52"/>
      <c r="R61" s="52"/>
      <c r="S61" s="52"/>
      <c r="T61" s="53">
        <f t="shared" si="2"/>
        <v>0</v>
      </c>
      <c r="U61" s="53">
        <f t="shared" si="3"/>
        <v>0</v>
      </c>
      <c r="V61" s="53">
        <f t="shared" si="4"/>
        <v>0</v>
      </c>
      <c r="W61" s="53">
        <f t="shared" si="5"/>
        <v>0</v>
      </c>
      <c r="X61" s="53">
        <f t="shared" si="6"/>
        <v>0</v>
      </c>
      <c r="Y61" s="53">
        <f t="shared" si="7"/>
        <v>0</v>
      </c>
      <c r="Z61" s="51"/>
      <c r="AA61" s="51"/>
    </row>
    <row r="62" spans="1:27" x14ac:dyDescent="0.25">
      <c r="A62" s="144"/>
      <c r="B62" s="50"/>
      <c r="C62" s="50"/>
      <c r="D62" s="50"/>
      <c r="E62" s="50"/>
      <c r="F62" s="50"/>
      <c r="G62" s="50"/>
      <c r="H62" s="50"/>
      <c r="I62" s="50"/>
      <c r="J62" s="50"/>
      <c r="K62" s="50"/>
      <c r="L62" s="50"/>
      <c r="M62" s="50"/>
      <c r="N62" s="50"/>
      <c r="O62" s="49"/>
      <c r="P62" s="52"/>
      <c r="Q62" s="52"/>
      <c r="R62" s="52"/>
      <c r="S62" s="52"/>
      <c r="T62" s="53">
        <f t="shared" si="2"/>
        <v>0</v>
      </c>
      <c r="U62" s="53">
        <f t="shared" si="3"/>
        <v>0</v>
      </c>
      <c r="V62" s="53">
        <f t="shared" si="4"/>
        <v>0</v>
      </c>
      <c r="W62" s="53">
        <f t="shared" si="5"/>
        <v>0</v>
      </c>
      <c r="X62" s="53">
        <f t="shared" si="6"/>
        <v>0</v>
      </c>
      <c r="Y62" s="53">
        <f t="shared" si="7"/>
        <v>0</v>
      </c>
      <c r="Z62" s="51"/>
      <c r="AA62" s="51"/>
    </row>
    <row r="63" spans="1:27" x14ac:dyDescent="0.25">
      <c r="A63" s="144"/>
      <c r="B63" s="50"/>
      <c r="C63" s="50"/>
      <c r="D63" s="50"/>
      <c r="E63" s="50"/>
      <c r="F63" s="50"/>
      <c r="G63" s="50"/>
      <c r="H63" s="50"/>
      <c r="I63" s="50"/>
      <c r="J63" s="50"/>
      <c r="K63" s="50"/>
      <c r="L63" s="50"/>
      <c r="M63" s="50"/>
      <c r="N63" s="50"/>
      <c r="O63" s="49"/>
      <c r="P63" s="52"/>
      <c r="Q63" s="52"/>
      <c r="R63" s="52"/>
      <c r="S63" s="52"/>
      <c r="T63" s="53">
        <f t="shared" si="2"/>
        <v>0</v>
      </c>
      <c r="U63" s="53">
        <f t="shared" si="3"/>
        <v>0</v>
      </c>
      <c r="V63" s="53">
        <f t="shared" si="4"/>
        <v>0</v>
      </c>
      <c r="W63" s="53">
        <f t="shared" si="5"/>
        <v>0</v>
      </c>
      <c r="X63" s="53">
        <f t="shared" si="6"/>
        <v>0</v>
      </c>
      <c r="Y63" s="53">
        <f t="shared" si="7"/>
        <v>0</v>
      </c>
      <c r="Z63" s="51"/>
      <c r="AA63" s="51"/>
    </row>
    <row r="64" spans="1:27" x14ac:dyDescent="0.25">
      <c r="A64" s="144"/>
      <c r="B64" s="50"/>
      <c r="C64" s="50"/>
      <c r="D64" s="50"/>
      <c r="E64" s="50"/>
      <c r="F64" s="50"/>
      <c r="G64" s="50"/>
      <c r="H64" s="50"/>
      <c r="I64" s="50"/>
      <c r="J64" s="50"/>
      <c r="K64" s="50"/>
      <c r="L64" s="50"/>
      <c r="M64" s="50"/>
      <c r="N64" s="50"/>
      <c r="O64" s="49"/>
      <c r="P64" s="52"/>
      <c r="Q64" s="52"/>
      <c r="R64" s="52"/>
      <c r="S64" s="52"/>
      <c r="T64" s="53">
        <f t="shared" si="2"/>
        <v>0</v>
      </c>
      <c r="U64" s="53">
        <f t="shared" si="3"/>
        <v>0</v>
      </c>
      <c r="V64" s="53">
        <f t="shared" si="4"/>
        <v>0</v>
      </c>
      <c r="W64" s="53">
        <f t="shared" si="5"/>
        <v>0</v>
      </c>
      <c r="X64" s="53">
        <f t="shared" si="6"/>
        <v>0</v>
      </c>
      <c r="Y64" s="53">
        <f t="shared" si="7"/>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53">
        <f t="shared" si="2"/>
        <v>0</v>
      </c>
      <c r="U65" s="53">
        <f t="shared" si="3"/>
        <v>0</v>
      </c>
      <c r="V65" s="53">
        <f t="shared" si="4"/>
        <v>0</v>
      </c>
      <c r="W65" s="53">
        <f t="shared" si="5"/>
        <v>0</v>
      </c>
      <c r="X65" s="53">
        <f t="shared" si="6"/>
        <v>0</v>
      </c>
      <c r="Y65" s="53">
        <f t="shared" si="7"/>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53">
        <f t="shared" si="2"/>
        <v>0</v>
      </c>
      <c r="U66" s="53">
        <f t="shared" si="3"/>
        <v>0</v>
      </c>
      <c r="V66" s="53">
        <f t="shared" si="4"/>
        <v>0</v>
      </c>
      <c r="W66" s="53">
        <f t="shared" si="5"/>
        <v>0</v>
      </c>
      <c r="X66" s="53">
        <f t="shared" si="6"/>
        <v>0</v>
      </c>
      <c r="Y66" s="53">
        <f t="shared" si="7"/>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53">
        <f t="shared" si="2"/>
        <v>0</v>
      </c>
      <c r="U67" s="53">
        <f t="shared" si="3"/>
        <v>0</v>
      </c>
      <c r="V67" s="53">
        <f t="shared" si="4"/>
        <v>0</v>
      </c>
      <c r="W67" s="53">
        <f t="shared" si="5"/>
        <v>0</v>
      </c>
      <c r="X67" s="53">
        <f t="shared" si="6"/>
        <v>0</v>
      </c>
      <c r="Y67" s="53">
        <f t="shared" si="7"/>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53">
        <f t="shared" si="2"/>
        <v>0</v>
      </c>
      <c r="U68" s="53">
        <f t="shared" si="3"/>
        <v>0</v>
      </c>
      <c r="V68" s="53">
        <f t="shared" si="4"/>
        <v>0</v>
      </c>
      <c r="W68" s="53">
        <f t="shared" si="5"/>
        <v>0</v>
      </c>
      <c r="X68" s="53">
        <f t="shared" si="6"/>
        <v>0</v>
      </c>
      <c r="Y68" s="53">
        <f t="shared" si="7"/>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53">
        <f t="shared" si="2"/>
        <v>0</v>
      </c>
      <c r="U69" s="53">
        <f t="shared" si="3"/>
        <v>0</v>
      </c>
      <c r="V69" s="53">
        <f t="shared" si="4"/>
        <v>0</v>
      </c>
      <c r="W69" s="53">
        <f t="shared" si="5"/>
        <v>0</v>
      </c>
      <c r="X69" s="53">
        <f t="shared" si="6"/>
        <v>0</v>
      </c>
      <c r="Y69" s="53">
        <f t="shared" si="7"/>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53">
        <f t="shared" si="2"/>
        <v>0</v>
      </c>
      <c r="U70" s="53">
        <f t="shared" si="3"/>
        <v>0</v>
      </c>
      <c r="V70" s="53">
        <f t="shared" si="4"/>
        <v>0</v>
      </c>
      <c r="W70" s="53">
        <f t="shared" si="5"/>
        <v>0</v>
      </c>
      <c r="X70" s="53">
        <f t="shared" si="6"/>
        <v>0</v>
      </c>
      <c r="Y70" s="53">
        <f t="shared" si="7"/>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53">
        <f t="shared" si="2"/>
        <v>0</v>
      </c>
      <c r="U71" s="53">
        <f t="shared" si="3"/>
        <v>0</v>
      </c>
      <c r="V71" s="53">
        <f t="shared" si="4"/>
        <v>0</v>
      </c>
      <c r="W71" s="53">
        <f t="shared" si="5"/>
        <v>0</v>
      </c>
      <c r="X71" s="53">
        <f t="shared" si="6"/>
        <v>0</v>
      </c>
      <c r="Y71" s="53">
        <f t="shared" si="7"/>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53">
        <f t="shared" ref="T72:T99" si="8">IF($N72="Pending",0,$N72*O72)</f>
        <v>0</v>
      </c>
      <c r="U72" s="53">
        <f t="shared" ref="U72:U99" si="9">IF($N72="Pending",0,$N72*P72)</f>
        <v>0</v>
      </c>
      <c r="V72" s="53">
        <f t="shared" ref="V72:V99" si="10">IF($N72="Pending",0,$N72*Q72)</f>
        <v>0</v>
      </c>
      <c r="W72" s="53">
        <f t="shared" ref="W72:W99" si="11">IF($N72="Pending",0,$N72*R72)</f>
        <v>0</v>
      </c>
      <c r="X72" s="53">
        <f t="shared" ref="X72:X99" si="12">IF($N72="Pending",0,$N72*S72)</f>
        <v>0</v>
      </c>
      <c r="Y72" s="53">
        <f t="shared" ref="Y72:Y99" si="13">SUM(T72:X72)</f>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53">
        <f t="shared" si="8"/>
        <v>0</v>
      </c>
      <c r="U73" s="53">
        <f t="shared" si="9"/>
        <v>0</v>
      </c>
      <c r="V73" s="53">
        <f t="shared" si="10"/>
        <v>0</v>
      </c>
      <c r="W73" s="53">
        <f t="shared" si="11"/>
        <v>0</v>
      </c>
      <c r="X73" s="53">
        <f t="shared" si="12"/>
        <v>0</v>
      </c>
      <c r="Y73" s="53">
        <f t="shared" si="13"/>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53">
        <f t="shared" si="8"/>
        <v>0</v>
      </c>
      <c r="U74" s="53">
        <f t="shared" si="9"/>
        <v>0</v>
      </c>
      <c r="V74" s="53">
        <f t="shared" si="10"/>
        <v>0</v>
      </c>
      <c r="W74" s="53">
        <f t="shared" si="11"/>
        <v>0</v>
      </c>
      <c r="X74" s="53">
        <f t="shared" si="12"/>
        <v>0</v>
      </c>
      <c r="Y74" s="53">
        <f t="shared" si="13"/>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53">
        <f t="shared" si="8"/>
        <v>0</v>
      </c>
      <c r="U75" s="53">
        <f t="shared" si="9"/>
        <v>0</v>
      </c>
      <c r="V75" s="53">
        <f t="shared" si="10"/>
        <v>0</v>
      </c>
      <c r="W75" s="53">
        <f t="shared" si="11"/>
        <v>0</v>
      </c>
      <c r="X75" s="53">
        <f t="shared" si="12"/>
        <v>0</v>
      </c>
      <c r="Y75" s="53">
        <f t="shared" si="13"/>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53">
        <f t="shared" si="8"/>
        <v>0</v>
      </c>
      <c r="U76" s="53">
        <f t="shared" si="9"/>
        <v>0</v>
      </c>
      <c r="V76" s="53">
        <f t="shared" si="10"/>
        <v>0</v>
      </c>
      <c r="W76" s="53">
        <f t="shared" si="11"/>
        <v>0</v>
      </c>
      <c r="X76" s="53">
        <f t="shared" si="12"/>
        <v>0</v>
      </c>
      <c r="Y76" s="53">
        <f t="shared" si="13"/>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53">
        <f t="shared" si="8"/>
        <v>0</v>
      </c>
      <c r="U77" s="53">
        <f t="shared" si="9"/>
        <v>0</v>
      </c>
      <c r="V77" s="53">
        <f t="shared" si="10"/>
        <v>0</v>
      </c>
      <c r="W77" s="53">
        <f t="shared" si="11"/>
        <v>0</v>
      </c>
      <c r="X77" s="53">
        <f t="shared" si="12"/>
        <v>0</v>
      </c>
      <c r="Y77" s="53">
        <f t="shared" si="13"/>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53">
        <f t="shared" si="8"/>
        <v>0</v>
      </c>
      <c r="U78" s="53">
        <f t="shared" si="9"/>
        <v>0</v>
      </c>
      <c r="V78" s="53">
        <f t="shared" si="10"/>
        <v>0</v>
      </c>
      <c r="W78" s="53">
        <f t="shared" si="11"/>
        <v>0</v>
      </c>
      <c r="X78" s="53">
        <f t="shared" si="12"/>
        <v>0</v>
      </c>
      <c r="Y78" s="53">
        <f t="shared" si="13"/>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53">
        <f t="shared" si="8"/>
        <v>0</v>
      </c>
      <c r="U79" s="53">
        <f t="shared" si="9"/>
        <v>0</v>
      </c>
      <c r="V79" s="53">
        <f t="shared" si="10"/>
        <v>0</v>
      </c>
      <c r="W79" s="53">
        <f t="shared" si="11"/>
        <v>0</v>
      </c>
      <c r="X79" s="53">
        <f t="shared" si="12"/>
        <v>0</v>
      </c>
      <c r="Y79" s="53">
        <f t="shared" si="13"/>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53">
        <f t="shared" si="8"/>
        <v>0</v>
      </c>
      <c r="U80" s="53">
        <f t="shared" si="9"/>
        <v>0</v>
      </c>
      <c r="V80" s="53">
        <f t="shared" si="10"/>
        <v>0</v>
      </c>
      <c r="W80" s="53">
        <f t="shared" si="11"/>
        <v>0</v>
      </c>
      <c r="X80" s="53">
        <f t="shared" si="12"/>
        <v>0</v>
      </c>
      <c r="Y80" s="53">
        <f t="shared" si="13"/>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53">
        <f t="shared" si="8"/>
        <v>0</v>
      </c>
      <c r="U81" s="53">
        <f t="shared" si="9"/>
        <v>0</v>
      </c>
      <c r="V81" s="53">
        <f t="shared" si="10"/>
        <v>0</v>
      </c>
      <c r="W81" s="53">
        <f t="shared" si="11"/>
        <v>0</v>
      </c>
      <c r="X81" s="53">
        <f t="shared" si="12"/>
        <v>0</v>
      </c>
      <c r="Y81" s="53">
        <f t="shared" si="13"/>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53">
        <f t="shared" si="8"/>
        <v>0</v>
      </c>
      <c r="U82" s="53">
        <f t="shared" si="9"/>
        <v>0</v>
      </c>
      <c r="V82" s="53">
        <f t="shared" si="10"/>
        <v>0</v>
      </c>
      <c r="W82" s="53">
        <f t="shared" si="11"/>
        <v>0</v>
      </c>
      <c r="X82" s="53">
        <f t="shared" si="12"/>
        <v>0</v>
      </c>
      <c r="Y82" s="53">
        <f t="shared" si="13"/>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53">
        <f t="shared" si="8"/>
        <v>0</v>
      </c>
      <c r="U83" s="53">
        <f t="shared" si="9"/>
        <v>0</v>
      </c>
      <c r="V83" s="53">
        <f t="shared" si="10"/>
        <v>0</v>
      </c>
      <c r="W83" s="53">
        <f t="shared" si="11"/>
        <v>0</v>
      </c>
      <c r="X83" s="53">
        <f t="shared" si="12"/>
        <v>0</v>
      </c>
      <c r="Y83" s="53">
        <f t="shared" si="13"/>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53">
        <f t="shared" si="8"/>
        <v>0</v>
      </c>
      <c r="U84" s="53">
        <f t="shared" si="9"/>
        <v>0</v>
      </c>
      <c r="V84" s="53">
        <f t="shared" si="10"/>
        <v>0</v>
      </c>
      <c r="W84" s="53">
        <f t="shared" si="11"/>
        <v>0</v>
      </c>
      <c r="X84" s="53">
        <f t="shared" si="12"/>
        <v>0</v>
      </c>
      <c r="Y84" s="53">
        <f t="shared" si="13"/>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53">
        <f t="shared" si="8"/>
        <v>0</v>
      </c>
      <c r="U85" s="53">
        <f t="shared" si="9"/>
        <v>0</v>
      </c>
      <c r="V85" s="53">
        <f t="shared" si="10"/>
        <v>0</v>
      </c>
      <c r="W85" s="53">
        <f t="shared" si="11"/>
        <v>0</v>
      </c>
      <c r="X85" s="53">
        <f t="shared" si="12"/>
        <v>0</v>
      </c>
      <c r="Y85" s="53">
        <f t="shared" si="13"/>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53">
        <f t="shared" si="8"/>
        <v>0</v>
      </c>
      <c r="U86" s="53">
        <f t="shared" si="9"/>
        <v>0</v>
      </c>
      <c r="V86" s="53">
        <f t="shared" si="10"/>
        <v>0</v>
      </c>
      <c r="W86" s="53">
        <f t="shared" si="11"/>
        <v>0</v>
      </c>
      <c r="X86" s="53">
        <f t="shared" si="12"/>
        <v>0</v>
      </c>
      <c r="Y86" s="53">
        <f t="shared" si="13"/>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53">
        <f t="shared" si="8"/>
        <v>0</v>
      </c>
      <c r="U87" s="53">
        <f t="shared" si="9"/>
        <v>0</v>
      </c>
      <c r="V87" s="53">
        <f t="shared" si="10"/>
        <v>0</v>
      </c>
      <c r="W87" s="53">
        <f t="shared" si="11"/>
        <v>0</v>
      </c>
      <c r="X87" s="53">
        <f t="shared" si="12"/>
        <v>0</v>
      </c>
      <c r="Y87" s="53">
        <f t="shared" si="13"/>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53">
        <f t="shared" si="8"/>
        <v>0</v>
      </c>
      <c r="U88" s="53">
        <f t="shared" si="9"/>
        <v>0</v>
      </c>
      <c r="V88" s="53">
        <f t="shared" si="10"/>
        <v>0</v>
      </c>
      <c r="W88" s="53">
        <f t="shared" si="11"/>
        <v>0</v>
      </c>
      <c r="X88" s="53">
        <f t="shared" si="12"/>
        <v>0</v>
      </c>
      <c r="Y88" s="53">
        <f t="shared" si="13"/>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53">
        <f t="shared" si="8"/>
        <v>0</v>
      </c>
      <c r="U89" s="53">
        <f t="shared" si="9"/>
        <v>0</v>
      </c>
      <c r="V89" s="53">
        <f t="shared" si="10"/>
        <v>0</v>
      </c>
      <c r="W89" s="53">
        <f t="shared" si="11"/>
        <v>0</v>
      </c>
      <c r="X89" s="53">
        <f t="shared" si="12"/>
        <v>0</v>
      </c>
      <c r="Y89" s="53">
        <f t="shared" si="13"/>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53">
        <f t="shared" si="8"/>
        <v>0</v>
      </c>
      <c r="U90" s="53">
        <f t="shared" si="9"/>
        <v>0</v>
      </c>
      <c r="V90" s="53">
        <f t="shared" si="10"/>
        <v>0</v>
      </c>
      <c r="W90" s="53">
        <f t="shared" si="11"/>
        <v>0</v>
      </c>
      <c r="X90" s="53">
        <f t="shared" si="12"/>
        <v>0</v>
      </c>
      <c r="Y90" s="53">
        <f t="shared" si="13"/>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53">
        <f t="shared" si="8"/>
        <v>0</v>
      </c>
      <c r="U91" s="53">
        <f t="shared" si="9"/>
        <v>0</v>
      </c>
      <c r="V91" s="53">
        <f t="shared" si="10"/>
        <v>0</v>
      </c>
      <c r="W91" s="53">
        <f t="shared" si="11"/>
        <v>0</v>
      </c>
      <c r="X91" s="53">
        <f t="shared" si="12"/>
        <v>0</v>
      </c>
      <c r="Y91" s="53">
        <f t="shared" si="13"/>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53">
        <f t="shared" si="8"/>
        <v>0</v>
      </c>
      <c r="U92" s="53">
        <f t="shared" si="9"/>
        <v>0</v>
      </c>
      <c r="V92" s="53">
        <f t="shared" si="10"/>
        <v>0</v>
      </c>
      <c r="W92" s="53">
        <f t="shared" si="11"/>
        <v>0</v>
      </c>
      <c r="X92" s="53">
        <f t="shared" si="12"/>
        <v>0</v>
      </c>
      <c r="Y92" s="53">
        <f t="shared" si="13"/>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53">
        <f t="shared" si="8"/>
        <v>0</v>
      </c>
      <c r="U93" s="53">
        <f t="shared" si="9"/>
        <v>0</v>
      </c>
      <c r="V93" s="53">
        <f t="shared" si="10"/>
        <v>0</v>
      </c>
      <c r="W93" s="53">
        <f t="shared" si="11"/>
        <v>0</v>
      </c>
      <c r="X93" s="53">
        <f t="shared" si="12"/>
        <v>0</v>
      </c>
      <c r="Y93" s="53">
        <f t="shared" si="13"/>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53">
        <f t="shared" si="8"/>
        <v>0</v>
      </c>
      <c r="U94" s="53">
        <f t="shared" si="9"/>
        <v>0</v>
      </c>
      <c r="V94" s="53">
        <f t="shared" si="10"/>
        <v>0</v>
      </c>
      <c r="W94" s="53">
        <f t="shared" si="11"/>
        <v>0</v>
      </c>
      <c r="X94" s="53">
        <f t="shared" si="12"/>
        <v>0</v>
      </c>
      <c r="Y94" s="53">
        <f t="shared" si="13"/>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53">
        <f t="shared" si="8"/>
        <v>0</v>
      </c>
      <c r="U95" s="53">
        <f t="shared" si="9"/>
        <v>0</v>
      </c>
      <c r="V95" s="53">
        <f t="shared" si="10"/>
        <v>0</v>
      </c>
      <c r="W95" s="53">
        <f t="shared" si="11"/>
        <v>0</v>
      </c>
      <c r="X95" s="53">
        <f t="shared" si="12"/>
        <v>0</v>
      </c>
      <c r="Y95" s="53">
        <f t="shared" si="13"/>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53">
        <f t="shared" si="8"/>
        <v>0</v>
      </c>
      <c r="U96" s="53">
        <f t="shared" si="9"/>
        <v>0</v>
      </c>
      <c r="V96" s="53">
        <f t="shared" si="10"/>
        <v>0</v>
      </c>
      <c r="W96" s="53">
        <f t="shared" si="11"/>
        <v>0</v>
      </c>
      <c r="X96" s="53">
        <f t="shared" si="12"/>
        <v>0</v>
      </c>
      <c r="Y96" s="53">
        <f t="shared" si="13"/>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53">
        <f t="shared" si="8"/>
        <v>0</v>
      </c>
      <c r="U97" s="53">
        <f t="shared" si="9"/>
        <v>0</v>
      </c>
      <c r="V97" s="53">
        <f t="shared" si="10"/>
        <v>0</v>
      </c>
      <c r="W97" s="53">
        <f t="shared" si="11"/>
        <v>0</v>
      </c>
      <c r="X97" s="53">
        <f t="shared" si="12"/>
        <v>0</v>
      </c>
      <c r="Y97" s="53">
        <f t="shared" si="13"/>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53">
        <f t="shared" si="8"/>
        <v>0</v>
      </c>
      <c r="U98" s="53">
        <f t="shared" si="9"/>
        <v>0</v>
      </c>
      <c r="V98" s="53">
        <f t="shared" si="10"/>
        <v>0</v>
      </c>
      <c r="W98" s="53">
        <f t="shared" si="11"/>
        <v>0</v>
      </c>
      <c r="X98" s="53">
        <f t="shared" si="12"/>
        <v>0</v>
      </c>
      <c r="Y98" s="53">
        <f t="shared" si="13"/>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53">
        <f t="shared" si="8"/>
        <v>0</v>
      </c>
      <c r="U99" s="53">
        <f t="shared" si="9"/>
        <v>0</v>
      </c>
      <c r="V99" s="53">
        <f t="shared" si="10"/>
        <v>0</v>
      </c>
      <c r="W99" s="53">
        <f t="shared" si="11"/>
        <v>0</v>
      </c>
      <c r="X99" s="53">
        <f t="shared" si="12"/>
        <v>0</v>
      </c>
      <c r="Y99" s="53">
        <f t="shared" si="13"/>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53">
        <f t="shared" ref="T100" si="14">IF($N100="Pending",0,$N100*O100)</f>
        <v>0</v>
      </c>
      <c r="U100" s="53">
        <f t="shared" ref="U100" si="15">IF($N100="Pending",0,$N100*P100)</f>
        <v>0</v>
      </c>
      <c r="V100" s="53">
        <f t="shared" ref="V100" si="16">IF($N100="Pending",0,$N100*Q100)</f>
        <v>0</v>
      </c>
      <c r="W100" s="53">
        <f t="shared" ref="W100" si="17">IF($N100="Pending",0,$N100*R100)</f>
        <v>0</v>
      </c>
      <c r="X100" s="53">
        <f t="shared" ref="X100" si="18">IF($N100="Pending",0,$N100*S100)</f>
        <v>0</v>
      </c>
      <c r="Y100" s="53">
        <f t="shared" ref="Y100" si="19">SUM(T100:X100)</f>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53">
        <f t="shared" ref="T101:X105" si="20">IF($N101="Pending",0,$N101*O101)</f>
        <v>0</v>
      </c>
      <c r="U101" s="53">
        <f t="shared" si="20"/>
        <v>0</v>
      </c>
      <c r="V101" s="53">
        <f t="shared" si="20"/>
        <v>0</v>
      </c>
      <c r="W101" s="53">
        <f t="shared" si="20"/>
        <v>0</v>
      </c>
      <c r="X101" s="53">
        <f t="shared" si="20"/>
        <v>0</v>
      </c>
      <c r="Y101" s="53">
        <f t="shared" ref="Y101:Y105" si="21">SUM(T101:X101)</f>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53">
        <f t="shared" si="20"/>
        <v>0</v>
      </c>
      <c r="U102" s="53">
        <f t="shared" si="20"/>
        <v>0</v>
      </c>
      <c r="V102" s="53">
        <f t="shared" si="20"/>
        <v>0</v>
      </c>
      <c r="W102" s="53">
        <f t="shared" si="20"/>
        <v>0</v>
      </c>
      <c r="X102" s="53">
        <f t="shared" si="20"/>
        <v>0</v>
      </c>
      <c r="Y102" s="53">
        <f t="shared" si="21"/>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53">
        <f t="shared" si="20"/>
        <v>0</v>
      </c>
      <c r="U103" s="53">
        <f t="shared" si="20"/>
        <v>0</v>
      </c>
      <c r="V103" s="53">
        <f t="shared" si="20"/>
        <v>0</v>
      </c>
      <c r="W103" s="53">
        <f t="shared" si="20"/>
        <v>0</v>
      </c>
      <c r="X103" s="53">
        <f t="shared" si="20"/>
        <v>0</v>
      </c>
      <c r="Y103" s="53">
        <f t="shared" si="21"/>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53">
        <f t="shared" si="20"/>
        <v>0</v>
      </c>
      <c r="U104" s="53">
        <f t="shared" si="20"/>
        <v>0</v>
      </c>
      <c r="V104" s="53">
        <f t="shared" si="20"/>
        <v>0</v>
      </c>
      <c r="W104" s="53">
        <f t="shared" si="20"/>
        <v>0</v>
      </c>
      <c r="X104" s="53">
        <f t="shared" si="20"/>
        <v>0</v>
      </c>
      <c r="Y104" s="53">
        <f t="shared" si="21"/>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53">
        <f t="shared" si="20"/>
        <v>0</v>
      </c>
      <c r="U105" s="53">
        <f t="shared" si="20"/>
        <v>0</v>
      </c>
      <c r="V105" s="53">
        <f t="shared" si="20"/>
        <v>0</v>
      </c>
      <c r="W105" s="53">
        <f t="shared" si="20"/>
        <v>0</v>
      </c>
      <c r="X105" s="53">
        <f t="shared" si="20"/>
        <v>0</v>
      </c>
      <c r="Y105" s="53">
        <f t="shared" si="21"/>
        <v>0</v>
      </c>
      <c r="Z105" s="51"/>
      <c r="AA105" s="51"/>
    </row>
    <row r="106" spans="1:29" x14ac:dyDescent="0.25">
      <c r="A106" s="70"/>
      <c r="B106" s="70"/>
      <c r="C106" s="70"/>
      <c r="D106" s="70"/>
      <c r="E106" s="70"/>
      <c r="F106" s="70"/>
      <c r="G106" s="70"/>
      <c r="H106" s="70"/>
      <c r="I106" s="70"/>
      <c r="J106" s="70"/>
      <c r="K106" s="70"/>
      <c r="L106" s="70"/>
      <c r="M106" s="70"/>
      <c r="N106" s="70"/>
      <c r="O106" s="70"/>
      <c r="P106" s="32"/>
      <c r="Q106" s="32"/>
      <c r="R106" s="32"/>
      <c r="S106" s="32"/>
      <c r="T106" s="32"/>
      <c r="U106" s="32"/>
      <c r="V106" s="32"/>
      <c r="W106" s="32"/>
      <c r="X106" s="32"/>
      <c r="Y106" s="32"/>
      <c r="Z106" s="32"/>
      <c r="AA106" s="32"/>
      <c r="AB106" s="32"/>
      <c r="AC106" s="32"/>
    </row>
    <row r="107" spans="1:29" x14ac:dyDescent="0.25">
      <c r="A107" s="70"/>
      <c r="B107" s="70"/>
      <c r="C107" s="70"/>
      <c r="D107" s="70"/>
      <c r="E107" s="70"/>
      <c r="F107" s="70"/>
      <c r="G107" s="70"/>
      <c r="H107" s="70"/>
      <c r="I107" s="70"/>
      <c r="J107" s="70"/>
      <c r="K107" s="70"/>
      <c r="L107" s="70"/>
      <c r="M107" s="70"/>
      <c r="N107" s="70"/>
      <c r="O107" s="70"/>
      <c r="P107" s="32"/>
      <c r="Q107" s="32"/>
      <c r="R107" s="32"/>
      <c r="S107" s="71" t="s">
        <v>122</v>
      </c>
      <c r="T107" s="71">
        <f t="shared" ref="T107:Y107" si="22">SUM(T7:T105)</f>
        <v>0</v>
      </c>
      <c r="U107" s="71">
        <f t="shared" si="22"/>
        <v>0</v>
      </c>
      <c r="V107" s="71">
        <f t="shared" si="22"/>
        <v>0</v>
      </c>
      <c r="W107" s="71">
        <f t="shared" si="22"/>
        <v>0</v>
      </c>
      <c r="X107" s="71">
        <f t="shared" si="22"/>
        <v>0</v>
      </c>
      <c r="Y107" s="71">
        <f t="shared" si="22"/>
        <v>0</v>
      </c>
      <c r="Z107" s="38"/>
      <c r="AA107" s="38"/>
    </row>
    <row r="108" spans="1:29" x14ac:dyDescent="0.25">
      <c r="A108" s="37"/>
      <c r="B108" s="37"/>
      <c r="C108" s="37"/>
    </row>
    <row r="109" spans="1:29" x14ac:dyDescent="0.25">
      <c r="T109" s="146" t="str">
        <f t="shared" ref="T109:Y109" si="23">T6</f>
        <v>Coût estimé 2021</v>
      </c>
      <c r="U109" s="146" t="str">
        <f t="shared" si="23"/>
        <v>Coût estimé 2022</v>
      </c>
      <c r="V109" s="146" t="str">
        <f t="shared" si="23"/>
        <v>Coût estimé 2023</v>
      </c>
      <c r="W109" s="146" t="str">
        <f t="shared" si="23"/>
        <v>Coût estimé 2024</v>
      </c>
      <c r="X109" s="146" t="str">
        <f t="shared" si="23"/>
        <v>Coût estimé 2025</v>
      </c>
      <c r="Y109" s="146" t="str">
        <f t="shared" si="23"/>
        <v>Total5Ans</v>
      </c>
      <c r="Z109" s="188">
        <f>SUM(Y110:Y127)</f>
        <v>0</v>
      </c>
      <c r="AA109"/>
    </row>
    <row r="110" spans="1:29" x14ac:dyDescent="0.25">
      <c r="S110" s="146" t="str">
        <f>'Informations de base'!$D65</f>
        <v>Réunion</v>
      </c>
      <c r="T110" s="147">
        <f t="shared" ref="T110:Y119" si="24">SUMIF($Z$7:$Z$105,$S110,T$7:T$105)</f>
        <v>0</v>
      </c>
      <c r="U110" s="147">
        <f t="shared" si="24"/>
        <v>0</v>
      </c>
      <c r="V110" s="147">
        <f t="shared" si="24"/>
        <v>0</v>
      </c>
      <c r="W110" s="147">
        <f t="shared" si="24"/>
        <v>0</v>
      </c>
      <c r="X110" s="147">
        <f t="shared" si="24"/>
        <v>0</v>
      </c>
      <c r="Y110" s="147">
        <f t="shared" si="24"/>
        <v>0</v>
      </c>
      <c r="Z110"/>
      <c r="AA110"/>
    </row>
    <row r="111" spans="1:29" x14ac:dyDescent="0.25">
      <c r="S111" s="146" t="str">
        <f>'Informations de base'!$D66</f>
        <v>Formation</v>
      </c>
      <c r="T111" s="147">
        <f t="shared" si="24"/>
        <v>0</v>
      </c>
      <c r="U111" s="147">
        <f t="shared" si="24"/>
        <v>0</v>
      </c>
      <c r="V111" s="147">
        <f t="shared" si="24"/>
        <v>0</v>
      </c>
      <c r="W111" s="147">
        <f t="shared" si="24"/>
        <v>0</v>
      </c>
      <c r="X111" s="147">
        <f t="shared" si="24"/>
        <v>0</v>
      </c>
      <c r="Y111" s="147">
        <f t="shared" si="24"/>
        <v>0</v>
      </c>
      <c r="Z111"/>
      <c r="AA111"/>
    </row>
    <row r="112" spans="1:29" x14ac:dyDescent="0.25">
      <c r="S112" s="146" t="str">
        <f>'Informations de base'!$D67</f>
        <v>Atelier</v>
      </c>
      <c r="T112" s="147">
        <f t="shared" si="24"/>
        <v>0</v>
      </c>
      <c r="U112" s="147">
        <f t="shared" si="24"/>
        <v>0</v>
      </c>
      <c r="V112" s="147">
        <f t="shared" si="24"/>
        <v>0</v>
      </c>
      <c r="W112" s="147">
        <f t="shared" si="24"/>
        <v>0</v>
      </c>
      <c r="X112" s="147">
        <f t="shared" si="24"/>
        <v>0</v>
      </c>
      <c r="Y112" s="147">
        <f t="shared" si="24"/>
        <v>0</v>
      </c>
      <c r="Z112"/>
      <c r="AA112"/>
    </row>
    <row r="113" spans="1:28" x14ac:dyDescent="0.25">
      <c r="S113" s="146" t="str">
        <f>'Informations de base'!$D68</f>
        <v>Développement de Manuel de procédures</v>
      </c>
      <c r="T113" s="147">
        <f t="shared" si="24"/>
        <v>0</v>
      </c>
      <c r="U113" s="147">
        <f t="shared" si="24"/>
        <v>0</v>
      </c>
      <c r="V113" s="147">
        <f t="shared" si="24"/>
        <v>0</v>
      </c>
      <c r="W113" s="147">
        <f t="shared" si="24"/>
        <v>0</v>
      </c>
      <c r="X113" s="147">
        <f t="shared" si="24"/>
        <v>0</v>
      </c>
      <c r="Y113" s="147">
        <f t="shared" si="24"/>
        <v>0</v>
      </c>
      <c r="Z113"/>
      <c r="AA113"/>
    </row>
    <row r="114" spans="1:28" s="37" customFormat="1" x14ac:dyDescent="0.25">
      <c r="A114" s="142"/>
      <c r="B114" s="142"/>
      <c r="C114" s="54"/>
      <c r="S114" s="146" t="str">
        <f>'Informations de base'!$D69</f>
        <v>Communication</v>
      </c>
      <c r="T114" s="147">
        <f t="shared" si="24"/>
        <v>0</v>
      </c>
      <c r="U114" s="147">
        <f t="shared" si="24"/>
        <v>0</v>
      </c>
      <c r="V114" s="147">
        <f t="shared" si="24"/>
        <v>0</v>
      </c>
      <c r="W114" s="147">
        <f t="shared" si="24"/>
        <v>0</v>
      </c>
      <c r="X114" s="147">
        <f t="shared" si="24"/>
        <v>0</v>
      </c>
      <c r="Y114" s="147">
        <f t="shared" si="24"/>
        <v>0</v>
      </c>
      <c r="Z114"/>
      <c r="AA114"/>
      <c r="AB114"/>
    </row>
    <row r="115" spans="1:28" s="37" customFormat="1" x14ac:dyDescent="0.25">
      <c r="A115" s="142"/>
      <c r="B115" s="142"/>
      <c r="C115" s="54"/>
      <c r="S115" s="146" t="str">
        <f>'Informations de base'!$D70</f>
        <v>Construction/insfrastructure</v>
      </c>
      <c r="T115" s="147">
        <f t="shared" si="24"/>
        <v>0</v>
      </c>
      <c r="U115" s="147">
        <f t="shared" si="24"/>
        <v>0</v>
      </c>
      <c r="V115" s="147">
        <f t="shared" si="24"/>
        <v>0</v>
      </c>
      <c r="W115" s="147">
        <f t="shared" si="24"/>
        <v>0</v>
      </c>
      <c r="X115" s="147">
        <f t="shared" si="24"/>
        <v>0</v>
      </c>
      <c r="Y115" s="147">
        <f t="shared" si="24"/>
        <v>0</v>
      </c>
      <c r="Z115"/>
      <c r="AA115"/>
      <c r="AB115"/>
    </row>
    <row r="116" spans="1:28" s="37" customFormat="1" x14ac:dyDescent="0.25">
      <c r="A116" s="142"/>
      <c r="B116" s="142"/>
      <c r="C116" s="54"/>
      <c r="S116" s="146" t="str">
        <f>'Informations de base'!$D71</f>
        <v>Consultance</v>
      </c>
      <c r="T116" s="147">
        <f t="shared" si="24"/>
        <v>0</v>
      </c>
      <c r="U116" s="147">
        <f t="shared" si="24"/>
        <v>0</v>
      </c>
      <c r="V116" s="147">
        <f t="shared" si="24"/>
        <v>0</v>
      </c>
      <c r="W116" s="147">
        <f t="shared" si="24"/>
        <v>0</v>
      </c>
      <c r="X116" s="147">
        <f t="shared" si="24"/>
        <v>0</v>
      </c>
      <c r="Y116" s="147">
        <f t="shared" si="24"/>
        <v>0</v>
      </c>
      <c r="Z116"/>
      <c r="AA116"/>
      <c r="AB116"/>
    </row>
    <row r="117" spans="1:28" s="37" customFormat="1" x14ac:dyDescent="0.25">
      <c r="A117" s="142"/>
      <c r="B117" s="142"/>
      <c r="C117" s="54"/>
      <c r="S117" s="146" t="str">
        <f>'Informations de base'!$D72</f>
        <v>Évaluation/Monitorage</v>
      </c>
      <c r="T117" s="147">
        <f t="shared" si="24"/>
        <v>0</v>
      </c>
      <c r="U117" s="147">
        <f t="shared" si="24"/>
        <v>0</v>
      </c>
      <c r="V117" s="147">
        <f t="shared" si="24"/>
        <v>0</v>
      </c>
      <c r="W117" s="147">
        <f t="shared" si="24"/>
        <v>0</v>
      </c>
      <c r="X117" s="147">
        <f t="shared" si="24"/>
        <v>0</v>
      </c>
      <c r="Y117" s="147">
        <f t="shared" si="24"/>
        <v>0</v>
      </c>
      <c r="Z117"/>
      <c r="AA117"/>
      <c r="AB117"/>
    </row>
    <row r="118" spans="1:28" s="37" customFormat="1" x14ac:dyDescent="0.25">
      <c r="A118" s="142"/>
      <c r="B118" s="142"/>
      <c r="C118" s="54"/>
      <c r="S118" s="146" t="str">
        <f>'Informations de base'!$D73</f>
        <v>Supervision</v>
      </c>
      <c r="T118" s="147">
        <f t="shared" si="24"/>
        <v>0</v>
      </c>
      <c r="U118" s="147">
        <f t="shared" si="24"/>
        <v>0</v>
      </c>
      <c r="V118" s="147">
        <f t="shared" si="24"/>
        <v>0</v>
      </c>
      <c r="W118" s="147">
        <f t="shared" si="24"/>
        <v>0</v>
      </c>
      <c r="X118" s="147">
        <f t="shared" si="24"/>
        <v>0</v>
      </c>
      <c r="Y118" s="147">
        <f t="shared" si="24"/>
        <v>0</v>
      </c>
      <c r="Z118"/>
      <c r="AA118"/>
      <c r="AB118"/>
    </row>
    <row r="119" spans="1:28" x14ac:dyDescent="0.25">
      <c r="S119" s="146" t="str">
        <f>'Informations de base'!$D74</f>
        <v>Ressources humaines</v>
      </c>
      <c r="T119" s="147">
        <f t="shared" si="24"/>
        <v>0</v>
      </c>
      <c r="U119" s="147">
        <f t="shared" si="24"/>
        <v>0</v>
      </c>
      <c r="V119" s="147">
        <f t="shared" si="24"/>
        <v>0</v>
      </c>
      <c r="W119" s="147">
        <f t="shared" si="24"/>
        <v>0</v>
      </c>
      <c r="X119" s="147">
        <f t="shared" si="24"/>
        <v>0</v>
      </c>
      <c r="Y119" s="147">
        <f t="shared" si="24"/>
        <v>0</v>
      </c>
      <c r="Z119"/>
      <c r="AA119"/>
    </row>
    <row r="120" spans="1:28" x14ac:dyDescent="0.25">
      <c r="S120" s="146" t="str">
        <f>'Informations de base'!$D75</f>
        <v>Equipement</v>
      </c>
      <c r="T120" s="147">
        <f t="shared" ref="T120:Y127" si="25">SUMIF($Z$7:$Z$105,$S120,T$7:T$105)</f>
        <v>0</v>
      </c>
      <c r="U120" s="147">
        <f t="shared" si="25"/>
        <v>0</v>
      </c>
      <c r="V120" s="147">
        <f t="shared" si="25"/>
        <v>0</v>
      </c>
      <c r="W120" s="147">
        <f t="shared" si="25"/>
        <v>0</v>
      </c>
      <c r="X120" s="147">
        <f t="shared" si="25"/>
        <v>0</v>
      </c>
      <c r="Y120" s="147">
        <f t="shared" si="25"/>
        <v>0</v>
      </c>
      <c r="Z120"/>
      <c r="AA120"/>
    </row>
    <row r="121" spans="1:28" x14ac:dyDescent="0.25">
      <c r="S121" s="146" t="str">
        <f>'Informations de base'!$D76</f>
        <v>Impression des documents</v>
      </c>
      <c r="T121" s="147">
        <f t="shared" si="25"/>
        <v>0</v>
      </c>
      <c r="U121" s="147">
        <f t="shared" si="25"/>
        <v>0</v>
      </c>
      <c r="V121" s="147">
        <f t="shared" si="25"/>
        <v>0</v>
      </c>
      <c r="W121" s="147">
        <f t="shared" si="25"/>
        <v>0</v>
      </c>
      <c r="X121" s="147">
        <f t="shared" si="25"/>
        <v>0</v>
      </c>
      <c r="Y121" s="147">
        <f t="shared" si="25"/>
        <v>0</v>
      </c>
      <c r="Z121"/>
      <c r="AA121"/>
    </row>
    <row r="122" spans="1:28" x14ac:dyDescent="0.25">
      <c r="S122" s="146" t="str">
        <f>'Informations de base'!$D77</f>
        <v>Approvisionnement</v>
      </c>
      <c r="T122" s="147">
        <f t="shared" si="25"/>
        <v>0</v>
      </c>
      <c r="U122" s="147">
        <f t="shared" si="25"/>
        <v>0</v>
      </c>
      <c r="V122" s="147">
        <f t="shared" si="25"/>
        <v>0</v>
      </c>
      <c r="W122" s="147">
        <f t="shared" si="25"/>
        <v>0</v>
      </c>
      <c r="X122" s="147">
        <f t="shared" si="25"/>
        <v>0</v>
      </c>
      <c r="Y122" s="147">
        <f t="shared" si="25"/>
        <v>0</v>
      </c>
      <c r="Z122"/>
      <c r="AA122"/>
    </row>
    <row r="123" spans="1:28" x14ac:dyDescent="0.25">
      <c r="S123" s="146" t="str">
        <f>'Informations de base'!$D78</f>
        <v>Prestation de services</v>
      </c>
      <c r="T123" s="147">
        <f t="shared" si="25"/>
        <v>0</v>
      </c>
      <c r="U123" s="147">
        <f t="shared" si="25"/>
        <v>0</v>
      </c>
      <c r="V123" s="147">
        <f t="shared" si="25"/>
        <v>0</v>
      </c>
      <c r="W123" s="147">
        <f t="shared" si="25"/>
        <v>0</v>
      </c>
      <c r="X123" s="147">
        <f t="shared" si="25"/>
        <v>0</v>
      </c>
      <c r="Y123" s="147">
        <f t="shared" si="25"/>
        <v>0</v>
      </c>
      <c r="Z123"/>
      <c r="AA123"/>
    </row>
    <row r="124" spans="1:28" x14ac:dyDescent="0.25">
      <c r="S124" s="146" t="str">
        <f>'Informations de base'!$D79</f>
        <v>Exercise de simulation</v>
      </c>
      <c r="T124" s="147">
        <f t="shared" si="25"/>
        <v>0</v>
      </c>
      <c r="U124" s="147">
        <f t="shared" si="25"/>
        <v>0</v>
      </c>
      <c r="V124" s="147">
        <f t="shared" si="25"/>
        <v>0</v>
      </c>
      <c r="W124" s="147">
        <f t="shared" si="25"/>
        <v>0</v>
      </c>
      <c r="X124" s="147">
        <f t="shared" si="25"/>
        <v>0</v>
      </c>
      <c r="Y124" s="147">
        <f t="shared" si="25"/>
        <v>0</v>
      </c>
      <c r="Z124"/>
      <c r="AA124"/>
    </row>
    <row r="125" spans="1:28" x14ac:dyDescent="0.25">
      <c r="S125" s="146" t="str">
        <f>'Informations de base'!$D80</f>
        <v>Plaidoyer</v>
      </c>
      <c r="T125" s="147">
        <f t="shared" si="25"/>
        <v>0</v>
      </c>
      <c r="U125" s="147">
        <f t="shared" si="25"/>
        <v>0</v>
      </c>
      <c r="V125" s="147">
        <f t="shared" si="25"/>
        <v>0</v>
      </c>
      <c r="W125" s="147">
        <f t="shared" si="25"/>
        <v>0</v>
      </c>
      <c r="X125" s="147">
        <f t="shared" si="25"/>
        <v>0</v>
      </c>
      <c r="Y125" s="147">
        <f t="shared" si="25"/>
        <v>0</v>
      </c>
      <c r="Z125"/>
      <c r="AA125"/>
    </row>
    <row r="126" spans="1:28" x14ac:dyDescent="0.25">
      <c r="S126" s="146" t="str">
        <f>'Informations de base'!$D81</f>
        <v>Enquête</v>
      </c>
      <c r="T126" s="147">
        <f t="shared" si="25"/>
        <v>0</v>
      </c>
      <c r="U126" s="147">
        <f t="shared" si="25"/>
        <v>0</v>
      </c>
      <c r="V126" s="147">
        <f t="shared" si="25"/>
        <v>0</v>
      </c>
      <c r="W126" s="147">
        <f t="shared" si="25"/>
        <v>0</v>
      </c>
      <c r="X126" s="147">
        <f t="shared" si="25"/>
        <v>0</v>
      </c>
      <c r="Y126" s="147">
        <f t="shared" si="25"/>
        <v>0</v>
      </c>
      <c r="Z126"/>
      <c r="AA126"/>
    </row>
    <row r="127" spans="1:28" x14ac:dyDescent="0.25">
      <c r="S127" s="146" t="str">
        <f>'Informations de base'!$D82</f>
        <v>Campagne</v>
      </c>
      <c r="T127" s="147">
        <f t="shared" si="25"/>
        <v>0</v>
      </c>
      <c r="U127" s="147">
        <f t="shared" si="25"/>
        <v>0</v>
      </c>
      <c r="V127" s="147">
        <f t="shared" si="25"/>
        <v>0</v>
      </c>
      <c r="W127" s="147">
        <f t="shared" si="25"/>
        <v>0</v>
      </c>
      <c r="X127" s="147">
        <f t="shared" si="25"/>
        <v>0</v>
      </c>
      <c r="Y127" s="147">
        <f t="shared" si="25"/>
        <v>0</v>
      </c>
      <c r="Z127"/>
      <c r="AA127"/>
    </row>
    <row r="128" spans="1:28" x14ac:dyDescent="0.25">
      <c r="S128" s="145"/>
      <c r="Z128"/>
      <c r="AA128"/>
    </row>
    <row r="129" spans="1:28" x14ac:dyDescent="0.25">
      <c r="S129" s="145"/>
      <c r="Z129"/>
      <c r="AA129"/>
    </row>
    <row r="130" spans="1:28" s="37" customFormat="1" x14ac:dyDescent="0.25">
      <c r="A130" s="142"/>
      <c r="B130" s="142"/>
      <c r="C130" s="54"/>
      <c r="T130" s="146" t="str">
        <f t="shared" ref="T130:Y130" si="26">T6</f>
        <v>Coût estimé 2021</v>
      </c>
      <c r="U130" s="146" t="str">
        <f t="shared" si="26"/>
        <v>Coût estimé 2022</v>
      </c>
      <c r="V130" s="146" t="str">
        <f t="shared" si="26"/>
        <v>Coût estimé 2023</v>
      </c>
      <c r="W130" s="146" t="str">
        <f t="shared" si="26"/>
        <v>Coût estimé 2024</v>
      </c>
      <c r="X130" s="146" t="str">
        <f t="shared" si="26"/>
        <v>Coût estimé 2025</v>
      </c>
      <c r="Y130" s="146" t="str">
        <f t="shared" si="26"/>
        <v>Total5Ans</v>
      </c>
      <c r="Z130" s="188">
        <f>SUM(Y131:Y140)</f>
        <v>0</v>
      </c>
      <c r="AA130"/>
      <c r="AB130"/>
    </row>
    <row r="131" spans="1:28" s="37" customFormat="1" x14ac:dyDescent="0.25">
      <c r="A131" s="142"/>
      <c r="B131" s="142"/>
      <c r="C131" s="54"/>
      <c r="S131" s="146" t="str">
        <f>'Informations de base'!$C$65</f>
        <v>Capital</v>
      </c>
      <c r="T131" s="147">
        <f t="shared" ref="T131:Y140" si="27">SUMIF($AA$7:$AA$105,$S131,T$7:T$105)</f>
        <v>0</v>
      </c>
      <c r="U131" s="147">
        <f t="shared" si="27"/>
        <v>0</v>
      </c>
      <c r="V131" s="147">
        <f t="shared" si="27"/>
        <v>0</v>
      </c>
      <c r="W131" s="147">
        <f t="shared" si="27"/>
        <v>0</v>
      </c>
      <c r="X131" s="147">
        <f t="shared" si="27"/>
        <v>0</v>
      </c>
      <c r="Y131" s="147">
        <f t="shared" si="27"/>
        <v>0</v>
      </c>
      <c r="Z131"/>
      <c r="AA131"/>
      <c r="AB131"/>
    </row>
    <row r="132" spans="1:28" s="37" customFormat="1" x14ac:dyDescent="0.25">
      <c r="A132" s="142"/>
      <c r="B132" s="142"/>
      <c r="C132" s="54"/>
      <c r="S132" s="146" t="str">
        <f>'Informations de base'!$C$66</f>
        <v>Recurrent</v>
      </c>
      <c r="T132" s="147">
        <f t="shared" si="27"/>
        <v>0</v>
      </c>
      <c r="U132" s="147">
        <f t="shared" si="27"/>
        <v>0</v>
      </c>
      <c r="V132" s="147">
        <f t="shared" si="27"/>
        <v>0</v>
      </c>
      <c r="W132" s="147">
        <f t="shared" si="27"/>
        <v>0</v>
      </c>
      <c r="X132" s="147">
        <f t="shared" si="27"/>
        <v>0</v>
      </c>
      <c r="Y132" s="147">
        <f t="shared" si="27"/>
        <v>0</v>
      </c>
      <c r="Z132"/>
      <c r="AA132"/>
      <c r="AB132"/>
    </row>
    <row r="133" spans="1:28" s="37" customFormat="1" x14ac:dyDescent="0.25">
      <c r="A133" s="142"/>
      <c r="B133" s="142"/>
      <c r="C133" s="54"/>
      <c r="S133" s="146" t="str">
        <f>'Informations de base'!$C$67</f>
        <v>Autre 1</v>
      </c>
      <c r="T133" s="147">
        <f t="shared" si="27"/>
        <v>0</v>
      </c>
      <c r="U133" s="147">
        <f t="shared" si="27"/>
        <v>0</v>
      </c>
      <c r="V133" s="147">
        <f t="shared" si="27"/>
        <v>0</v>
      </c>
      <c r="W133" s="147">
        <f t="shared" si="27"/>
        <v>0</v>
      </c>
      <c r="X133" s="147">
        <f t="shared" si="27"/>
        <v>0</v>
      </c>
      <c r="Y133" s="147">
        <f t="shared" si="27"/>
        <v>0</v>
      </c>
      <c r="Z133"/>
      <c r="AA133"/>
      <c r="AB133"/>
    </row>
    <row r="134" spans="1:28" s="37" customFormat="1" x14ac:dyDescent="0.25">
      <c r="A134" s="142"/>
      <c r="B134" s="142"/>
      <c r="C134" s="54"/>
      <c r="S134" s="146" t="str">
        <f>'Informations de base'!$C$68</f>
        <v>Autre 2</v>
      </c>
      <c r="T134" s="147">
        <f t="shared" si="27"/>
        <v>0</v>
      </c>
      <c r="U134" s="147">
        <f t="shared" si="27"/>
        <v>0</v>
      </c>
      <c r="V134" s="147">
        <f t="shared" si="27"/>
        <v>0</v>
      </c>
      <c r="W134" s="147">
        <f t="shared" si="27"/>
        <v>0</v>
      </c>
      <c r="X134" s="147">
        <f t="shared" si="27"/>
        <v>0</v>
      </c>
      <c r="Y134" s="147">
        <f t="shared" si="27"/>
        <v>0</v>
      </c>
      <c r="Z134"/>
      <c r="AA134"/>
      <c r="AB134"/>
    </row>
    <row r="135" spans="1:28" s="37" customFormat="1" x14ac:dyDescent="0.25">
      <c r="A135" s="142"/>
      <c r="B135" s="142"/>
      <c r="C135" s="54"/>
      <c r="S135" s="146">
        <f>'Informations de base'!$C$69</f>
        <v>0</v>
      </c>
      <c r="T135" s="147">
        <f t="shared" si="27"/>
        <v>0</v>
      </c>
      <c r="U135" s="147">
        <f t="shared" si="27"/>
        <v>0</v>
      </c>
      <c r="V135" s="147">
        <f t="shared" si="27"/>
        <v>0</v>
      </c>
      <c r="W135" s="147">
        <f t="shared" si="27"/>
        <v>0</v>
      </c>
      <c r="X135" s="147">
        <f t="shared" si="27"/>
        <v>0</v>
      </c>
      <c r="Y135" s="147">
        <f t="shared" si="27"/>
        <v>0</v>
      </c>
      <c r="Z135"/>
      <c r="AA135"/>
      <c r="AB135"/>
    </row>
    <row r="136" spans="1:28" s="37" customFormat="1" x14ac:dyDescent="0.25">
      <c r="A136" s="142"/>
      <c r="B136" s="142"/>
      <c r="C136" s="54"/>
      <c r="S136" s="146">
        <f>'Informations de base'!$C$70</f>
        <v>0</v>
      </c>
      <c r="T136" s="147">
        <f t="shared" si="27"/>
        <v>0</v>
      </c>
      <c r="U136" s="147">
        <f t="shared" si="27"/>
        <v>0</v>
      </c>
      <c r="V136" s="147">
        <f t="shared" si="27"/>
        <v>0</v>
      </c>
      <c r="W136" s="147">
        <f t="shared" si="27"/>
        <v>0</v>
      </c>
      <c r="X136" s="147">
        <f t="shared" si="27"/>
        <v>0</v>
      </c>
      <c r="Y136" s="147">
        <f t="shared" si="27"/>
        <v>0</v>
      </c>
      <c r="Z136"/>
      <c r="AA136"/>
      <c r="AB136"/>
    </row>
    <row r="137" spans="1:28" s="37" customFormat="1" x14ac:dyDescent="0.25">
      <c r="A137" s="142"/>
      <c r="B137" s="142"/>
      <c r="C137" s="54"/>
      <c r="S137" s="146">
        <f>'Informations de base'!$C$71</f>
        <v>0</v>
      </c>
      <c r="T137" s="147">
        <f t="shared" si="27"/>
        <v>0</v>
      </c>
      <c r="U137" s="147">
        <f t="shared" si="27"/>
        <v>0</v>
      </c>
      <c r="V137" s="147">
        <f t="shared" si="27"/>
        <v>0</v>
      </c>
      <c r="W137" s="147">
        <f t="shared" si="27"/>
        <v>0</v>
      </c>
      <c r="X137" s="147">
        <f t="shared" si="27"/>
        <v>0</v>
      </c>
      <c r="Y137" s="147">
        <f t="shared" si="27"/>
        <v>0</v>
      </c>
      <c r="Z137"/>
      <c r="AA137"/>
      <c r="AB137"/>
    </row>
    <row r="138" spans="1:28" s="37" customFormat="1" x14ac:dyDescent="0.25">
      <c r="A138" s="142"/>
      <c r="B138" s="142"/>
      <c r="C138" s="54"/>
      <c r="S138" s="146">
        <f>'Informations de base'!$C$72</f>
        <v>0</v>
      </c>
      <c r="T138" s="147">
        <f t="shared" si="27"/>
        <v>0</v>
      </c>
      <c r="U138" s="147">
        <f t="shared" si="27"/>
        <v>0</v>
      </c>
      <c r="V138" s="147">
        <f t="shared" si="27"/>
        <v>0</v>
      </c>
      <c r="W138" s="147">
        <f t="shared" si="27"/>
        <v>0</v>
      </c>
      <c r="X138" s="147">
        <f t="shared" si="27"/>
        <v>0</v>
      </c>
      <c r="Y138" s="147">
        <f t="shared" si="27"/>
        <v>0</v>
      </c>
      <c r="Z138"/>
      <c r="AA138"/>
      <c r="AB138"/>
    </row>
    <row r="139" spans="1:28" s="37" customFormat="1" x14ac:dyDescent="0.25">
      <c r="A139" s="142"/>
      <c r="B139" s="142"/>
      <c r="C139" s="54"/>
      <c r="S139" s="146">
        <f>'Informations de base'!$C$73</f>
        <v>0</v>
      </c>
      <c r="T139" s="147">
        <f t="shared" si="27"/>
        <v>0</v>
      </c>
      <c r="U139" s="147">
        <f t="shared" si="27"/>
        <v>0</v>
      </c>
      <c r="V139" s="147">
        <f t="shared" si="27"/>
        <v>0</v>
      </c>
      <c r="W139" s="147">
        <f t="shared" si="27"/>
        <v>0</v>
      </c>
      <c r="X139" s="147">
        <f t="shared" si="27"/>
        <v>0</v>
      </c>
      <c r="Y139" s="147">
        <f t="shared" si="27"/>
        <v>0</v>
      </c>
      <c r="Z139"/>
      <c r="AA139"/>
      <c r="AB139"/>
    </row>
    <row r="140" spans="1:28" x14ac:dyDescent="0.25">
      <c r="S140" s="146">
        <f>'Informations de base'!$C$74</f>
        <v>0</v>
      </c>
      <c r="T140" s="147">
        <f t="shared" si="27"/>
        <v>0</v>
      </c>
      <c r="U140" s="147">
        <f t="shared" si="27"/>
        <v>0</v>
      </c>
      <c r="V140" s="147">
        <f t="shared" si="27"/>
        <v>0</v>
      </c>
      <c r="W140" s="147">
        <f t="shared" si="27"/>
        <v>0</v>
      </c>
      <c r="X140" s="147">
        <f t="shared" si="27"/>
        <v>0</v>
      </c>
      <c r="Y140" s="147">
        <f t="shared" si="27"/>
        <v>0</v>
      </c>
      <c r="Z140"/>
      <c r="AA140"/>
    </row>
    <row r="141" spans="1:28" x14ac:dyDescent="0.25">
      <c r="S141" s="145"/>
      <c r="Z141"/>
      <c r="AA141"/>
    </row>
    <row r="142" spans="1:28" x14ac:dyDescent="0.25">
      <c r="S142" s="145"/>
      <c r="Z142"/>
      <c r="AA142"/>
    </row>
    <row r="143" spans="1:28" s="37" customFormat="1" x14ac:dyDescent="0.25">
      <c r="A143" s="142"/>
      <c r="B143" s="142"/>
      <c r="C143" s="54"/>
      <c r="T143" s="146" t="str">
        <f t="shared" ref="T143:Y143" si="28">T6</f>
        <v>Coût estimé 2021</v>
      </c>
      <c r="U143" s="146" t="str">
        <f t="shared" si="28"/>
        <v>Coût estimé 2022</v>
      </c>
      <c r="V143" s="146" t="str">
        <f t="shared" si="28"/>
        <v>Coût estimé 2023</v>
      </c>
      <c r="W143" s="146" t="str">
        <f t="shared" si="28"/>
        <v>Coût estimé 2024</v>
      </c>
      <c r="X143" s="146" t="str">
        <f t="shared" si="28"/>
        <v>Coût estimé 2025</v>
      </c>
      <c r="Y143" s="146" t="str">
        <f t="shared" si="28"/>
        <v>Total5Ans</v>
      </c>
      <c r="Z143" s="188">
        <f>SUM(Y144:Y147)</f>
        <v>0</v>
      </c>
      <c r="AA143"/>
      <c r="AB143"/>
    </row>
    <row r="144" spans="1:28" s="37" customFormat="1" x14ac:dyDescent="0.25">
      <c r="A144" s="142"/>
      <c r="B144" s="142"/>
      <c r="C144" s="54"/>
      <c r="S144" s="146" t="str">
        <f>'Informations de base'!$B$65</f>
        <v>National</v>
      </c>
      <c r="T144" s="147">
        <f t="shared" ref="T144:Y147" si="29">SUMIF($H$7:$H$105,$S144,T$7:T$105)</f>
        <v>0</v>
      </c>
      <c r="U144" s="147">
        <f t="shared" si="29"/>
        <v>0</v>
      </c>
      <c r="V144" s="147">
        <f t="shared" si="29"/>
        <v>0</v>
      </c>
      <c r="W144" s="147">
        <f t="shared" si="29"/>
        <v>0</v>
      </c>
      <c r="X144" s="147">
        <f t="shared" si="29"/>
        <v>0</v>
      </c>
      <c r="Y144" s="147">
        <f t="shared" si="29"/>
        <v>0</v>
      </c>
      <c r="Z144"/>
      <c r="AA144"/>
      <c r="AB144"/>
    </row>
    <row r="145" spans="1:28" s="37" customFormat="1" x14ac:dyDescent="0.25">
      <c r="A145" s="142"/>
      <c r="B145" s="142"/>
      <c r="C145" s="54"/>
      <c r="S145" s="146" t="str">
        <f>'Informations de base'!$B$66</f>
        <v>Central</v>
      </c>
      <c r="T145" s="147">
        <f t="shared" si="29"/>
        <v>0</v>
      </c>
      <c r="U145" s="147">
        <f t="shared" si="29"/>
        <v>0</v>
      </c>
      <c r="V145" s="147">
        <f t="shared" si="29"/>
        <v>0</v>
      </c>
      <c r="W145" s="147">
        <f t="shared" si="29"/>
        <v>0</v>
      </c>
      <c r="X145" s="147">
        <f t="shared" si="29"/>
        <v>0</v>
      </c>
      <c r="Y145" s="147">
        <f t="shared" si="29"/>
        <v>0</v>
      </c>
      <c r="Z145"/>
      <c r="AA145"/>
      <c r="AB145"/>
    </row>
    <row r="146" spans="1:28" s="37" customFormat="1" x14ac:dyDescent="0.25">
      <c r="A146" s="142"/>
      <c r="B146" s="142"/>
      <c r="C146" s="54"/>
      <c r="S146" s="146" t="str">
        <f>'Informations de base'!$B$67</f>
        <v>Région</v>
      </c>
      <c r="T146" s="147">
        <f t="shared" si="29"/>
        <v>0</v>
      </c>
      <c r="U146" s="147">
        <f t="shared" si="29"/>
        <v>0</v>
      </c>
      <c r="V146" s="147">
        <f t="shared" si="29"/>
        <v>0</v>
      </c>
      <c r="W146" s="147">
        <f t="shared" si="29"/>
        <v>0</v>
      </c>
      <c r="X146" s="147">
        <f t="shared" si="29"/>
        <v>0</v>
      </c>
      <c r="Y146" s="147">
        <f t="shared" si="29"/>
        <v>0</v>
      </c>
      <c r="Z146"/>
      <c r="AA146"/>
      <c r="AB146"/>
    </row>
    <row r="147" spans="1:28" s="37" customFormat="1" x14ac:dyDescent="0.25">
      <c r="A147" s="142"/>
      <c r="B147" s="142"/>
      <c r="C147" s="54"/>
      <c r="S147" s="146" t="str">
        <f>'Informations de base'!$B$68</f>
        <v>District sanitaire/Centre de santé</v>
      </c>
      <c r="T147" s="147">
        <f t="shared" si="29"/>
        <v>0</v>
      </c>
      <c r="U147" s="147">
        <f t="shared" si="29"/>
        <v>0</v>
      </c>
      <c r="V147" s="147">
        <f t="shared" si="29"/>
        <v>0</v>
      </c>
      <c r="W147" s="147">
        <f t="shared" si="29"/>
        <v>0</v>
      </c>
      <c r="X147" s="147">
        <f t="shared" si="29"/>
        <v>0</v>
      </c>
      <c r="Y147" s="147">
        <f t="shared" si="29"/>
        <v>0</v>
      </c>
      <c r="Z147"/>
      <c r="AA147"/>
      <c r="AB147"/>
    </row>
    <row r="148" spans="1:28" s="37" customFormat="1" x14ac:dyDescent="0.25">
      <c r="A148" s="142"/>
      <c r="B148" s="142"/>
      <c r="C148" s="54"/>
      <c r="S148" s="146"/>
      <c r="T148" s="147"/>
      <c r="U148" s="147"/>
      <c r="V148" s="147"/>
      <c r="W148" s="147"/>
      <c r="X148" s="147"/>
      <c r="Y148" s="147"/>
      <c r="Z148"/>
      <c r="AA148"/>
      <c r="AB148"/>
    </row>
    <row r="149" spans="1:28" s="37" customFormat="1" x14ac:dyDescent="0.25">
      <c r="A149" s="142"/>
      <c r="B149" s="142"/>
      <c r="C149" s="54"/>
      <c r="T149" s="147"/>
      <c r="U149" s="147"/>
      <c r="V149" s="147"/>
      <c r="W149" s="147"/>
      <c r="X149" s="147"/>
      <c r="Y149" s="147"/>
      <c r="Z149"/>
      <c r="AA149"/>
      <c r="AB149"/>
    </row>
    <row r="150" spans="1:28" s="37" customFormat="1" x14ac:dyDescent="0.25">
      <c r="A150" s="142"/>
      <c r="B150" s="142"/>
      <c r="C150" s="54"/>
      <c r="T150" s="146" t="str">
        <f t="shared" ref="T150:Y150" si="30">T6</f>
        <v>Coût estimé 2021</v>
      </c>
      <c r="U150" s="146" t="str">
        <f t="shared" si="30"/>
        <v>Coût estimé 2022</v>
      </c>
      <c r="V150" s="146" t="str">
        <f t="shared" si="30"/>
        <v>Coût estimé 2023</v>
      </c>
      <c r="W150" s="146" t="str">
        <f t="shared" si="30"/>
        <v>Coût estimé 2024</v>
      </c>
      <c r="X150" s="146" t="str">
        <f t="shared" si="30"/>
        <v>Coût estimé 2025</v>
      </c>
      <c r="Y150" s="146" t="str">
        <f t="shared" si="30"/>
        <v>Total5Ans</v>
      </c>
      <c r="Z150" s="188">
        <f>SUM(Y151:Y168)</f>
        <v>0</v>
      </c>
      <c r="AA150"/>
      <c r="AB150"/>
    </row>
    <row r="151" spans="1:28" s="37" customFormat="1" x14ac:dyDescent="0.25">
      <c r="A151" s="142"/>
      <c r="B151" s="142"/>
      <c r="C151" s="54"/>
      <c r="S151" s="146" t="str">
        <f>'Informations de base'!$E$65</f>
        <v>Ministère chargé de la santé</v>
      </c>
      <c r="T151" s="147">
        <f t="shared" ref="T151:Y160" si="31">SUMIF($G$7:$G$105,$S151,T$7:T$105)</f>
        <v>0</v>
      </c>
      <c r="U151" s="147">
        <f t="shared" si="31"/>
        <v>0</v>
      </c>
      <c r="V151" s="147">
        <f t="shared" si="31"/>
        <v>0</v>
      </c>
      <c r="W151" s="147">
        <f t="shared" si="31"/>
        <v>0</v>
      </c>
      <c r="X151" s="147">
        <f t="shared" si="31"/>
        <v>0</v>
      </c>
      <c r="Y151" s="147">
        <f t="shared" si="31"/>
        <v>0</v>
      </c>
      <c r="Z151"/>
      <c r="AA151"/>
      <c r="AB151"/>
    </row>
    <row r="152" spans="1:28" s="37" customFormat="1" x14ac:dyDescent="0.25">
      <c r="A152" s="142"/>
      <c r="B152" s="142"/>
      <c r="C152" s="54"/>
      <c r="S152" s="146" t="str">
        <f>'Informations de base'!$E$66</f>
        <v xml:space="preserve">Ministère chargé de l'agriculture et de l'élevage </v>
      </c>
      <c r="T152" s="147">
        <f t="shared" si="31"/>
        <v>0</v>
      </c>
      <c r="U152" s="147">
        <f t="shared" si="31"/>
        <v>0</v>
      </c>
      <c r="V152" s="147">
        <f t="shared" si="31"/>
        <v>0</v>
      </c>
      <c r="W152" s="147">
        <f t="shared" si="31"/>
        <v>0</v>
      </c>
      <c r="X152" s="147">
        <f t="shared" si="31"/>
        <v>0</v>
      </c>
      <c r="Y152" s="147">
        <f t="shared" si="31"/>
        <v>0</v>
      </c>
      <c r="Z152"/>
      <c r="AA152"/>
      <c r="AB152"/>
    </row>
    <row r="153" spans="1:28" s="37" customFormat="1" x14ac:dyDescent="0.25">
      <c r="A153" s="142"/>
      <c r="B153" s="142"/>
      <c r="C153" s="54"/>
      <c r="S153" s="146" t="str">
        <f>'Informations de base'!$E$67</f>
        <v>Ministère chargé de l'environnement et des ressources forestières</v>
      </c>
      <c r="T153" s="147">
        <f t="shared" si="31"/>
        <v>0</v>
      </c>
      <c r="U153" s="147">
        <f t="shared" si="31"/>
        <v>0</v>
      </c>
      <c r="V153" s="147">
        <f t="shared" si="31"/>
        <v>0</v>
      </c>
      <c r="W153" s="147">
        <f t="shared" si="31"/>
        <v>0</v>
      </c>
      <c r="X153" s="147">
        <f t="shared" si="31"/>
        <v>0</v>
      </c>
      <c r="Y153" s="147">
        <f t="shared" si="31"/>
        <v>0</v>
      </c>
      <c r="Z153"/>
      <c r="AA153"/>
      <c r="AB153"/>
    </row>
    <row r="154" spans="1:28" x14ac:dyDescent="0.25">
      <c r="S154" s="146" t="str">
        <f>'Informations de base'!$E$68</f>
        <v>Ministère chargé de l'administration du territoire</v>
      </c>
      <c r="T154" s="147">
        <f t="shared" si="31"/>
        <v>0</v>
      </c>
      <c r="U154" s="147">
        <f t="shared" si="31"/>
        <v>0</v>
      </c>
      <c r="V154" s="147">
        <f t="shared" si="31"/>
        <v>0</v>
      </c>
      <c r="W154" s="147">
        <f t="shared" si="31"/>
        <v>0</v>
      </c>
      <c r="X154" s="147">
        <f t="shared" si="31"/>
        <v>0</v>
      </c>
      <c r="Y154" s="147">
        <f t="shared" si="31"/>
        <v>0</v>
      </c>
      <c r="Z154"/>
      <c r="AA154"/>
    </row>
    <row r="155" spans="1:28" x14ac:dyDescent="0.25">
      <c r="S155" s="146" t="str">
        <f>'Informations de base'!$E$69</f>
        <v xml:space="preserve">Ministère chargé de la sécurité </v>
      </c>
      <c r="T155" s="147">
        <f t="shared" si="31"/>
        <v>0</v>
      </c>
      <c r="U155" s="147">
        <f t="shared" si="31"/>
        <v>0</v>
      </c>
      <c r="V155" s="147">
        <f t="shared" si="31"/>
        <v>0</v>
      </c>
      <c r="W155" s="147">
        <f t="shared" si="31"/>
        <v>0</v>
      </c>
      <c r="X155" s="147">
        <f t="shared" si="31"/>
        <v>0</v>
      </c>
      <c r="Y155" s="147">
        <f t="shared" si="31"/>
        <v>0</v>
      </c>
      <c r="Z155"/>
      <c r="AA155"/>
    </row>
    <row r="156" spans="1:28" x14ac:dyDescent="0.25">
      <c r="S156" s="146" t="str">
        <f>'Informations de base'!$E$70</f>
        <v>Ministère  chargé de l'économie et des finances</v>
      </c>
      <c r="T156" s="147">
        <f t="shared" si="31"/>
        <v>0</v>
      </c>
      <c r="U156" s="147">
        <f t="shared" si="31"/>
        <v>0</v>
      </c>
      <c r="V156" s="147">
        <f t="shared" si="31"/>
        <v>0</v>
      </c>
      <c r="W156" s="147">
        <f t="shared" si="31"/>
        <v>0</v>
      </c>
      <c r="X156" s="147">
        <f t="shared" si="31"/>
        <v>0</v>
      </c>
      <c r="Y156" s="147">
        <f t="shared" si="31"/>
        <v>0</v>
      </c>
      <c r="Z156"/>
      <c r="AA156"/>
    </row>
    <row r="157" spans="1:28" x14ac:dyDescent="0.25">
      <c r="S157" s="146" t="str">
        <f>'Informations de base'!$E$71</f>
        <v>Ministère chargé du plan</v>
      </c>
      <c r="T157" s="147">
        <f t="shared" si="31"/>
        <v>0</v>
      </c>
      <c r="U157" s="147">
        <f t="shared" si="31"/>
        <v>0</v>
      </c>
      <c r="V157" s="147">
        <f t="shared" si="31"/>
        <v>0</v>
      </c>
      <c r="W157" s="147">
        <f t="shared" si="31"/>
        <v>0</v>
      </c>
      <c r="X157" s="147">
        <f t="shared" si="31"/>
        <v>0</v>
      </c>
      <c r="Y157" s="147">
        <f t="shared" si="31"/>
        <v>0</v>
      </c>
      <c r="Z157"/>
      <c r="AA157"/>
    </row>
    <row r="158" spans="1:28" x14ac:dyDescent="0.25">
      <c r="S158" s="146" t="str">
        <f>'Informations de base'!$E$72</f>
        <v xml:space="preserve">Ministère chargé de l'énergie et des mines </v>
      </c>
      <c r="T158" s="147">
        <f t="shared" si="31"/>
        <v>0</v>
      </c>
      <c r="U158" s="147">
        <f t="shared" si="31"/>
        <v>0</v>
      </c>
      <c r="V158" s="147">
        <f t="shared" si="31"/>
        <v>0</v>
      </c>
      <c r="W158" s="147">
        <f t="shared" si="31"/>
        <v>0</v>
      </c>
      <c r="X158" s="147">
        <f t="shared" si="31"/>
        <v>0</v>
      </c>
      <c r="Y158" s="147">
        <f t="shared" si="31"/>
        <v>0</v>
      </c>
      <c r="Z158"/>
      <c r="AA158"/>
    </row>
    <row r="159" spans="1:28" x14ac:dyDescent="0.25">
      <c r="S159" s="146" t="str">
        <f>'Informations de base'!$E$73</f>
        <v xml:space="preserve">Ministère chargé de l'enseignement supérieur </v>
      </c>
      <c r="T159" s="147">
        <f t="shared" si="31"/>
        <v>0</v>
      </c>
      <c r="U159" s="147">
        <f t="shared" si="31"/>
        <v>0</v>
      </c>
      <c r="V159" s="147">
        <f t="shared" si="31"/>
        <v>0</v>
      </c>
      <c r="W159" s="147">
        <f t="shared" si="31"/>
        <v>0</v>
      </c>
      <c r="X159" s="147">
        <f t="shared" si="31"/>
        <v>0</v>
      </c>
      <c r="Y159" s="147">
        <f t="shared" si="31"/>
        <v>0</v>
      </c>
      <c r="Z159"/>
      <c r="AA159"/>
    </row>
    <row r="160" spans="1:28" x14ac:dyDescent="0.25">
      <c r="S160" s="146" t="str">
        <f>'Informations de base'!$E74</f>
        <v>Ministère  chargé des affaires étrangères et de la coopération</v>
      </c>
      <c r="T160" s="147">
        <f t="shared" si="31"/>
        <v>0</v>
      </c>
      <c r="U160" s="147">
        <f t="shared" si="31"/>
        <v>0</v>
      </c>
      <c r="V160" s="147">
        <f t="shared" si="31"/>
        <v>0</v>
      </c>
      <c r="W160" s="147">
        <f t="shared" si="31"/>
        <v>0</v>
      </c>
      <c r="X160" s="147">
        <f t="shared" si="31"/>
        <v>0</v>
      </c>
      <c r="Y160" s="147">
        <f t="shared" si="31"/>
        <v>0</v>
      </c>
      <c r="Z160"/>
      <c r="AA160"/>
    </row>
    <row r="161" spans="1:27" x14ac:dyDescent="0.25">
      <c r="S161" s="146" t="str">
        <f>'Informations de base'!$E75</f>
        <v>Ministère chargé de la communication</v>
      </c>
      <c r="T161" s="147">
        <f t="shared" ref="T161:Y168" si="32">SUMIF($G$7:$G$105,$S161,T$7:T$105)</f>
        <v>0</v>
      </c>
      <c r="U161" s="147">
        <f t="shared" si="32"/>
        <v>0</v>
      </c>
      <c r="V161" s="147">
        <f t="shared" si="32"/>
        <v>0</v>
      </c>
      <c r="W161" s="147">
        <f t="shared" si="32"/>
        <v>0</v>
      </c>
      <c r="X161" s="147">
        <f t="shared" si="32"/>
        <v>0</v>
      </c>
      <c r="Y161" s="147">
        <f t="shared" si="32"/>
        <v>0</v>
      </c>
      <c r="Z161"/>
      <c r="AA161"/>
    </row>
    <row r="162" spans="1:27" x14ac:dyDescent="0.25">
      <c r="S162" s="146" t="str">
        <f>'Informations de base'!$E76</f>
        <v xml:space="preserve">Ministère chargé de l'économie maritime </v>
      </c>
      <c r="T162" s="147">
        <f t="shared" si="32"/>
        <v>0</v>
      </c>
      <c r="U162" s="147">
        <f t="shared" si="32"/>
        <v>0</v>
      </c>
      <c r="V162" s="147">
        <f t="shared" si="32"/>
        <v>0</v>
      </c>
      <c r="W162" s="147">
        <f t="shared" si="32"/>
        <v>0</v>
      </c>
      <c r="X162" s="147">
        <f t="shared" si="32"/>
        <v>0</v>
      </c>
      <c r="Y162" s="147">
        <f t="shared" si="32"/>
        <v>0</v>
      </c>
      <c r="Z162"/>
      <c r="AA162"/>
    </row>
    <row r="163" spans="1:27" x14ac:dyDescent="0.25">
      <c r="S163" s="146" t="str">
        <f>'Informations de base'!$E77</f>
        <v xml:space="preserve">Ministère chargé des transports </v>
      </c>
      <c r="T163" s="147">
        <f t="shared" si="32"/>
        <v>0</v>
      </c>
      <c r="U163" s="147">
        <f t="shared" si="32"/>
        <v>0</v>
      </c>
      <c r="V163" s="147">
        <f t="shared" si="32"/>
        <v>0</v>
      </c>
      <c r="W163" s="147">
        <f t="shared" si="32"/>
        <v>0</v>
      </c>
      <c r="X163" s="147">
        <f t="shared" si="32"/>
        <v>0</v>
      </c>
      <c r="Y163" s="147">
        <f t="shared" si="32"/>
        <v>0</v>
      </c>
      <c r="Z163"/>
      <c r="AA163"/>
    </row>
    <row r="164" spans="1:27" x14ac:dyDescent="0.25">
      <c r="S164" s="146" t="str">
        <f>'Informations de base'!$E78</f>
        <v>Ministère chargé du commerce</v>
      </c>
      <c r="T164" s="147">
        <f t="shared" si="32"/>
        <v>0</v>
      </c>
      <c r="U164" s="147">
        <f t="shared" si="32"/>
        <v>0</v>
      </c>
      <c r="V164" s="147">
        <f t="shared" si="32"/>
        <v>0</v>
      </c>
      <c r="W164" s="147">
        <f t="shared" si="32"/>
        <v>0</v>
      </c>
      <c r="X164" s="147">
        <f t="shared" si="32"/>
        <v>0</v>
      </c>
      <c r="Y164" s="147">
        <f t="shared" si="32"/>
        <v>0</v>
      </c>
      <c r="Z164"/>
      <c r="AA164"/>
    </row>
    <row r="165" spans="1:27" x14ac:dyDescent="0.25">
      <c r="S165" s="146" t="str">
        <f>'Informations de base'!$E79</f>
        <v>Autre 14</v>
      </c>
      <c r="T165" s="147">
        <f t="shared" si="32"/>
        <v>0</v>
      </c>
      <c r="U165" s="147">
        <f t="shared" si="32"/>
        <v>0</v>
      </c>
      <c r="V165" s="147">
        <f t="shared" si="32"/>
        <v>0</v>
      </c>
      <c r="W165" s="147">
        <f t="shared" si="32"/>
        <v>0</v>
      </c>
      <c r="X165" s="147">
        <f t="shared" si="32"/>
        <v>0</v>
      </c>
      <c r="Y165" s="147">
        <f t="shared" si="32"/>
        <v>0</v>
      </c>
      <c r="Z165"/>
      <c r="AA165"/>
    </row>
    <row r="166" spans="1:27" x14ac:dyDescent="0.25">
      <c r="S166" s="146" t="str">
        <f>'Informations de base'!$E80</f>
        <v>Autre 15</v>
      </c>
      <c r="T166" s="147">
        <f t="shared" si="32"/>
        <v>0</v>
      </c>
      <c r="U166" s="147">
        <f t="shared" si="32"/>
        <v>0</v>
      </c>
      <c r="V166" s="147">
        <f t="shared" si="32"/>
        <v>0</v>
      </c>
      <c r="W166" s="147">
        <f t="shared" si="32"/>
        <v>0</v>
      </c>
      <c r="X166" s="147">
        <f t="shared" si="32"/>
        <v>0</v>
      </c>
      <c r="Y166" s="147">
        <f t="shared" si="32"/>
        <v>0</v>
      </c>
      <c r="Z166"/>
      <c r="AA166"/>
    </row>
    <row r="167" spans="1:27" x14ac:dyDescent="0.25">
      <c r="S167" s="146" t="str">
        <f>'Informations de base'!$E81</f>
        <v>Autre 16</v>
      </c>
      <c r="T167" s="147">
        <f t="shared" si="32"/>
        <v>0</v>
      </c>
      <c r="U167" s="147">
        <f t="shared" si="32"/>
        <v>0</v>
      </c>
      <c r="V167" s="147">
        <f t="shared" si="32"/>
        <v>0</v>
      </c>
      <c r="W167" s="147">
        <f t="shared" si="32"/>
        <v>0</v>
      </c>
      <c r="X167" s="147">
        <f t="shared" si="32"/>
        <v>0</v>
      </c>
      <c r="Y167" s="147">
        <f t="shared" si="32"/>
        <v>0</v>
      </c>
      <c r="Z167"/>
      <c r="AA167"/>
    </row>
    <row r="168" spans="1:27" x14ac:dyDescent="0.25">
      <c r="S168" s="146" t="str">
        <f>'Informations de base'!$E82</f>
        <v>Autre 17</v>
      </c>
      <c r="T168" s="147">
        <f t="shared" si="32"/>
        <v>0</v>
      </c>
      <c r="U168" s="147">
        <f t="shared" si="32"/>
        <v>0</v>
      </c>
      <c r="V168" s="147">
        <f t="shared" si="32"/>
        <v>0</v>
      </c>
      <c r="W168" s="147">
        <f t="shared" si="32"/>
        <v>0</v>
      </c>
      <c r="X168" s="147">
        <f t="shared" si="32"/>
        <v>0</v>
      </c>
      <c r="Y168" s="147">
        <f t="shared" si="32"/>
        <v>0</v>
      </c>
      <c r="Z168"/>
      <c r="AA168"/>
    </row>
    <row r="169" spans="1:27" x14ac:dyDescent="0.25">
      <c r="S169"/>
      <c r="T169"/>
      <c r="U169"/>
      <c r="V169"/>
      <c r="W169"/>
      <c r="X169"/>
      <c r="Y169"/>
      <c r="Z169"/>
      <c r="AA169"/>
    </row>
    <row r="170" spans="1:27" x14ac:dyDescent="0.25">
      <c r="S170"/>
      <c r="T170"/>
      <c r="U170"/>
      <c r="V170"/>
      <c r="W170"/>
      <c r="X170"/>
      <c r="Y170"/>
      <c r="Z170"/>
      <c r="AA170"/>
    </row>
    <row r="171" spans="1:27" x14ac:dyDescent="0.25">
      <c r="S171"/>
      <c r="T171"/>
      <c r="U171"/>
      <c r="V171"/>
      <c r="W171"/>
      <c r="X171"/>
      <c r="Y171"/>
      <c r="Z171"/>
      <c r="AA171"/>
    </row>
    <row r="172" spans="1:27" x14ac:dyDescent="0.25">
      <c r="S172"/>
      <c r="T172"/>
      <c r="U172"/>
      <c r="V172"/>
      <c r="W172"/>
      <c r="X172"/>
      <c r="Y172"/>
      <c r="Z172"/>
      <c r="AA172"/>
    </row>
    <row r="173" spans="1:27" x14ac:dyDescent="0.25">
      <c r="A173" s="37"/>
      <c r="B173" s="37"/>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3">U6</f>
        <v>Coût estimé 2022</v>
      </c>
      <c r="V182" s="545" t="str">
        <f t="shared" si="33"/>
        <v>Coût estimé 2023</v>
      </c>
      <c r="W182" s="545" t="str">
        <f t="shared" si="33"/>
        <v>Coût estimé 2024</v>
      </c>
      <c r="X182" s="545" t="str">
        <f t="shared" si="33"/>
        <v>Coût estimé 2025</v>
      </c>
      <c r="Y182" s="545" t="str">
        <f t="shared" si="33"/>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300-000000000000}"/>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dimension ref="A1:XFC210"/>
  <sheetViews>
    <sheetView topLeftCell="K140" zoomScale="70" zoomScaleNormal="70" workbookViewId="0">
      <selection activeCell="A182" sqref="A182:XFD184"/>
    </sheetView>
  </sheetViews>
  <sheetFormatPr defaultColWidth="9.140625" defaultRowHeight="15.75" outlineLevelRow="1" x14ac:dyDescent="0.25"/>
  <cols>
    <col min="1" max="1" width="2.140625" style="142" customWidth="1"/>
    <col min="2" max="2" width="27.140625" style="142" customWidth="1"/>
    <col min="3" max="3" width="26" style="54" customWidth="1"/>
    <col min="4" max="4" width="40" style="37" customWidth="1"/>
    <col min="5" max="5" width="44"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85546875" style="252" bestFit="1" customWidth="1"/>
    <col min="15" max="19" width="6.42578125" style="256" bestFit="1" customWidth="1"/>
    <col min="20" max="24" width="18.85546875" style="262" bestFit="1" customWidth="1"/>
    <col min="25" max="25" width="16.5703125" style="262" bestFit="1" customWidth="1"/>
    <col min="26" max="26" width="16" style="37" customWidth="1"/>
    <col min="27" max="27" width="14.5703125" style="37" bestFit="1" customWidth="1"/>
    <col min="30" max="30" width="29.42578125" customWidth="1"/>
    <col min="31" max="31" width="28" customWidth="1"/>
    <col min="32" max="32" width="27.42578125" customWidth="1"/>
    <col min="33" max="33" width="26.570312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243"/>
      <c r="O1" s="253"/>
      <c r="P1" s="253"/>
      <c r="Q1" s="253"/>
      <c r="R1" s="253"/>
      <c r="S1" s="25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100.5" customHeight="1" x14ac:dyDescent="0.25">
      <c r="A2" s="137">
        <v>101</v>
      </c>
      <c r="B2" s="34" t="s">
        <v>620</v>
      </c>
      <c r="C2" s="34"/>
      <c r="D2" s="34"/>
      <c r="E2" s="34"/>
      <c r="F2" s="34"/>
      <c r="G2" s="34"/>
      <c r="H2" s="34"/>
      <c r="I2" s="34"/>
      <c r="J2" s="34"/>
      <c r="K2" s="34"/>
      <c r="L2" s="34"/>
      <c r="M2" s="34"/>
      <c r="N2" s="244"/>
      <c r="O2" s="254"/>
      <c r="P2" s="254"/>
      <c r="Q2" s="254"/>
      <c r="R2" s="254"/>
      <c r="S2" s="25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50.25" hidden="1" customHeight="1" outlineLevel="1" x14ac:dyDescent="0.25">
      <c r="A3" s="139"/>
      <c r="B3" s="35" t="s">
        <v>612</v>
      </c>
      <c r="C3" s="35"/>
      <c r="D3" s="35"/>
      <c r="E3" s="35"/>
      <c r="F3" s="35"/>
      <c r="G3" s="35"/>
      <c r="H3" s="35"/>
      <c r="I3" s="35"/>
      <c r="J3" s="35"/>
      <c r="K3" s="35"/>
      <c r="L3" s="35"/>
      <c r="M3" s="35"/>
      <c r="N3" s="245"/>
      <c r="O3" s="255"/>
      <c r="P3" s="255"/>
      <c r="Q3" s="255"/>
      <c r="R3" s="255"/>
      <c r="S3" s="25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105.75" hidden="1" customHeight="1" outlineLevel="1" x14ac:dyDescent="0.25">
      <c r="A4" s="137"/>
      <c r="B4" s="36" t="s">
        <v>610</v>
      </c>
      <c r="C4" s="557"/>
      <c r="D4" s="558"/>
      <c r="E4" s="558"/>
      <c r="F4" s="558"/>
      <c r="G4" s="558"/>
      <c r="H4" s="36"/>
      <c r="N4" s="246"/>
    </row>
    <row r="5" spans="1:193 16371:16383" ht="53.25" customHeight="1" collapsed="1" x14ac:dyDescent="0.25">
      <c r="A5" s="140"/>
      <c r="B5" s="40" t="s">
        <v>609</v>
      </c>
      <c r="C5" s="41" t="s">
        <v>832</v>
      </c>
      <c r="D5" s="41"/>
      <c r="E5" s="41"/>
      <c r="F5" s="41"/>
      <c r="G5" s="41"/>
      <c r="H5" s="41"/>
      <c r="I5" s="41"/>
      <c r="J5" s="41"/>
      <c r="K5" s="41"/>
      <c r="L5" s="41"/>
      <c r="M5" s="41"/>
      <c r="N5" s="247"/>
      <c r="O5" s="257" t="s">
        <v>574</v>
      </c>
      <c r="P5" s="258"/>
      <c r="Q5" s="258"/>
      <c r="R5" s="258"/>
      <c r="S5" s="258"/>
      <c r="T5" s="263" t="s">
        <v>573</v>
      </c>
      <c r="U5" s="264"/>
      <c r="V5" s="264"/>
      <c r="W5" s="264"/>
      <c r="X5" s="264"/>
      <c r="Y5" s="265"/>
      <c r="Z5" s="41"/>
      <c r="AA5" s="41"/>
      <c r="AD5" s="228" t="s">
        <v>778</v>
      </c>
      <c r="AE5" s="229"/>
      <c r="AF5" s="229"/>
      <c r="AG5" s="230"/>
    </row>
    <row r="6" spans="1:193 16371:16383" ht="53.25"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248"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s="23">
        <f>COUNTA(AA7:AA109)</f>
        <v>0</v>
      </c>
      <c r="AC6" s="23">
        <f>COUNTA(N7:N109)</f>
        <v>0</v>
      </c>
      <c r="AD6" s="231" t="s">
        <v>779</v>
      </c>
      <c r="AE6" s="231" t="s">
        <v>780</v>
      </c>
      <c r="AF6" s="231" t="s">
        <v>781</v>
      </c>
      <c r="AG6" s="231" t="s">
        <v>782</v>
      </c>
    </row>
    <row r="7" spans="1:193 16371:16383" x14ac:dyDescent="0.25">
      <c r="A7" s="463"/>
      <c r="B7" s="441"/>
      <c r="C7" s="441"/>
      <c r="D7" s="431"/>
      <c r="E7" s="223"/>
      <c r="F7" s="431"/>
      <c r="G7" s="431"/>
      <c r="H7" s="431"/>
      <c r="I7" s="441"/>
      <c r="J7" s="431"/>
      <c r="K7" s="431"/>
      <c r="L7" s="431"/>
      <c r="M7" s="431"/>
      <c r="N7" s="428"/>
      <c r="O7" s="431"/>
      <c r="P7" s="431"/>
      <c r="Q7" s="431"/>
      <c r="R7" s="431"/>
      <c r="S7" s="431"/>
      <c r="T7" s="53">
        <f t="shared" ref="T7:T31" si="0">IF($N7="Pending",0,$N7*O7)</f>
        <v>0</v>
      </c>
      <c r="U7" s="53">
        <f t="shared" ref="U7:U31" si="1">IF($N7="Pending",0,$N7*P7)</f>
        <v>0</v>
      </c>
      <c r="V7" s="53">
        <f t="shared" ref="V7:V31" si="2">IF($N7="Pending",0,$N7*Q7)</f>
        <v>0</v>
      </c>
      <c r="W7" s="53">
        <f t="shared" ref="W7:W31" si="3">IF($N7="Pending",0,$N7*R7)</f>
        <v>0</v>
      </c>
      <c r="X7" s="53">
        <f t="shared" ref="X7:X31" si="4">IF($N7="Pending",0,$N7*S7)</f>
        <v>0</v>
      </c>
      <c r="Y7" s="53">
        <f t="shared" ref="Y7:Y31" si="5">SUM(T7:X7)</f>
        <v>0</v>
      </c>
      <c r="Z7" s="51"/>
      <c r="AA7" s="51"/>
      <c r="AB7" s="397"/>
      <c r="AC7" s="496"/>
      <c r="AD7" s="449"/>
      <c r="AE7" s="449"/>
      <c r="AF7" s="497"/>
      <c r="AG7" s="449"/>
    </row>
    <row r="8" spans="1:193 16371:16383" x14ac:dyDescent="0.25">
      <c r="A8" s="463"/>
      <c r="B8" s="441"/>
      <c r="C8" s="441"/>
      <c r="D8" s="431"/>
      <c r="E8" s="223"/>
      <c r="F8" s="464"/>
      <c r="G8" s="431"/>
      <c r="H8" s="431"/>
      <c r="I8" s="431"/>
      <c r="J8" s="431"/>
      <c r="K8" s="431"/>
      <c r="L8" s="431"/>
      <c r="M8" s="431"/>
      <c r="N8" s="428"/>
      <c r="O8" s="431"/>
      <c r="P8" s="431"/>
      <c r="Q8" s="431"/>
      <c r="R8" s="431"/>
      <c r="S8" s="431"/>
      <c r="T8" s="53">
        <f t="shared" si="0"/>
        <v>0</v>
      </c>
      <c r="U8" s="53">
        <f t="shared" si="1"/>
        <v>0</v>
      </c>
      <c r="V8" s="53">
        <f t="shared" si="2"/>
        <v>0</v>
      </c>
      <c r="W8" s="53">
        <f t="shared" si="3"/>
        <v>0</v>
      </c>
      <c r="X8" s="53">
        <f t="shared" si="4"/>
        <v>0</v>
      </c>
      <c r="Y8" s="53">
        <f t="shared" si="5"/>
        <v>0</v>
      </c>
      <c r="Z8" s="51"/>
      <c r="AA8" s="51"/>
      <c r="AB8" s="382"/>
      <c r="AC8" s="382"/>
      <c r="AD8" s="449"/>
      <c r="AE8" s="431"/>
      <c r="AF8" s="431"/>
      <c r="AG8" s="431"/>
    </row>
    <row r="9" spans="1:193 16371:16383" x14ac:dyDescent="0.25">
      <c r="A9" s="463"/>
      <c r="B9" s="441"/>
      <c r="C9" s="441"/>
      <c r="D9" s="431"/>
      <c r="E9" s="223"/>
      <c r="F9" s="431"/>
      <c r="G9" s="431"/>
      <c r="H9" s="431"/>
      <c r="I9" s="431"/>
      <c r="J9" s="431"/>
      <c r="K9" s="431"/>
      <c r="L9" s="431"/>
      <c r="M9" s="431"/>
      <c r="N9" s="428"/>
      <c r="O9" s="431"/>
      <c r="P9" s="431"/>
      <c r="Q9" s="431"/>
      <c r="R9" s="431"/>
      <c r="S9" s="431"/>
      <c r="T9" s="53">
        <f t="shared" si="0"/>
        <v>0</v>
      </c>
      <c r="U9" s="53">
        <f t="shared" si="1"/>
        <v>0</v>
      </c>
      <c r="V9" s="53">
        <f t="shared" si="2"/>
        <v>0</v>
      </c>
      <c r="W9" s="53">
        <f t="shared" si="3"/>
        <v>0</v>
      </c>
      <c r="X9" s="53">
        <f t="shared" si="4"/>
        <v>0</v>
      </c>
      <c r="Y9" s="53">
        <f t="shared" si="5"/>
        <v>0</v>
      </c>
      <c r="Z9" s="51"/>
      <c r="AA9" s="51"/>
      <c r="AB9" s="382"/>
      <c r="AC9" s="382"/>
      <c r="AD9" s="449"/>
      <c r="AE9" s="431"/>
      <c r="AF9" s="465"/>
      <c r="AG9" s="431"/>
    </row>
    <row r="10" spans="1:193 16371:16383" x14ac:dyDescent="0.25">
      <c r="A10" s="463"/>
      <c r="B10" s="441"/>
      <c r="C10" s="441"/>
      <c r="D10" s="431"/>
      <c r="E10" s="431"/>
      <c r="F10" s="431"/>
      <c r="G10" s="431"/>
      <c r="H10" s="431"/>
      <c r="I10" s="431"/>
      <c r="J10" s="431"/>
      <c r="K10" s="431"/>
      <c r="L10" s="431"/>
      <c r="M10" s="431"/>
      <c r="N10" s="428"/>
      <c r="O10" s="431"/>
      <c r="P10" s="431"/>
      <c r="Q10" s="431"/>
      <c r="R10" s="431"/>
      <c r="S10" s="431"/>
      <c r="T10" s="53">
        <f t="shared" si="0"/>
        <v>0</v>
      </c>
      <c r="U10" s="53">
        <f t="shared" si="1"/>
        <v>0</v>
      </c>
      <c r="V10" s="53">
        <f t="shared" si="2"/>
        <v>0</v>
      </c>
      <c r="W10" s="53">
        <f t="shared" si="3"/>
        <v>0</v>
      </c>
      <c r="X10" s="53">
        <f t="shared" si="4"/>
        <v>0</v>
      </c>
      <c r="Y10" s="53">
        <f t="shared" si="5"/>
        <v>0</v>
      </c>
      <c r="Z10" s="51"/>
      <c r="AA10" s="51"/>
      <c r="AB10" s="382"/>
      <c r="AC10" s="382"/>
      <c r="AD10" s="449"/>
      <c r="AE10" s="449"/>
      <c r="AF10" s="497"/>
      <c r="AG10" s="449"/>
    </row>
    <row r="11" spans="1:193 16371:16383" x14ac:dyDescent="0.25">
      <c r="A11" s="463"/>
      <c r="B11" s="441"/>
      <c r="C11" s="441"/>
      <c r="D11" s="431"/>
      <c r="E11" s="441"/>
      <c r="F11" s="441"/>
      <c r="G11" s="441"/>
      <c r="H11" s="441"/>
      <c r="I11" s="431"/>
      <c r="J11" s="223"/>
      <c r="K11" s="441"/>
      <c r="L11" s="223"/>
      <c r="M11" s="223"/>
      <c r="N11" s="428"/>
      <c r="O11" s="429"/>
      <c r="P11" s="430"/>
      <c r="Q11" s="430"/>
      <c r="R11" s="430"/>
      <c r="S11" s="430"/>
      <c r="T11" s="53">
        <f t="shared" si="0"/>
        <v>0</v>
      </c>
      <c r="U11" s="53">
        <f t="shared" si="1"/>
        <v>0</v>
      </c>
      <c r="V11" s="53">
        <f t="shared" si="2"/>
        <v>0</v>
      </c>
      <c r="W11" s="53">
        <f t="shared" si="3"/>
        <v>0</v>
      </c>
      <c r="X11" s="53">
        <f t="shared" si="4"/>
        <v>0</v>
      </c>
      <c r="Y11" s="53">
        <f t="shared" si="5"/>
        <v>0</v>
      </c>
      <c r="Z11" s="51"/>
      <c r="AA11" s="51"/>
      <c r="AB11" s="382"/>
      <c r="AC11" s="382"/>
      <c r="AD11" s="449"/>
      <c r="AE11" s="431"/>
      <c r="AF11" s="431"/>
      <c r="AG11" s="431"/>
    </row>
    <row r="12" spans="1:193 16371:16383" x14ac:dyDescent="0.25">
      <c r="A12" s="463"/>
      <c r="B12" s="441"/>
      <c r="C12" s="441"/>
      <c r="D12" s="431"/>
      <c r="E12" s="441"/>
      <c r="F12" s="441"/>
      <c r="G12" s="441"/>
      <c r="H12" s="441"/>
      <c r="I12" s="431"/>
      <c r="J12" s="223"/>
      <c r="K12" s="441"/>
      <c r="L12" s="223"/>
      <c r="M12" s="223"/>
      <c r="N12" s="428"/>
      <c r="O12" s="429"/>
      <c r="P12" s="430"/>
      <c r="Q12" s="430"/>
      <c r="R12" s="430"/>
      <c r="S12" s="430"/>
      <c r="T12" s="53">
        <f t="shared" si="0"/>
        <v>0</v>
      </c>
      <c r="U12" s="53">
        <f t="shared" si="1"/>
        <v>0</v>
      </c>
      <c r="V12" s="53">
        <f t="shared" si="2"/>
        <v>0</v>
      </c>
      <c r="W12" s="53">
        <f t="shared" si="3"/>
        <v>0</v>
      </c>
      <c r="X12" s="53">
        <f t="shared" si="4"/>
        <v>0</v>
      </c>
      <c r="Y12" s="53">
        <f t="shared" si="5"/>
        <v>0</v>
      </c>
      <c r="Z12" s="51"/>
      <c r="AA12" s="51"/>
      <c r="AB12" s="382"/>
      <c r="AC12" s="382"/>
      <c r="AD12" s="449"/>
      <c r="AE12" s="431"/>
      <c r="AF12" s="431"/>
      <c r="AG12" s="431"/>
    </row>
    <row r="13" spans="1:193 16371:16383" x14ac:dyDescent="0.25">
      <c r="A13" s="463"/>
      <c r="B13" s="441"/>
      <c r="C13" s="441"/>
      <c r="D13" s="431"/>
      <c r="E13" s="441"/>
      <c r="F13" s="431"/>
      <c r="G13" s="431"/>
      <c r="H13" s="431"/>
      <c r="I13" s="431"/>
      <c r="J13" s="431"/>
      <c r="K13" s="431"/>
      <c r="L13" s="431"/>
      <c r="M13" s="431"/>
      <c r="N13" s="428"/>
      <c r="O13" s="431"/>
      <c r="P13" s="431"/>
      <c r="Q13" s="431"/>
      <c r="R13" s="431"/>
      <c r="S13" s="431"/>
      <c r="T13" s="53">
        <f t="shared" si="0"/>
        <v>0</v>
      </c>
      <c r="U13" s="53">
        <f t="shared" si="1"/>
        <v>0</v>
      </c>
      <c r="V13" s="53">
        <f t="shared" si="2"/>
        <v>0</v>
      </c>
      <c r="W13" s="53">
        <f t="shared" si="3"/>
        <v>0</v>
      </c>
      <c r="X13" s="53">
        <f t="shared" si="4"/>
        <v>0</v>
      </c>
      <c r="Y13" s="53">
        <f t="shared" si="5"/>
        <v>0</v>
      </c>
      <c r="Z13" s="51"/>
      <c r="AA13" s="51"/>
      <c r="AB13" s="382"/>
      <c r="AC13" s="397"/>
      <c r="AD13" s="449"/>
      <c r="AE13" s="431"/>
      <c r="AF13" s="431"/>
      <c r="AG13" s="431"/>
    </row>
    <row r="14" spans="1:193 16371:16383" x14ac:dyDescent="0.25">
      <c r="A14" s="463"/>
      <c r="B14" s="441"/>
      <c r="C14" s="441"/>
      <c r="D14" s="431"/>
      <c r="E14" s="431"/>
      <c r="F14" s="431"/>
      <c r="G14" s="431"/>
      <c r="H14" s="431"/>
      <c r="I14" s="431"/>
      <c r="J14" s="431"/>
      <c r="K14" s="431"/>
      <c r="L14" s="431"/>
      <c r="M14" s="431"/>
      <c r="N14" s="428"/>
      <c r="O14" s="431"/>
      <c r="P14" s="431"/>
      <c r="Q14" s="431"/>
      <c r="R14" s="431"/>
      <c r="S14" s="431"/>
      <c r="T14" s="53">
        <f t="shared" si="0"/>
        <v>0</v>
      </c>
      <c r="U14" s="53">
        <f t="shared" si="1"/>
        <v>0</v>
      </c>
      <c r="V14" s="53">
        <f t="shared" si="2"/>
        <v>0</v>
      </c>
      <c r="W14" s="53">
        <f t="shared" si="3"/>
        <v>0</v>
      </c>
      <c r="X14" s="53">
        <f t="shared" si="4"/>
        <v>0</v>
      </c>
      <c r="Y14" s="53">
        <f t="shared" si="5"/>
        <v>0</v>
      </c>
      <c r="Z14" s="51"/>
      <c r="AA14" s="51"/>
      <c r="AB14" s="382"/>
      <c r="AC14" s="397"/>
      <c r="AD14" s="449"/>
      <c r="AE14" s="431"/>
      <c r="AF14" s="465"/>
      <c r="AG14" s="431"/>
    </row>
    <row r="15" spans="1:193 16371:16383" x14ac:dyDescent="0.25">
      <c r="A15" s="463"/>
      <c r="B15" s="441"/>
      <c r="C15" s="441"/>
      <c r="D15" s="431"/>
      <c r="E15" s="431"/>
      <c r="F15" s="431"/>
      <c r="G15" s="431"/>
      <c r="H15" s="431"/>
      <c r="I15" s="431"/>
      <c r="J15" s="431"/>
      <c r="K15" s="431"/>
      <c r="L15" s="431"/>
      <c r="M15" s="431"/>
      <c r="N15" s="428"/>
      <c r="O15" s="431"/>
      <c r="P15" s="431"/>
      <c r="Q15" s="431"/>
      <c r="R15" s="431"/>
      <c r="S15" s="431"/>
      <c r="T15" s="53">
        <f t="shared" si="0"/>
        <v>0</v>
      </c>
      <c r="U15" s="53">
        <f t="shared" si="1"/>
        <v>0</v>
      </c>
      <c r="V15" s="53">
        <f t="shared" si="2"/>
        <v>0</v>
      </c>
      <c r="W15" s="53">
        <f t="shared" si="3"/>
        <v>0</v>
      </c>
      <c r="X15" s="53">
        <f t="shared" si="4"/>
        <v>0</v>
      </c>
      <c r="Y15" s="53">
        <f t="shared" si="5"/>
        <v>0</v>
      </c>
      <c r="Z15" s="51"/>
      <c r="AA15" s="51"/>
      <c r="AB15" s="382"/>
      <c r="AC15" s="382"/>
      <c r="AD15" s="449"/>
      <c r="AE15" s="449"/>
      <c r="AF15" s="497"/>
      <c r="AG15" s="449"/>
    </row>
    <row r="16" spans="1:193 16371:16383" x14ac:dyDescent="0.25">
      <c r="A16" s="463"/>
      <c r="B16" s="441"/>
      <c r="C16" s="441"/>
      <c r="D16" s="431"/>
      <c r="E16" s="223"/>
      <c r="F16" s="223"/>
      <c r="G16" s="223"/>
      <c r="H16" s="223"/>
      <c r="I16" s="223"/>
      <c r="J16" s="223"/>
      <c r="K16" s="223"/>
      <c r="L16" s="223"/>
      <c r="M16" s="223"/>
      <c r="N16" s="466"/>
      <c r="O16" s="319"/>
      <c r="P16" s="467"/>
      <c r="Q16" s="467"/>
      <c r="R16" s="467"/>
      <c r="S16" s="467"/>
      <c r="T16" s="53">
        <f t="shared" si="0"/>
        <v>0</v>
      </c>
      <c r="U16" s="53">
        <f t="shared" si="1"/>
        <v>0</v>
      </c>
      <c r="V16" s="53">
        <f t="shared" si="2"/>
        <v>0</v>
      </c>
      <c r="W16" s="53">
        <f t="shared" si="3"/>
        <v>0</v>
      </c>
      <c r="X16" s="53">
        <f t="shared" si="4"/>
        <v>0</v>
      </c>
      <c r="Y16" s="53">
        <f t="shared" si="5"/>
        <v>0</v>
      </c>
      <c r="Z16" s="51"/>
      <c r="AA16" s="51"/>
      <c r="AB16" s="382"/>
      <c r="AC16" s="382"/>
      <c r="AD16" s="449"/>
      <c r="AE16" s="431"/>
      <c r="AF16" s="465"/>
      <c r="AG16" s="431"/>
    </row>
    <row r="17" spans="1:33" x14ac:dyDescent="0.25">
      <c r="A17" s="463"/>
      <c r="B17" s="223"/>
      <c r="C17" s="223"/>
      <c r="D17" s="223"/>
      <c r="E17" s="223"/>
      <c r="F17" s="223"/>
      <c r="G17" s="431"/>
      <c r="H17" s="431"/>
      <c r="I17" s="431"/>
      <c r="J17" s="431"/>
      <c r="K17" s="431"/>
      <c r="L17" s="431"/>
      <c r="M17" s="431"/>
      <c r="N17" s="428"/>
      <c r="O17" s="431"/>
      <c r="P17" s="431"/>
      <c r="Q17" s="431"/>
      <c r="R17" s="431"/>
      <c r="S17" s="431"/>
      <c r="T17" s="53">
        <f t="shared" si="0"/>
        <v>0</v>
      </c>
      <c r="U17" s="53">
        <f t="shared" si="1"/>
        <v>0</v>
      </c>
      <c r="V17" s="53">
        <f t="shared" si="2"/>
        <v>0</v>
      </c>
      <c r="W17" s="53">
        <f t="shared" si="3"/>
        <v>0</v>
      </c>
      <c r="X17" s="53">
        <f t="shared" si="4"/>
        <v>0</v>
      </c>
      <c r="Y17" s="53">
        <f t="shared" si="5"/>
        <v>0</v>
      </c>
      <c r="Z17" s="51"/>
      <c r="AA17" s="51"/>
      <c r="AB17" s="382"/>
      <c r="AC17" s="382"/>
      <c r="AD17" s="223"/>
      <c r="AE17" s="449"/>
      <c r="AF17" s="497"/>
      <c r="AG17" s="431"/>
    </row>
    <row r="18" spans="1:33" x14ac:dyDescent="0.25">
      <c r="A18" s="463"/>
      <c r="B18" s="223"/>
      <c r="C18" s="223"/>
      <c r="D18" s="223"/>
      <c r="E18" s="223"/>
      <c r="F18" s="223"/>
      <c r="G18" s="431"/>
      <c r="H18" s="431"/>
      <c r="I18" s="431"/>
      <c r="J18" s="431"/>
      <c r="K18" s="431"/>
      <c r="L18" s="431"/>
      <c r="M18" s="431"/>
      <c r="N18" s="428"/>
      <c r="O18" s="431"/>
      <c r="P18" s="431"/>
      <c r="Q18" s="431"/>
      <c r="R18" s="431"/>
      <c r="S18" s="431"/>
      <c r="T18" s="53">
        <f t="shared" si="0"/>
        <v>0</v>
      </c>
      <c r="U18" s="53">
        <f t="shared" si="1"/>
        <v>0</v>
      </c>
      <c r="V18" s="53">
        <f t="shared" si="2"/>
        <v>0</v>
      </c>
      <c r="W18" s="53">
        <f t="shared" si="3"/>
        <v>0</v>
      </c>
      <c r="X18" s="53">
        <f t="shared" si="4"/>
        <v>0</v>
      </c>
      <c r="Y18" s="53">
        <f t="shared" si="5"/>
        <v>0</v>
      </c>
      <c r="Z18" s="51"/>
      <c r="AA18" s="51"/>
      <c r="AD18" s="223"/>
      <c r="AE18" s="449"/>
      <c r="AF18" s="497"/>
      <c r="AG18" s="431"/>
    </row>
    <row r="19" spans="1:33" x14ac:dyDescent="0.25">
      <c r="A19" s="463"/>
      <c r="B19" s="223"/>
      <c r="C19" s="223"/>
      <c r="D19" s="223"/>
      <c r="E19" s="223"/>
      <c r="F19" s="223"/>
      <c r="G19" s="431"/>
      <c r="H19" s="431"/>
      <c r="I19" s="431"/>
      <c r="J19" s="431"/>
      <c r="K19" s="431"/>
      <c r="L19" s="431"/>
      <c r="M19" s="431"/>
      <c r="N19" s="428"/>
      <c r="O19" s="431"/>
      <c r="P19" s="431"/>
      <c r="Q19" s="431"/>
      <c r="R19" s="431"/>
      <c r="S19" s="431"/>
      <c r="T19" s="53">
        <f t="shared" si="0"/>
        <v>0</v>
      </c>
      <c r="U19" s="53">
        <f t="shared" si="1"/>
        <v>0</v>
      </c>
      <c r="V19" s="53">
        <f t="shared" si="2"/>
        <v>0</v>
      </c>
      <c r="W19" s="53">
        <f t="shared" si="3"/>
        <v>0</v>
      </c>
      <c r="X19" s="53">
        <f t="shared" si="4"/>
        <v>0</v>
      </c>
      <c r="Y19" s="53">
        <f t="shared" si="5"/>
        <v>0</v>
      </c>
      <c r="Z19" s="51"/>
      <c r="AA19" s="51"/>
      <c r="AD19" s="223"/>
      <c r="AE19" s="449"/>
      <c r="AF19" s="497"/>
      <c r="AG19" s="431"/>
    </row>
    <row r="20" spans="1:33" x14ac:dyDescent="0.25">
      <c r="A20" s="463"/>
      <c r="B20" s="223"/>
      <c r="C20" s="223"/>
      <c r="D20" s="223"/>
      <c r="E20" s="223"/>
      <c r="F20" s="223"/>
      <c r="G20" s="431"/>
      <c r="H20" s="431"/>
      <c r="I20" s="431"/>
      <c r="J20" s="431"/>
      <c r="K20" s="431"/>
      <c r="L20" s="431"/>
      <c r="M20" s="431"/>
      <c r="N20" s="428"/>
      <c r="O20" s="431"/>
      <c r="P20" s="431"/>
      <c r="Q20" s="431"/>
      <c r="R20" s="431"/>
      <c r="S20" s="431"/>
      <c r="T20" s="53">
        <f t="shared" si="0"/>
        <v>0</v>
      </c>
      <c r="U20" s="53">
        <f t="shared" si="1"/>
        <v>0</v>
      </c>
      <c r="V20" s="53">
        <f t="shared" si="2"/>
        <v>0</v>
      </c>
      <c r="W20" s="53">
        <f t="shared" si="3"/>
        <v>0</v>
      </c>
      <c r="X20" s="53">
        <f t="shared" si="4"/>
        <v>0</v>
      </c>
      <c r="Y20" s="53">
        <f t="shared" si="5"/>
        <v>0</v>
      </c>
      <c r="Z20" s="51"/>
      <c r="AA20" s="51"/>
      <c r="AD20" s="223"/>
      <c r="AE20" s="449"/>
      <c r="AF20" s="497"/>
      <c r="AG20" s="449"/>
    </row>
    <row r="21" spans="1:33" x14ac:dyDescent="0.25">
      <c r="A21" s="463"/>
      <c r="B21" s="223"/>
      <c r="C21" s="223"/>
      <c r="D21" s="223"/>
      <c r="E21" s="223"/>
      <c r="F21" s="223"/>
      <c r="G21" s="431"/>
      <c r="H21" s="431"/>
      <c r="I21" s="431"/>
      <c r="J21" s="431"/>
      <c r="K21" s="431"/>
      <c r="L21" s="431"/>
      <c r="M21" s="431"/>
      <c r="N21" s="428"/>
      <c r="O21" s="431"/>
      <c r="P21" s="431"/>
      <c r="Q21" s="431"/>
      <c r="R21" s="431"/>
      <c r="S21" s="431"/>
      <c r="T21" s="53">
        <f t="shared" si="0"/>
        <v>0</v>
      </c>
      <c r="U21" s="53">
        <f t="shared" si="1"/>
        <v>0</v>
      </c>
      <c r="V21" s="53">
        <f t="shared" si="2"/>
        <v>0</v>
      </c>
      <c r="W21" s="53">
        <f t="shared" si="3"/>
        <v>0</v>
      </c>
      <c r="X21" s="53">
        <f t="shared" si="4"/>
        <v>0</v>
      </c>
      <c r="Y21" s="53">
        <f t="shared" si="5"/>
        <v>0</v>
      </c>
      <c r="Z21" s="51"/>
      <c r="AA21" s="51"/>
      <c r="AD21" s="223"/>
      <c r="AE21" s="449"/>
      <c r="AF21" s="497"/>
      <c r="AG21" s="449"/>
    </row>
    <row r="22" spans="1:33" x14ac:dyDescent="0.25">
      <c r="A22" s="463"/>
      <c r="B22" s="223"/>
      <c r="C22" s="223"/>
      <c r="D22" s="223"/>
      <c r="E22" s="223"/>
      <c r="F22" s="223"/>
      <c r="G22" s="431"/>
      <c r="H22" s="431"/>
      <c r="I22" s="431"/>
      <c r="J22" s="431"/>
      <c r="K22" s="431"/>
      <c r="L22" s="431"/>
      <c r="M22" s="431"/>
      <c r="N22" s="428"/>
      <c r="O22" s="431"/>
      <c r="P22" s="431"/>
      <c r="Q22" s="431"/>
      <c r="R22" s="431"/>
      <c r="S22" s="431"/>
      <c r="T22" s="53">
        <f t="shared" si="0"/>
        <v>0</v>
      </c>
      <c r="U22" s="53">
        <f t="shared" si="1"/>
        <v>0</v>
      </c>
      <c r="V22" s="53">
        <f t="shared" si="2"/>
        <v>0</v>
      </c>
      <c r="W22" s="53">
        <f t="shared" si="3"/>
        <v>0</v>
      </c>
      <c r="X22" s="53">
        <f t="shared" si="4"/>
        <v>0</v>
      </c>
      <c r="Y22" s="53">
        <f t="shared" si="5"/>
        <v>0</v>
      </c>
      <c r="Z22" s="51"/>
      <c r="AA22" s="51"/>
      <c r="AD22" s="223"/>
      <c r="AE22" s="449"/>
      <c r="AF22" s="497"/>
      <c r="AG22" s="449"/>
    </row>
    <row r="23" spans="1:33" x14ac:dyDescent="0.25">
      <c r="A23" s="463"/>
      <c r="B23" s="223"/>
      <c r="C23" s="223"/>
      <c r="D23" s="223"/>
      <c r="E23" s="431"/>
      <c r="F23" s="441"/>
      <c r="G23" s="431"/>
      <c r="H23" s="441"/>
      <c r="I23" s="431"/>
      <c r="J23" s="223"/>
      <c r="K23" s="441"/>
      <c r="L23" s="441"/>
      <c r="M23" s="441"/>
      <c r="N23" s="428"/>
      <c r="O23" s="429"/>
      <c r="P23" s="430"/>
      <c r="Q23" s="430"/>
      <c r="R23" s="430"/>
      <c r="S23" s="430"/>
      <c r="T23" s="53">
        <f t="shared" si="0"/>
        <v>0</v>
      </c>
      <c r="U23" s="53">
        <f t="shared" si="1"/>
        <v>0</v>
      </c>
      <c r="V23" s="53">
        <f t="shared" si="2"/>
        <v>0</v>
      </c>
      <c r="W23" s="53">
        <f t="shared" si="3"/>
        <v>0</v>
      </c>
      <c r="X23" s="53">
        <f t="shared" si="4"/>
        <v>0</v>
      </c>
      <c r="Y23" s="53">
        <f t="shared" si="5"/>
        <v>0</v>
      </c>
      <c r="Z23" s="51"/>
      <c r="AA23" s="51"/>
      <c r="AD23" s="449"/>
      <c r="AE23" s="449"/>
      <c r="AF23" s="497"/>
      <c r="AG23" s="449"/>
    </row>
    <row r="24" spans="1:33" x14ac:dyDescent="0.25">
      <c r="A24" s="463"/>
      <c r="B24" s="223"/>
      <c r="C24" s="223"/>
      <c r="D24" s="441"/>
      <c r="E24" s="441"/>
      <c r="F24" s="441"/>
      <c r="G24" s="441"/>
      <c r="H24" s="223"/>
      <c r="I24" s="431"/>
      <c r="J24" s="223"/>
      <c r="K24" s="441"/>
      <c r="L24" s="223"/>
      <c r="M24" s="223"/>
      <c r="N24" s="428"/>
      <c r="O24" s="429"/>
      <c r="P24" s="430"/>
      <c r="Q24" s="430"/>
      <c r="R24" s="430"/>
      <c r="S24" s="430"/>
      <c r="T24" s="53">
        <f t="shared" si="0"/>
        <v>0</v>
      </c>
      <c r="U24" s="53">
        <f t="shared" si="1"/>
        <v>0</v>
      </c>
      <c r="V24" s="53">
        <f t="shared" si="2"/>
        <v>0</v>
      </c>
      <c r="W24" s="53">
        <f t="shared" si="3"/>
        <v>0</v>
      </c>
      <c r="X24" s="53">
        <f t="shared" si="4"/>
        <v>0</v>
      </c>
      <c r="Y24" s="53">
        <f t="shared" si="5"/>
        <v>0</v>
      </c>
      <c r="Z24" s="51"/>
      <c r="AA24" s="51"/>
      <c r="AD24" s="449"/>
      <c r="AE24" s="449"/>
      <c r="AF24" s="497"/>
      <c r="AG24" s="449"/>
    </row>
    <row r="25" spans="1:33" x14ac:dyDescent="0.25">
      <c r="A25" s="463"/>
      <c r="B25" s="223"/>
      <c r="C25" s="223"/>
      <c r="D25" s="441"/>
      <c r="E25" s="441"/>
      <c r="F25" s="441"/>
      <c r="G25" s="441"/>
      <c r="H25" s="441"/>
      <c r="I25" s="441"/>
      <c r="J25" s="223"/>
      <c r="K25" s="441"/>
      <c r="L25" s="223"/>
      <c r="M25" s="223"/>
      <c r="N25" s="428"/>
      <c r="O25" s="429"/>
      <c r="P25" s="430"/>
      <c r="Q25" s="430"/>
      <c r="R25" s="430"/>
      <c r="S25" s="430"/>
      <c r="T25" s="53">
        <f t="shared" si="0"/>
        <v>0</v>
      </c>
      <c r="U25" s="53">
        <f t="shared" si="1"/>
        <v>0</v>
      </c>
      <c r="V25" s="53">
        <f t="shared" si="2"/>
        <v>0</v>
      </c>
      <c r="W25" s="53">
        <f t="shared" si="3"/>
        <v>0</v>
      </c>
      <c r="X25" s="53">
        <f t="shared" si="4"/>
        <v>0</v>
      </c>
      <c r="Y25" s="53">
        <f t="shared" si="5"/>
        <v>0</v>
      </c>
      <c r="Z25" s="51"/>
      <c r="AA25" s="51"/>
      <c r="AD25" s="449"/>
      <c r="AE25" s="449"/>
      <c r="AF25" s="458"/>
      <c r="AG25" s="449"/>
    </row>
    <row r="26" spans="1:33" x14ac:dyDescent="0.25">
      <c r="A26" s="463"/>
      <c r="B26" s="223"/>
      <c r="C26" s="223"/>
      <c r="D26" s="431"/>
      <c r="E26" s="441"/>
      <c r="F26" s="441"/>
      <c r="G26" s="223"/>
      <c r="H26" s="223"/>
      <c r="I26" s="441"/>
      <c r="J26" s="223"/>
      <c r="K26" s="441"/>
      <c r="L26" s="223"/>
      <c r="M26" s="223"/>
      <c r="N26" s="428"/>
      <c r="O26" s="429"/>
      <c r="P26" s="430"/>
      <c r="Q26" s="430"/>
      <c r="R26" s="430"/>
      <c r="S26" s="430"/>
      <c r="T26" s="53">
        <f t="shared" si="0"/>
        <v>0</v>
      </c>
      <c r="U26" s="53">
        <f t="shared" si="1"/>
        <v>0</v>
      </c>
      <c r="V26" s="53">
        <f t="shared" si="2"/>
        <v>0</v>
      </c>
      <c r="W26" s="53">
        <f t="shared" si="3"/>
        <v>0</v>
      </c>
      <c r="X26" s="53">
        <f t="shared" si="4"/>
        <v>0</v>
      </c>
      <c r="Y26" s="53">
        <f t="shared" si="5"/>
        <v>0</v>
      </c>
      <c r="Z26" s="51"/>
      <c r="AA26" s="51"/>
      <c r="AD26" s="449"/>
      <c r="AE26" s="431"/>
      <c r="AF26" s="431"/>
      <c r="AG26" s="431"/>
    </row>
    <row r="27" spans="1:33" x14ac:dyDescent="0.25">
      <c r="A27" s="463"/>
      <c r="B27" s="223"/>
      <c r="C27" s="223"/>
      <c r="D27" s="431"/>
      <c r="E27" s="441"/>
      <c r="F27" s="441"/>
      <c r="G27" s="223"/>
      <c r="H27" s="223"/>
      <c r="I27" s="441"/>
      <c r="J27" s="223"/>
      <c r="K27" s="441"/>
      <c r="L27" s="223"/>
      <c r="M27" s="223"/>
      <c r="N27" s="428"/>
      <c r="O27" s="429"/>
      <c r="P27" s="430"/>
      <c r="Q27" s="430"/>
      <c r="R27" s="430"/>
      <c r="S27" s="430"/>
      <c r="T27" s="53">
        <f t="shared" si="0"/>
        <v>0</v>
      </c>
      <c r="U27" s="53">
        <f t="shared" si="1"/>
        <v>0</v>
      </c>
      <c r="V27" s="53">
        <f t="shared" si="2"/>
        <v>0</v>
      </c>
      <c r="W27" s="53">
        <f t="shared" si="3"/>
        <v>0</v>
      </c>
      <c r="X27" s="53">
        <f t="shared" si="4"/>
        <v>0</v>
      </c>
      <c r="Y27" s="53">
        <f t="shared" si="5"/>
        <v>0</v>
      </c>
      <c r="Z27" s="51"/>
      <c r="AA27" s="51"/>
      <c r="AD27" s="449"/>
      <c r="AE27" s="431"/>
      <c r="AF27" s="431"/>
      <c r="AG27" s="431"/>
    </row>
    <row r="28" spans="1:33" x14ac:dyDescent="0.25">
      <c r="A28" s="463"/>
      <c r="B28" s="223"/>
      <c r="C28" s="223"/>
      <c r="D28" s="431"/>
      <c r="E28" s="441"/>
      <c r="F28" s="441"/>
      <c r="G28" s="223"/>
      <c r="H28" s="223"/>
      <c r="I28" s="441"/>
      <c r="J28" s="223"/>
      <c r="K28" s="441"/>
      <c r="L28" s="223"/>
      <c r="M28" s="223"/>
      <c r="N28" s="428"/>
      <c r="O28" s="429"/>
      <c r="P28" s="430"/>
      <c r="Q28" s="430"/>
      <c r="R28" s="430"/>
      <c r="S28" s="430"/>
      <c r="T28" s="53">
        <f t="shared" si="0"/>
        <v>0</v>
      </c>
      <c r="U28" s="53">
        <f t="shared" si="1"/>
        <v>0</v>
      </c>
      <c r="V28" s="53">
        <f t="shared" si="2"/>
        <v>0</v>
      </c>
      <c r="W28" s="53">
        <f t="shared" si="3"/>
        <v>0</v>
      </c>
      <c r="X28" s="53">
        <f t="shared" si="4"/>
        <v>0</v>
      </c>
      <c r="Y28" s="53">
        <f t="shared" si="5"/>
        <v>0</v>
      </c>
      <c r="Z28" s="51"/>
      <c r="AA28" s="51"/>
      <c r="AD28" s="441"/>
      <c r="AE28" s="431"/>
      <c r="AF28" s="431"/>
      <c r="AG28" s="431"/>
    </row>
    <row r="29" spans="1:33" x14ac:dyDescent="0.25">
      <c r="A29" s="463"/>
      <c r="B29" s="223"/>
      <c r="C29" s="223"/>
      <c r="D29" s="431"/>
      <c r="E29" s="441"/>
      <c r="F29" s="441"/>
      <c r="G29" s="223"/>
      <c r="H29" s="223"/>
      <c r="I29" s="441"/>
      <c r="J29" s="223"/>
      <c r="K29" s="441"/>
      <c r="L29" s="223"/>
      <c r="M29" s="223"/>
      <c r="N29" s="428"/>
      <c r="O29" s="429"/>
      <c r="P29" s="430"/>
      <c r="Q29" s="430"/>
      <c r="R29" s="430"/>
      <c r="S29" s="430"/>
      <c r="T29" s="53">
        <f t="shared" si="0"/>
        <v>0</v>
      </c>
      <c r="U29" s="53">
        <f t="shared" si="1"/>
        <v>0</v>
      </c>
      <c r="V29" s="53">
        <f t="shared" si="2"/>
        <v>0</v>
      </c>
      <c r="W29" s="53">
        <f t="shared" si="3"/>
        <v>0</v>
      </c>
      <c r="X29" s="53">
        <f t="shared" si="4"/>
        <v>0</v>
      </c>
      <c r="Y29" s="53">
        <f t="shared" si="5"/>
        <v>0</v>
      </c>
      <c r="Z29" s="51"/>
      <c r="AA29" s="51"/>
      <c r="AD29" s="441"/>
      <c r="AE29" s="431"/>
      <c r="AF29" s="431"/>
      <c r="AG29" s="431"/>
    </row>
    <row r="30" spans="1:33" x14ac:dyDescent="0.25">
      <c r="A30" s="463"/>
      <c r="B30" s="223"/>
      <c r="C30" s="223"/>
      <c r="D30" s="431"/>
      <c r="E30" s="441"/>
      <c r="F30" s="441"/>
      <c r="G30" s="223"/>
      <c r="H30" s="223"/>
      <c r="I30" s="441"/>
      <c r="J30" s="223"/>
      <c r="K30" s="441"/>
      <c r="L30" s="223"/>
      <c r="M30" s="223"/>
      <c r="N30" s="428"/>
      <c r="O30" s="429"/>
      <c r="P30" s="430"/>
      <c r="Q30" s="430"/>
      <c r="R30" s="430"/>
      <c r="S30" s="430"/>
      <c r="T30" s="53">
        <f t="shared" si="0"/>
        <v>0</v>
      </c>
      <c r="U30" s="53">
        <f t="shared" si="1"/>
        <v>0</v>
      </c>
      <c r="V30" s="53">
        <f t="shared" si="2"/>
        <v>0</v>
      </c>
      <c r="W30" s="53">
        <f t="shared" si="3"/>
        <v>0</v>
      </c>
      <c r="X30" s="53">
        <f t="shared" si="4"/>
        <v>0</v>
      </c>
      <c r="Y30" s="53">
        <f t="shared" si="5"/>
        <v>0</v>
      </c>
      <c r="Z30" s="51"/>
      <c r="AA30" s="51"/>
      <c r="AD30" s="434"/>
      <c r="AE30" s="434"/>
      <c r="AF30" s="434"/>
      <c r="AG30" s="434"/>
    </row>
    <row r="31" spans="1:33" x14ac:dyDescent="0.25">
      <c r="A31" s="463"/>
      <c r="B31" s="223"/>
      <c r="C31" s="441"/>
      <c r="D31" s="431"/>
      <c r="E31" s="441"/>
      <c r="F31" s="441"/>
      <c r="G31" s="223"/>
      <c r="H31" s="223"/>
      <c r="I31" s="441"/>
      <c r="J31" s="223"/>
      <c r="K31" s="441"/>
      <c r="L31" s="223"/>
      <c r="M31" s="223"/>
      <c r="N31" s="428"/>
      <c r="O31" s="429"/>
      <c r="P31" s="430"/>
      <c r="Q31" s="430"/>
      <c r="R31" s="430"/>
      <c r="S31" s="430"/>
      <c r="T31" s="53">
        <f t="shared" si="0"/>
        <v>0</v>
      </c>
      <c r="U31" s="53">
        <f t="shared" si="1"/>
        <v>0</v>
      </c>
      <c r="V31" s="53">
        <f t="shared" si="2"/>
        <v>0</v>
      </c>
      <c r="W31" s="53">
        <f t="shared" si="3"/>
        <v>0</v>
      </c>
      <c r="X31" s="53">
        <f t="shared" si="4"/>
        <v>0</v>
      </c>
      <c r="Y31" s="53">
        <f t="shared" si="5"/>
        <v>0</v>
      </c>
      <c r="Z31" s="51"/>
      <c r="AA31" s="51"/>
      <c r="AD31" s="434"/>
      <c r="AE31" s="434"/>
      <c r="AF31" s="434"/>
      <c r="AG31" s="434"/>
    </row>
    <row r="32" spans="1:33" s="217" customFormat="1" x14ac:dyDescent="0.25">
      <c r="A32" s="144"/>
      <c r="B32" s="50"/>
      <c r="C32" s="50"/>
      <c r="D32" s="50"/>
      <c r="E32" s="50"/>
      <c r="F32" s="50"/>
      <c r="G32" s="50"/>
      <c r="H32" s="50"/>
      <c r="I32" s="51"/>
      <c r="J32" s="186"/>
      <c r="K32" s="49"/>
      <c r="L32" s="51"/>
      <c r="M32" s="51"/>
      <c r="N32" s="206"/>
      <c r="O32" s="206"/>
      <c r="P32" s="249"/>
      <c r="Q32" s="249"/>
      <c r="R32" s="249"/>
      <c r="S32" s="249"/>
      <c r="T32" s="53">
        <f t="shared" ref="T32:X73" si="6">IF($N32="Pending",0,$N32*O32)</f>
        <v>0</v>
      </c>
      <c r="U32" s="53">
        <f t="shared" si="6"/>
        <v>0</v>
      </c>
      <c r="V32" s="53">
        <f t="shared" si="6"/>
        <v>0</v>
      </c>
      <c r="W32" s="53">
        <f t="shared" si="6"/>
        <v>0</v>
      </c>
      <c r="X32" s="53">
        <f t="shared" si="6"/>
        <v>0</v>
      </c>
      <c r="Y32" s="53">
        <f t="shared" ref="Y32:Y70" si="7">SUM(T32:X32)</f>
        <v>0</v>
      </c>
      <c r="Z32" s="51"/>
      <c r="AA32" s="51"/>
      <c r="AD32" s="50"/>
      <c r="AE32" s="50"/>
      <c r="AF32" s="398"/>
      <c r="AG32" s="398"/>
    </row>
    <row r="33" spans="1:33" s="217" customFormat="1" x14ac:dyDescent="0.25">
      <c r="A33" s="144"/>
      <c r="B33" s="50"/>
      <c r="C33" s="50"/>
      <c r="D33" s="50"/>
      <c r="E33" s="50"/>
      <c r="F33" s="50"/>
      <c r="G33" s="50"/>
      <c r="H33" s="50"/>
      <c r="I33" s="51"/>
      <c r="J33" s="186"/>
      <c r="K33" s="49"/>
      <c r="L33" s="51"/>
      <c r="M33" s="51"/>
      <c r="N33" s="206"/>
      <c r="O33" s="206"/>
      <c r="P33" s="249"/>
      <c r="Q33" s="249"/>
      <c r="R33" s="249"/>
      <c r="S33" s="249"/>
      <c r="T33" s="53">
        <f t="shared" si="6"/>
        <v>0</v>
      </c>
      <c r="U33" s="53">
        <f t="shared" si="6"/>
        <v>0</v>
      </c>
      <c r="V33" s="53">
        <f t="shared" si="6"/>
        <v>0</v>
      </c>
      <c r="W33" s="53">
        <f t="shared" si="6"/>
        <v>0</v>
      </c>
      <c r="X33" s="53">
        <f t="shared" si="6"/>
        <v>0</v>
      </c>
      <c r="Y33" s="53">
        <f t="shared" si="7"/>
        <v>0</v>
      </c>
      <c r="Z33" s="51"/>
      <c r="AA33" s="51"/>
      <c r="AD33" s="50"/>
      <c r="AE33" s="50"/>
      <c r="AF33" s="398"/>
      <c r="AG33" s="398"/>
    </row>
    <row r="34" spans="1:33" s="217" customFormat="1" x14ac:dyDescent="0.25">
      <c r="A34" s="144"/>
      <c r="B34" s="50"/>
      <c r="C34" s="50"/>
      <c r="D34" s="50"/>
      <c r="E34" s="50"/>
      <c r="F34" s="50"/>
      <c r="G34" s="50"/>
      <c r="H34" s="50"/>
      <c r="I34" s="51"/>
      <c r="J34" s="51"/>
      <c r="K34" s="49"/>
      <c r="L34" s="51"/>
      <c r="M34" s="51"/>
      <c r="N34" s="206"/>
      <c r="O34" s="206"/>
      <c r="P34" s="249"/>
      <c r="Q34" s="249"/>
      <c r="R34" s="249"/>
      <c r="S34" s="249"/>
      <c r="T34" s="53">
        <f t="shared" si="6"/>
        <v>0</v>
      </c>
      <c r="U34" s="53">
        <f t="shared" si="6"/>
        <v>0</v>
      </c>
      <c r="V34" s="53">
        <f t="shared" si="6"/>
        <v>0</v>
      </c>
      <c r="W34" s="53">
        <f t="shared" si="6"/>
        <v>0</v>
      </c>
      <c r="X34" s="53">
        <f t="shared" si="6"/>
        <v>0</v>
      </c>
      <c r="Y34" s="53">
        <f t="shared" si="7"/>
        <v>0</v>
      </c>
      <c r="Z34" s="51"/>
      <c r="AA34" s="51"/>
      <c r="AD34" s="50"/>
      <c r="AE34" s="50"/>
      <c r="AF34" s="398"/>
      <c r="AG34" s="398"/>
    </row>
    <row r="35" spans="1:33" s="217" customFormat="1" x14ac:dyDescent="0.25">
      <c r="A35" s="144"/>
      <c r="B35" s="50"/>
      <c r="C35" s="50"/>
      <c r="D35" s="50"/>
      <c r="E35" s="50"/>
      <c r="F35" s="50"/>
      <c r="G35" s="50"/>
      <c r="H35" s="50"/>
      <c r="I35" s="51"/>
      <c r="J35" s="51"/>
      <c r="K35" s="49"/>
      <c r="L35" s="51"/>
      <c r="M35" s="51"/>
      <c r="N35" s="206"/>
      <c r="O35" s="206"/>
      <c r="P35" s="249"/>
      <c r="Q35" s="249"/>
      <c r="R35" s="249"/>
      <c r="S35" s="249"/>
      <c r="T35" s="53">
        <f t="shared" si="6"/>
        <v>0</v>
      </c>
      <c r="U35" s="53">
        <f t="shared" si="6"/>
        <v>0</v>
      </c>
      <c r="V35" s="53">
        <f t="shared" si="6"/>
        <v>0</v>
      </c>
      <c r="W35" s="53">
        <f t="shared" si="6"/>
        <v>0</v>
      </c>
      <c r="X35" s="53">
        <f t="shared" si="6"/>
        <v>0</v>
      </c>
      <c r="Y35" s="53">
        <f t="shared" si="7"/>
        <v>0</v>
      </c>
      <c r="Z35" s="51"/>
      <c r="AA35" s="51"/>
      <c r="AD35" s="50"/>
      <c r="AE35" s="50"/>
      <c r="AF35" s="398"/>
      <c r="AG35" s="398"/>
    </row>
    <row r="36" spans="1:33" s="217" customFormat="1" x14ac:dyDescent="0.25">
      <c r="A36" s="144"/>
      <c r="B36" s="50"/>
      <c r="C36" s="50"/>
      <c r="D36" s="50"/>
      <c r="E36" s="50"/>
      <c r="F36" s="50"/>
      <c r="G36" s="50"/>
      <c r="H36" s="50"/>
      <c r="I36" s="51"/>
      <c r="J36" s="51"/>
      <c r="K36" s="49"/>
      <c r="L36" s="51"/>
      <c r="M36" s="51"/>
      <c r="N36" s="206"/>
      <c r="O36" s="206"/>
      <c r="P36" s="249"/>
      <c r="Q36" s="249"/>
      <c r="R36" s="249"/>
      <c r="S36" s="249"/>
      <c r="T36" s="53">
        <f t="shared" si="6"/>
        <v>0</v>
      </c>
      <c r="U36" s="53">
        <f t="shared" si="6"/>
        <v>0</v>
      </c>
      <c r="V36" s="53">
        <f t="shared" si="6"/>
        <v>0</v>
      </c>
      <c r="W36" s="53">
        <f t="shared" si="6"/>
        <v>0</v>
      </c>
      <c r="X36" s="53">
        <f t="shared" si="6"/>
        <v>0</v>
      </c>
      <c r="Y36" s="53">
        <f t="shared" si="7"/>
        <v>0</v>
      </c>
      <c r="Z36" s="51"/>
      <c r="AA36" s="51"/>
      <c r="AD36" s="218"/>
      <c r="AE36" s="50"/>
      <c r="AF36" s="398"/>
      <c r="AG36" s="398"/>
    </row>
    <row r="37" spans="1:33" s="217" customFormat="1" x14ac:dyDescent="0.25">
      <c r="A37" s="144"/>
      <c r="B37" s="50"/>
      <c r="C37" s="50"/>
      <c r="D37" s="50"/>
      <c r="E37" s="50"/>
      <c r="F37" s="50"/>
      <c r="G37" s="50"/>
      <c r="H37" s="50"/>
      <c r="I37" s="51"/>
      <c r="J37" s="51"/>
      <c r="K37" s="49"/>
      <c r="L37" s="51"/>
      <c r="M37" s="51"/>
      <c r="N37" s="249"/>
      <c r="O37" s="206"/>
      <c r="P37" s="249"/>
      <c r="Q37" s="249"/>
      <c r="R37" s="249"/>
      <c r="S37" s="249"/>
      <c r="T37" s="53">
        <f t="shared" si="6"/>
        <v>0</v>
      </c>
      <c r="U37" s="53">
        <f t="shared" si="6"/>
        <v>0</v>
      </c>
      <c r="V37" s="53">
        <f t="shared" si="6"/>
        <v>0</v>
      </c>
      <c r="W37" s="53">
        <f t="shared" si="6"/>
        <v>0</v>
      </c>
      <c r="X37" s="53">
        <f t="shared" si="6"/>
        <v>0</v>
      </c>
      <c r="Y37" s="53">
        <f t="shared" si="7"/>
        <v>0</v>
      </c>
      <c r="Z37" s="51"/>
      <c r="AA37" s="51"/>
      <c r="AD37" s="218"/>
      <c r="AE37" s="50"/>
      <c r="AF37" s="398"/>
      <c r="AG37" s="398"/>
    </row>
    <row r="38" spans="1:33" s="217" customFormat="1" x14ac:dyDescent="0.25">
      <c r="A38" s="144"/>
      <c r="B38" s="50"/>
      <c r="C38" s="50"/>
      <c r="D38" s="50"/>
      <c r="E38" s="50"/>
      <c r="F38" s="50"/>
      <c r="G38" s="50"/>
      <c r="H38" s="50"/>
      <c r="I38" s="51"/>
      <c r="J38" s="242"/>
      <c r="K38" s="49"/>
      <c r="L38" s="51"/>
      <c r="M38" s="51"/>
      <c r="N38" s="249"/>
      <c r="O38" s="206"/>
      <c r="P38" s="249"/>
      <c r="Q38" s="249"/>
      <c r="R38" s="249"/>
      <c r="S38" s="249"/>
      <c r="T38" s="53">
        <f t="shared" si="6"/>
        <v>0</v>
      </c>
      <c r="U38" s="53">
        <f t="shared" si="6"/>
        <v>0</v>
      </c>
      <c r="V38" s="53">
        <f t="shared" si="6"/>
        <v>0</v>
      </c>
      <c r="W38" s="53">
        <f t="shared" si="6"/>
        <v>0</v>
      </c>
      <c r="X38" s="53">
        <f t="shared" si="6"/>
        <v>0</v>
      </c>
      <c r="Y38" s="53">
        <f t="shared" si="7"/>
        <v>0</v>
      </c>
      <c r="Z38" s="51"/>
      <c r="AA38" s="51"/>
      <c r="AD38" s="50"/>
      <c r="AE38" s="50"/>
      <c r="AF38" s="398"/>
      <c r="AG38" s="398"/>
    </row>
    <row r="39" spans="1:33" s="217" customFormat="1" x14ac:dyDescent="0.25">
      <c r="A39" s="144"/>
      <c r="B39" s="50"/>
      <c r="C39" s="50"/>
      <c r="D39" s="50"/>
      <c r="E39" s="50"/>
      <c r="F39" s="50"/>
      <c r="G39" s="50"/>
      <c r="H39" s="50"/>
      <c r="I39" s="51"/>
      <c r="J39" s="242"/>
      <c r="K39" s="49"/>
      <c r="L39" s="51"/>
      <c r="M39" s="51"/>
      <c r="N39" s="275"/>
      <c r="O39" s="206"/>
      <c r="P39" s="249"/>
      <c r="Q39" s="249"/>
      <c r="R39" s="249"/>
      <c r="S39" s="249"/>
      <c r="T39" s="53">
        <f t="shared" si="6"/>
        <v>0</v>
      </c>
      <c r="U39" s="53">
        <f t="shared" si="6"/>
        <v>0</v>
      </c>
      <c r="V39" s="53">
        <f t="shared" si="6"/>
        <v>0</v>
      </c>
      <c r="W39" s="53">
        <f t="shared" si="6"/>
        <v>0</v>
      </c>
      <c r="X39" s="53">
        <f t="shared" si="6"/>
        <v>0</v>
      </c>
      <c r="Y39" s="53">
        <f t="shared" si="7"/>
        <v>0</v>
      </c>
      <c r="Z39" s="51"/>
      <c r="AA39" s="51"/>
      <c r="AD39" s="50"/>
      <c r="AE39" s="50"/>
      <c r="AF39" s="398"/>
      <c r="AG39" s="398"/>
    </row>
    <row r="40" spans="1:33" s="217" customFormat="1" x14ac:dyDescent="0.25">
      <c r="A40" s="144"/>
      <c r="B40" s="50"/>
      <c r="C40" s="50"/>
      <c r="D40" s="50"/>
      <c r="E40" s="50"/>
      <c r="F40" s="50"/>
      <c r="G40" s="50"/>
      <c r="H40" s="50"/>
      <c r="I40" s="51"/>
      <c r="J40" s="51"/>
      <c r="K40" s="49"/>
      <c r="L40" s="51"/>
      <c r="M40" s="51"/>
      <c r="N40" s="249"/>
      <c r="O40" s="206"/>
      <c r="P40" s="249"/>
      <c r="Q40" s="249"/>
      <c r="R40" s="249"/>
      <c r="S40" s="249"/>
      <c r="T40" s="53">
        <f t="shared" si="6"/>
        <v>0</v>
      </c>
      <c r="U40" s="53">
        <f t="shared" si="6"/>
        <v>0</v>
      </c>
      <c r="V40" s="53">
        <f t="shared" si="6"/>
        <v>0</v>
      </c>
      <c r="W40" s="53">
        <f t="shared" si="6"/>
        <v>0</v>
      </c>
      <c r="X40" s="53">
        <f t="shared" si="6"/>
        <v>0</v>
      </c>
      <c r="Y40" s="53">
        <f t="shared" si="7"/>
        <v>0</v>
      </c>
      <c r="Z40" s="51"/>
      <c r="AA40" s="51"/>
      <c r="AD40" s="50"/>
      <c r="AE40" s="50"/>
      <c r="AF40" s="398"/>
      <c r="AG40" s="398"/>
    </row>
    <row r="41" spans="1:33" s="217" customFormat="1" x14ac:dyDescent="0.25">
      <c r="A41" s="144"/>
      <c r="B41" s="50"/>
      <c r="C41" s="50"/>
      <c r="D41" s="50"/>
      <c r="E41" s="50"/>
      <c r="F41" s="50"/>
      <c r="G41" s="50"/>
      <c r="H41" s="50"/>
      <c r="I41" s="51"/>
      <c r="J41" s="51"/>
      <c r="K41" s="49"/>
      <c r="L41" s="51"/>
      <c r="M41" s="51"/>
      <c r="N41" s="206"/>
      <c r="O41" s="206"/>
      <c r="P41" s="249"/>
      <c r="Q41" s="249"/>
      <c r="R41" s="249"/>
      <c r="S41" s="249"/>
      <c r="T41" s="53">
        <f t="shared" si="6"/>
        <v>0</v>
      </c>
      <c r="U41" s="53">
        <f t="shared" si="6"/>
        <v>0</v>
      </c>
      <c r="V41" s="53">
        <f t="shared" si="6"/>
        <v>0</v>
      </c>
      <c r="W41" s="53">
        <f t="shared" si="6"/>
        <v>0</v>
      </c>
      <c r="X41" s="53">
        <f t="shared" si="6"/>
        <v>0</v>
      </c>
      <c r="Y41" s="53">
        <f t="shared" si="7"/>
        <v>0</v>
      </c>
      <c r="Z41" s="51"/>
      <c r="AA41" s="51"/>
      <c r="AD41" s="50"/>
      <c r="AE41" s="50"/>
      <c r="AF41" s="398"/>
      <c r="AG41" s="398"/>
    </row>
    <row r="42" spans="1:33" s="217" customFormat="1" x14ac:dyDescent="0.25">
      <c r="A42" s="144"/>
      <c r="B42" s="50"/>
      <c r="C42" s="50"/>
      <c r="D42" s="50"/>
      <c r="E42" s="50"/>
      <c r="F42" s="50"/>
      <c r="G42" s="50"/>
      <c r="H42" s="50"/>
      <c r="I42" s="51"/>
      <c r="J42" s="51"/>
      <c r="K42" s="49"/>
      <c r="L42" s="51"/>
      <c r="M42" s="51"/>
      <c r="N42" s="215"/>
      <c r="O42" s="206"/>
      <c r="P42" s="249"/>
      <c r="Q42" s="249"/>
      <c r="R42" s="249"/>
      <c r="S42" s="249"/>
      <c r="T42" s="53">
        <f t="shared" si="6"/>
        <v>0</v>
      </c>
      <c r="U42" s="53">
        <f t="shared" si="6"/>
        <v>0</v>
      </c>
      <c r="V42" s="53">
        <f t="shared" si="6"/>
        <v>0</v>
      </c>
      <c r="W42" s="53">
        <f t="shared" si="6"/>
        <v>0</v>
      </c>
      <c r="X42" s="53">
        <f t="shared" si="6"/>
        <v>0</v>
      </c>
      <c r="Y42" s="53">
        <f t="shared" si="7"/>
        <v>0</v>
      </c>
      <c r="Z42" s="51"/>
      <c r="AA42" s="51"/>
      <c r="AD42" s="50"/>
      <c r="AE42" s="50"/>
      <c r="AF42" s="398"/>
      <c r="AG42" s="398"/>
    </row>
    <row r="43" spans="1:33" s="217" customFormat="1" x14ac:dyDescent="0.25">
      <c r="A43" s="144"/>
      <c r="B43" s="50"/>
      <c r="C43" s="50"/>
      <c r="D43" s="50"/>
      <c r="E43" s="50"/>
      <c r="F43" s="50"/>
      <c r="G43" s="50"/>
      <c r="H43" s="50"/>
      <c r="I43" s="51"/>
      <c r="J43" s="51"/>
      <c r="K43" s="49"/>
      <c r="L43" s="51"/>
      <c r="M43" s="51"/>
      <c r="N43" s="215"/>
      <c r="O43" s="206"/>
      <c r="P43" s="249"/>
      <c r="Q43" s="249"/>
      <c r="R43" s="249"/>
      <c r="S43" s="249"/>
      <c r="T43" s="53">
        <f t="shared" si="6"/>
        <v>0</v>
      </c>
      <c r="U43" s="53">
        <f t="shared" si="6"/>
        <v>0</v>
      </c>
      <c r="V43" s="53">
        <f t="shared" si="6"/>
        <v>0</v>
      </c>
      <c r="W43" s="53">
        <f t="shared" si="6"/>
        <v>0</v>
      </c>
      <c r="X43" s="53">
        <f t="shared" si="6"/>
        <v>0</v>
      </c>
      <c r="Y43" s="53">
        <f t="shared" si="7"/>
        <v>0</v>
      </c>
      <c r="Z43" s="51"/>
      <c r="AA43" s="51"/>
      <c r="AD43" s="50"/>
      <c r="AE43" s="50"/>
      <c r="AF43" s="398"/>
      <c r="AG43" s="398"/>
    </row>
    <row r="44" spans="1:33" s="217" customFormat="1" x14ac:dyDescent="0.25">
      <c r="A44" s="144"/>
      <c r="B44" s="50"/>
      <c r="C44" s="50"/>
      <c r="D44" s="50"/>
      <c r="E44" s="50"/>
      <c r="F44" s="50"/>
      <c r="G44" s="50"/>
      <c r="H44" s="50"/>
      <c r="I44" s="51"/>
      <c r="J44" s="51"/>
      <c r="K44" s="49"/>
      <c r="L44" s="51"/>
      <c r="M44" s="51"/>
      <c r="N44" s="215"/>
      <c r="O44" s="206"/>
      <c r="P44" s="249"/>
      <c r="Q44" s="249"/>
      <c r="R44" s="249"/>
      <c r="S44" s="249"/>
      <c r="T44" s="53">
        <f t="shared" si="6"/>
        <v>0</v>
      </c>
      <c r="U44" s="53">
        <f t="shared" si="6"/>
        <v>0</v>
      </c>
      <c r="V44" s="53">
        <f t="shared" si="6"/>
        <v>0</v>
      </c>
      <c r="W44" s="53">
        <f t="shared" si="6"/>
        <v>0</v>
      </c>
      <c r="X44" s="53">
        <f t="shared" si="6"/>
        <v>0</v>
      </c>
      <c r="Y44" s="53">
        <f t="shared" si="7"/>
        <v>0</v>
      </c>
      <c r="Z44" s="51"/>
      <c r="AA44" s="51"/>
      <c r="AD44" s="50"/>
      <c r="AE44" s="50"/>
      <c r="AF44" s="398"/>
      <c r="AG44" s="398"/>
    </row>
    <row r="45" spans="1:33" s="315" customFormat="1" x14ac:dyDescent="0.25">
      <c r="A45" s="208"/>
      <c r="B45" s="198"/>
      <c r="C45" s="198"/>
      <c r="D45" s="198"/>
      <c r="E45" s="198"/>
      <c r="F45" s="198"/>
      <c r="G45" s="198"/>
      <c r="H45" s="198"/>
      <c r="I45" s="186"/>
      <c r="J45" s="186"/>
      <c r="K45" s="189"/>
      <c r="L45" s="186"/>
      <c r="M45" s="186"/>
      <c r="N45" s="278"/>
      <c r="O45" s="279"/>
      <c r="P45" s="268"/>
      <c r="Q45" s="268"/>
      <c r="R45" s="268"/>
      <c r="S45" s="268"/>
      <c r="T45" s="53">
        <f t="shared" si="6"/>
        <v>0</v>
      </c>
      <c r="U45" s="53">
        <f t="shared" si="6"/>
        <v>0</v>
      </c>
      <c r="V45" s="53">
        <f t="shared" si="6"/>
        <v>0</v>
      </c>
      <c r="W45" s="53">
        <f t="shared" si="6"/>
        <v>0</v>
      </c>
      <c r="X45" s="53">
        <f t="shared" si="6"/>
        <v>0</v>
      </c>
      <c r="Y45" s="53">
        <f t="shared" si="7"/>
        <v>0</v>
      </c>
      <c r="Z45" s="186"/>
      <c r="AA45" s="186"/>
      <c r="AD45" s="50"/>
      <c r="AE45" s="198"/>
      <c r="AF45" s="296"/>
      <c r="AG45" s="296"/>
    </row>
    <row r="46" spans="1:33" s="217" customFormat="1" x14ac:dyDescent="0.25">
      <c r="A46" s="144"/>
      <c r="B46" s="50"/>
      <c r="C46" s="50"/>
      <c r="D46" s="50"/>
      <c r="E46" s="50"/>
      <c r="F46" s="50"/>
      <c r="G46" s="50"/>
      <c r="H46" s="50"/>
      <c r="I46" s="51"/>
      <c r="J46" s="51"/>
      <c r="K46" s="49"/>
      <c r="L46" s="51"/>
      <c r="M46" s="51"/>
      <c r="N46" s="215"/>
      <c r="O46" s="206"/>
      <c r="P46" s="249"/>
      <c r="Q46" s="249"/>
      <c r="R46" s="249"/>
      <c r="S46" s="249"/>
      <c r="T46" s="53">
        <f t="shared" si="6"/>
        <v>0</v>
      </c>
      <c r="U46" s="53">
        <f t="shared" si="6"/>
        <v>0</v>
      </c>
      <c r="V46" s="53">
        <f t="shared" si="6"/>
        <v>0</v>
      </c>
      <c r="W46" s="53">
        <f t="shared" si="6"/>
        <v>0</v>
      </c>
      <c r="X46" s="53">
        <f t="shared" si="6"/>
        <v>0</v>
      </c>
      <c r="Y46" s="53">
        <f t="shared" si="7"/>
        <v>0</v>
      </c>
      <c r="Z46" s="51"/>
      <c r="AA46" s="51"/>
      <c r="AD46" s="50"/>
      <c r="AE46" s="198"/>
      <c r="AF46" s="398"/>
      <c r="AG46" s="398"/>
    </row>
    <row r="47" spans="1:33" s="217" customFormat="1" x14ac:dyDescent="0.25">
      <c r="A47" s="144"/>
      <c r="B47" s="50"/>
      <c r="C47" s="50"/>
      <c r="D47" s="50"/>
      <c r="E47" s="50"/>
      <c r="F47" s="50"/>
      <c r="G47" s="50"/>
      <c r="H47" s="50"/>
      <c r="I47" s="51"/>
      <c r="J47" s="51"/>
      <c r="K47" s="49"/>
      <c r="L47" s="51"/>
      <c r="M47" s="51"/>
      <c r="N47" s="215"/>
      <c r="O47" s="206"/>
      <c r="P47" s="249"/>
      <c r="Q47" s="249"/>
      <c r="R47" s="249"/>
      <c r="S47" s="249"/>
      <c r="T47" s="53">
        <f t="shared" si="6"/>
        <v>0</v>
      </c>
      <c r="U47" s="53">
        <f t="shared" si="6"/>
        <v>0</v>
      </c>
      <c r="V47" s="53">
        <f t="shared" si="6"/>
        <v>0</v>
      </c>
      <c r="W47" s="53">
        <f t="shared" si="6"/>
        <v>0</v>
      </c>
      <c r="X47" s="53">
        <f t="shared" si="6"/>
        <v>0</v>
      </c>
      <c r="Y47" s="53">
        <f t="shared" si="7"/>
        <v>0</v>
      </c>
      <c r="Z47" s="51"/>
      <c r="AA47" s="51"/>
      <c r="AD47" s="50"/>
      <c r="AE47" s="198"/>
      <c r="AF47" s="398"/>
      <c r="AG47" s="398"/>
    </row>
    <row r="48" spans="1:33" s="217" customFormat="1" x14ac:dyDescent="0.25">
      <c r="A48" s="144"/>
      <c r="B48" s="50"/>
      <c r="C48" s="50"/>
      <c r="D48" s="50"/>
      <c r="E48" s="50"/>
      <c r="F48" s="50"/>
      <c r="G48" s="50"/>
      <c r="H48" s="50"/>
      <c r="I48" s="51"/>
      <c r="J48" s="186"/>
      <c r="K48" s="49"/>
      <c r="L48" s="51"/>
      <c r="M48" s="51"/>
      <c r="N48" s="215"/>
      <c r="O48" s="206"/>
      <c r="P48" s="249"/>
      <c r="Q48" s="249"/>
      <c r="R48" s="249"/>
      <c r="S48" s="249"/>
      <c r="T48" s="53">
        <f t="shared" si="6"/>
        <v>0</v>
      </c>
      <c r="U48" s="53">
        <f t="shared" si="6"/>
        <v>0</v>
      </c>
      <c r="V48" s="53">
        <f t="shared" si="6"/>
        <v>0</v>
      </c>
      <c r="W48" s="53">
        <f t="shared" si="6"/>
        <v>0</v>
      </c>
      <c r="X48" s="53">
        <f t="shared" si="6"/>
        <v>0</v>
      </c>
      <c r="Y48" s="53">
        <f t="shared" si="7"/>
        <v>0</v>
      </c>
      <c r="Z48" s="51"/>
      <c r="AA48" s="51"/>
      <c r="AD48" s="50"/>
      <c r="AE48" s="50"/>
      <c r="AF48" s="398"/>
      <c r="AG48" s="398"/>
    </row>
    <row r="49" spans="1:33" s="217" customFormat="1" x14ac:dyDescent="0.25">
      <c r="A49" s="144"/>
      <c r="B49" s="50"/>
      <c r="C49" s="50"/>
      <c r="D49" s="50"/>
      <c r="E49" s="50"/>
      <c r="F49" s="50"/>
      <c r="G49" s="50"/>
      <c r="H49" s="50"/>
      <c r="I49" s="51"/>
      <c r="J49" s="51"/>
      <c r="K49" s="49"/>
      <c r="L49" s="51"/>
      <c r="M49" s="51"/>
      <c r="N49" s="215"/>
      <c r="O49" s="206"/>
      <c r="P49" s="249"/>
      <c r="Q49" s="249"/>
      <c r="R49" s="249"/>
      <c r="S49" s="249"/>
      <c r="T49" s="53">
        <f t="shared" si="6"/>
        <v>0</v>
      </c>
      <c r="U49" s="53">
        <f t="shared" si="6"/>
        <v>0</v>
      </c>
      <c r="V49" s="53">
        <f t="shared" si="6"/>
        <v>0</v>
      </c>
      <c r="W49" s="53">
        <f t="shared" si="6"/>
        <v>0</v>
      </c>
      <c r="X49" s="53">
        <f t="shared" si="6"/>
        <v>0</v>
      </c>
      <c r="Y49" s="53">
        <f t="shared" si="7"/>
        <v>0</v>
      </c>
      <c r="Z49" s="51"/>
      <c r="AA49" s="51"/>
      <c r="AD49" s="50"/>
      <c r="AE49" s="50"/>
      <c r="AF49" s="398"/>
      <c r="AG49" s="398"/>
    </row>
    <row r="50" spans="1:33" s="217" customFormat="1" x14ac:dyDescent="0.25">
      <c r="A50" s="144"/>
      <c r="B50" s="50"/>
      <c r="C50" s="198"/>
      <c r="D50" s="50"/>
      <c r="E50" s="50"/>
      <c r="F50" s="50"/>
      <c r="G50" s="50"/>
      <c r="H50" s="50"/>
      <c r="I50" s="51"/>
      <c r="J50" s="51"/>
      <c r="K50" s="49"/>
      <c r="L50" s="51"/>
      <c r="M50" s="51"/>
      <c r="N50" s="215"/>
      <c r="O50" s="206"/>
      <c r="P50" s="249"/>
      <c r="Q50" s="249"/>
      <c r="R50" s="249"/>
      <c r="S50" s="249"/>
      <c r="T50" s="53">
        <f t="shared" si="6"/>
        <v>0</v>
      </c>
      <c r="U50" s="53">
        <f t="shared" si="6"/>
        <v>0</v>
      </c>
      <c r="V50" s="53">
        <f t="shared" si="6"/>
        <v>0</v>
      </c>
      <c r="W50" s="53">
        <f t="shared" si="6"/>
        <v>0</v>
      </c>
      <c r="X50" s="53">
        <f t="shared" si="6"/>
        <v>0</v>
      </c>
      <c r="Y50" s="53">
        <f t="shared" si="7"/>
        <v>0</v>
      </c>
      <c r="Z50" s="51"/>
      <c r="AA50" s="51"/>
      <c r="AD50" s="50"/>
      <c r="AE50" s="198"/>
      <c r="AF50" s="398"/>
      <c r="AG50" s="398"/>
    </row>
    <row r="51" spans="1:33" s="217" customFormat="1" x14ac:dyDescent="0.25">
      <c r="A51" s="144"/>
      <c r="B51" s="50"/>
      <c r="C51" s="50"/>
      <c r="D51" s="50"/>
      <c r="E51" s="50"/>
      <c r="F51" s="50"/>
      <c r="G51" s="50"/>
      <c r="H51" s="50"/>
      <c r="I51" s="51"/>
      <c r="J51" s="51"/>
      <c r="K51" s="49"/>
      <c r="L51" s="51"/>
      <c r="M51" s="51"/>
      <c r="N51" s="215"/>
      <c r="O51" s="206"/>
      <c r="P51" s="249"/>
      <c r="Q51" s="249"/>
      <c r="R51" s="249"/>
      <c r="S51" s="249"/>
      <c r="T51" s="53">
        <f t="shared" si="6"/>
        <v>0</v>
      </c>
      <c r="U51" s="53">
        <f t="shared" si="6"/>
        <v>0</v>
      </c>
      <c r="V51" s="53">
        <f t="shared" si="6"/>
        <v>0</v>
      </c>
      <c r="W51" s="53">
        <f t="shared" si="6"/>
        <v>0</v>
      </c>
      <c r="X51" s="53">
        <f t="shared" si="6"/>
        <v>0</v>
      </c>
      <c r="Y51" s="53">
        <f t="shared" si="7"/>
        <v>0</v>
      </c>
      <c r="Z51" s="51"/>
      <c r="AA51" s="51"/>
      <c r="AD51" s="50"/>
      <c r="AE51" s="198"/>
      <c r="AF51" s="398"/>
      <c r="AG51" s="398"/>
    </row>
    <row r="52" spans="1:33" s="217" customFormat="1" x14ac:dyDescent="0.25">
      <c r="A52" s="144"/>
      <c r="B52" s="50"/>
      <c r="C52" s="50"/>
      <c r="D52" s="50"/>
      <c r="E52" s="198"/>
      <c r="F52" s="50"/>
      <c r="G52" s="50"/>
      <c r="H52" s="50"/>
      <c r="I52" s="51"/>
      <c r="J52" s="51"/>
      <c r="K52" s="49"/>
      <c r="L52" s="51"/>
      <c r="M52" s="51"/>
      <c r="N52" s="215"/>
      <c r="O52" s="206"/>
      <c r="P52" s="249"/>
      <c r="Q52" s="249"/>
      <c r="R52" s="249"/>
      <c r="S52" s="249"/>
      <c r="T52" s="53">
        <f t="shared" si="6"/>
        <v>0</v>
      </c>
      <c r="U52" s="53">
        <f t="shared" si="6"/>
        <v>0</v>
      </c>
      <c r="V52" s="53">
        <f t="shared" si="6"/>
        <v>0</v>
      </c>
      <c r="W52" s="53">
        <f t="shared" si="6"/>
        <v>0</v>
      </c>
      <c r="X52" s="53">
        <f t="shared" si="6"/>
        <v>0</v>
      </c>
      <c r="Y52" s="53">
        <f t="shared" si="7"/>
        <v>0</v>
      </c>
      <c r="Z52" s="51"/>
      <c r="AA52" s="51"/>
      <c r="AD52" s="50"/>
      <c r="AE52" s="198"/>
      <c r="AF52" s="398"/>
      <c r="AG52" s="398"/>
    </row>
    <row r="53" spans="1:33" s="217" customFormat="1" x14ac:dyDescent="0.25">
      <c r="A53" s="144"/>
      <c r="B53" s="50"/>
      <c r="C53" s="50"/>
      <c r="D53" s="50"/>
      <c r="E53" s="198"/>
      <c r="F53" s="50"/>
      <c r="G53" s="50"/>
      <c r="H53" s="50"/>
      <c r="I53" s="51"/>
      <c r="J53" s="51"/>
      <c r="K53" s="49"/>
      <c r="L53" s="51"/>
      <c r="M53" s="51"/>
      <c r="N53" s="215"/>
      <c r="O53" s="206"/>
      <c r="P53" s="249"/>
      <c r="Q53" s="249"/>
      <c r="R53" s="249"/>
      <c r="S53" s="249"/>
      <c r="T53" s="53">
        <f t="shared" si="6"/>
        <v>0</v>
      </c>
      <c r="U53" s="53">
        <f t="shared" si="6"/>
        <v>0</v>
      </c>
      <c r="V53" s="53">
        <f t="shared" si="6"/>
        <v>0</v>
      </c>
      <c r="W53" s="53">
        <f t="shared" si="6"/>
        <v>0</v>
      </c>
      <c r="X53" s="53">
        <f t="shared" si="6"/>
        <v>0</v>
      </c>
      <c r="Y53" s="53">
        <f t="shared" si="7"/>
        <v>0</v>
      </c>
      <c r="Z53" s="51"/>
      <c r="AA53" s="51"/>
      <c r="AD53" s="50"/>
      <c r="AE53" s="198"/>
      <c r="AF53" s="398"/>
      <c r="AG53" s="398"/>
    </row>
    <row r="54" spans="1:33" s="217" customFormat="1" x14ac:dyDescent="0.25">
      <c r="A54" s="144"/>
      <c r="B54" s="50"/>
      <c r="C54" s="50"/>
      <c r="D54" s="50"/>
      <c r="E54" s="50"/>
      <c r="F54" s="50"/>
      <c r="G54" s="50"/>
      <c r="H54" s="50"/>
      <c r="I54" s="51"/>
      <c r="J54" s="51"/>
      <c r="K54" s="49"/>
      <c r="L54" s="51"/>
      <c r="M54" s="51"/>
      <c r="N54" s="215"/>
      <c r="O54" s="206"/>
      <c r="P54" s="249"/>
      <c r="Q54" s="249"/>
      <c r="R54" s="249"/>
      <c r="S54" s="249"/>
      <c r="T54" s="53">
        <f t="shared" si="6"/>
        <v>0</v>
      </c>
      <c r="U54" s="53">
        <f t="shared" si="6"/>
        <v>0</v>
      </c>
      <c r="V54" s="53">
        <f t="shared" si="6"/>
        <v>0</v>
      </c>
      <c r="W54" s="53">
        <f t="shared" si="6"/>
        <v>0</v>
      </c>
      <c r="X54" s="53">
        <f t="shared" si="6"/>
        <v>0</v>
      </c>
      <c r="Y54" s="53">
        <f t="shared" si="7"/>
        <v>0</v>
      </c>
      <c r="Z54" s="51"/>
      <c r="AA54" s="51"/>
      <c r="AD54" s="50"/>
      <c r="AE54" s="198"/>
      <c r="AF54" s="398"/>
      <c r="AG54" s="398"/>
    </row>
    <row r="55" spans="1:33" s="217" customFormat="1" x14ac:dyDescent="0.25">
      <c r="A55" s="144"/>
      <c r="B55" s="50"/>
      <c r="C55" s="50"/>
      <c r="D55" s="50"/>
      <c r="E55" s="50"/>
      <c r="F55" s="50"/>
      <c r="G55" s="50"/>
      <c r="H55" s="50"/>
      <c r="I55" s="50"/>
      <c r="J55" s="50"/>
      <c r="K55" s="50"/>
      <c r="L55" s="50"/>
      <c r="M55" s="50"/>
      <c r="N55" s="215"/>
      <c r="O55" s="206"/>
      <c r="P55" s="249"/>
      <c r="Q55" s="249"/>
      <c r="R55" s="249"/>
      <c r="S55" s="249"/>
      <c r="T55" s="53">
        <f t="shared" si="6"/>
        <v>0</v>
      </c>
      <c r="U55" s="53">
        <f t="shared" si="6"/>
        <v>0</v>
      </c>
      <c r="V55" s="53">
        <f t="shared" si="6"/>
        <v>0</v>
      </c>
      <c r="W55" s="53">
        <f t="shared" si="6"/>
        <v>0</v>
      </c>
      <c r="X55" s="53">
        <f t="shared" si="6"/>
        <v>0</v>
      </c>
      <c r="Y55" s="53">
        <f t="shared" si="7"/>
        <v>0</v>
      </c>
      <c r="Z55" s="51"/>
      <c r="AA55" s="51"/>
      <c r="AD55" s="50"/>
      <c r="AE55" s="198"/>
      <c r="AF55" s="398"/>
      <c r="AG55" s="398"/>
    </row>
    <row r="56" spans="1:33" s="217" customFormat="1" x14ac:dyDescent="0.25">
      <c r="A56" s="144"/>
      <c r="B56" s="50"/>
      <c r="C56" s="50"/>
      <c r="D56" s="50"/>
      <c r="E56" s="50"/>
      <c r="F56" s="50"/>
      <c r="G56" s="50"/>
      <c r="H56" s="50"/>
      <c r="I56" s="50"/>
      <c r="J56" s="50"/>
      <c r="K56" s="50"/>
      <c r="L56" s="50"/>
      <c r="M56" s="50"/>
      <c r="N56" s="215"/>
      <c r="O56" s="206"/>
      <c r="P56" s="249"/>
      <c r="Q56" s="249"/>
      <c r="R56" s="249"/>
      <c r="S56" s="249"/>
      <c r="T56" s="53">
        <f t="shared" si="6"/>
        <v>0</v>
      </c>
      <c r="U56" s="53">
        <f t="shared" si="6"/>
        <v>0</v>
      </c>
      <c r="V56" s="53">
        <f t="shared" si="6"/>
        <v>0</v>
      </c>
      <c r="W56" s="53">
        <f t="shared" si="6"/>
        <v>0</v>
      </c>
      <c r="X56" s="53">
        <f t="shared" si="6"/>
        <v>0</v>
      </c>
      <c r="Y56" s="53">
        <f t="shared" si="7"/>
        <v>0</v>
      </c>
      <c r="Z56" s="51"/>
      <c r="AA56" s="51"/>
      <c r="AD56" s="50"/>
      <c r="AE56" s="198"/>
      <c r="AF56" s="398"/>
      <c r="AG56" s="398"/>
    </row>
    <row r="57" spans="1:33" s="217" customFormat="1" x14ac:dyDescent="0.25">
      <c r="A57" s="144"/>
      <c r="B57" s="50"/>
      <c r="C57" s="50"/>
      <c r="D57" s="50"/>
      <c r="E57" s="50"/>
      <c r="F57" s="50"/>
      <c r="G57" s="50"/>
      <c r="H57" s="50"/>
      <c r="I57" s="50"/>
      <c r="J57" s="50"/>
      <c r="K57" s="50"/>
      <c r="L57" s="50"/>
      <c r="M57" s="50"/>
      <c r="N57" s="215"/>
      <c r="O57" s="206"/>
      <c r="P57" s="249"/>
      <c r="Q57" s="249"/>
      <c r="R57" s="249"/>
      <c r="S57" s="249"/>
      <c r="T57" s="53">
        <f t="shared" si="6"/>
        <v>0</v>
      </c>
      <c r="U57" s="53">
        <f t="shared" si="6"/>
        <v>0</v>
      </c>
      <c r="V57" s="53">
        <f t="shared" si="6"/>
        <v>0</v>
      </c>
      <c r="W57" s="53">
        <f t="shared" si="6"/>
        <v>0</v>
      </c>
      <c r="X57" s="53">
        <f t="shared" si="6"/>
        <v>0</v>
      </c>
      <c r="Y57" s="53">
        <f t="shared" si="7"/>
        <v>0</v>
      </c>
      <c r="Z57" s="51"/>
      <c r="AA57" s="51"/>
      <c r="AD57" s="50"/>
      <c r="AE57" s="198"/>
      <c r="AF57" s="398"/>
      <c r="AG57" s="398"/>
    </row>
    <row r="58" spans="1:33" s="217" customFormat="1" x14ac:dyDescent="0.25">
      <c r="A58" s="144"/>
      <c r="B58" s="50"/>
      <c r="C58" s="50"/>
      <c r="D58" s="50"/>
      <c r="E58" s="50"/>
      <c r="F58" s="50"/>
      <c r="G58" s="50"/>
      <c r="H58" s="50"/>
      <c r="I58" s="50"/>
      <c r="J58" s="50"/>
      <c r="K58" s="50"/>
      <c r="L58" s="50"/>
      <c r="M58" s="50"/>
      <c r="N58" s="215"/>
      <c r="O58" s="49"/>
      <c r="P58" s="53"/>
      <c r="Q58" s="53"/>
      <c r="R58" s="53"/>
      <c r="S58" s="53"/>
      <c r="T58" s="53">
        <f t="shared" si="6"/>
        <v>0</v>
      </c>
      <c r="U58" s="53">
        <f t="shared" si="6"/>
        <v>0</v>
      </c>
      <c r="V58" s="53">
        <f t="shared" si="6"/>
        <v>0</v>
      </c>
      <c r="W58" s="53">
        <f t="shared" si="6"/>
        <v>0</v>
      </c>
      <c r="X58" s="53">
        <f t="shared" si="6"/>
        <v>0</v>
      </c>
      <c r="Y58" s="53">
        <f t="shared" si="7"/>
        <v>0</v>
      </c>
      <c r="Z58" s="51"/>
      <c r="AA58" s="51"/>
    </row>
    <row r="59" spans="1:33" s="217" customFormat="1" x14ac:dyDescent="0.25">
      <c r="A59" s="144"/>
      <c r="B59" s="50"/>
      <c r="C59" s="50"/>
      <c r="D59" s="50"/>
      <c r="E59" s="50"/>
      <c r="F59" s="50"/>
      <c r="G59" s="50"/>
      <c r="H59" s="50"/>
      <c r="I59" s="50"/>
      <c r="J59" s="50"/>
      <c r="K59" s="50"/>
      <c r="L59" s="50"/>
      <c r="M59" s="50"/>
      <c r="N59" s="215"/>
      <c r="O59" s="49"/>
      <c r="P59" s="53"/>
      <c r="Q59" s="53"/>
      <c r="R59" s="53"/>
      <c r="S59" s="53"/>
      <c r="T59" s="53">
        <f t="shared" si="6"/>
        <v>0</v>
      </c>
      <c r="U59" s="53">
        <f t="shared" si="6"/>
        <v>0</v>
      </c>
      <c r="V59" s="53">
        <f t="shared" si="6"/>
        <v>0</v>
      </c>
      <c r="W59" s="53">
        <f t="shared" si="6"/>
        <v>0</v>
      </c>
      <c r="X59" s="53">
        <f t="shared" si="6"/>
        <v>0</v>
      </c>
      <c r="Y59" s="53">
        <f t="shared" si="7"/>
        <v>0</v>
      </c>
      <c r="Z59" s="51"/>
      <c r="AA59" s="51"/>
    </row>
    <row r="60" spans="1:33" s="217" customFormat="1" x14ac:dyDescent="0.25">
      <c r="A60" s="144"/>
      <c r="B60" s="50"/>
      <c r="C60" s="50"/>
      <c r="D60" s="50"/>
      <c r="E60" s="50"/>
      <c r="F60" s="50"/>
      <c r="G60" s="50"/>
      <c r="H60" s="50"/>
      <c r="I60" s="50"/>
      <c r="J60" s="50"/>
      <c r="K60" s="50"/>
      <c r="L60" s="50"/>
      <c r="M60" s="50"/>
      <c r="N60" s="215"/>
      <c r="O60" s="49"/>
      <c r="P60" s="53"/>
      <c r="Q60" s="53"/>
      <c r="R60" s="53"/>
      <c r="S60" s="53"/>
      <c r="T60" s="53">
        <f t="shared" si="6"/>
        <v>0</v>
      </c>
      <c r="U60" s="53">
        <f t="shared" si="6"/>
        <v>0</v>
      </c>
      <c r="V60" s="53">
        <f t="shared" si="6"/>
        <v>0</v>
      </c>
      <c r="W60" s="53">
        <f t="shared" si="6"/>
        <v>0</v>
      </c>
      <c r="X60" s="53">
        <f t="shared" si="6"/>
        <v>0</v>
      </c>
      <c r="Y60" s="53">
        <f t="shared" si="7"/>
        <v>0</v>
      </c>
      <c r="Z60" s="51"/>
      <c r="AA60" s="51"/>
    </row>
    <row r="61" spans="1:33" s="217" customFormat="1" x14ac:dyDescent="0.25">
      <c r="A61" s="144"/>
      <c r="B61" s="50"/>
      <c r="C61" s="50"/>
      <c r="D61" s="50"/>
      <c r="E61" s="50"/>
      <c r="F61" s="50"/>
      <c r="G61" s="50"/>
      <c r="H61" s="50"/>
      <c r="I61" s="50"/>
      <c r="J61" s="50"/>
      <c r="K61" s="50"/>
      <c r="L61" s="50"/>
      <c r="M61" s="50"/>
      <c r="N61" s="215"/>
      <c r="O61" s="49"/>
      <c r="P61" s="53"/>
      <c r="Q61" s="53"/>
      <c r="R61" s="53"/>
      <c r="S61" s="53"/>
      <c r="T61" s="53">
        <f t="shared" si="6"/>
        <v>0</v>
      </c>
      <c r="U61" s="53">
        <f t="shared" si="6"/>
        <v>0</v>
      </c>
      <c r="V61" s="53">
        <f t="shared" si="6"/>
        <v>0</v>
      </c>
      <c r="W61" s="53">
        <f t="shared" si="6"/>
        <v>0</v>
      </c>
      <c r="X61" s="53">
        <f t="shared" si="6"/>
        <v>0</v>
      </c>
      <c r="Y61" s="53">
        <f t="shared" si="7"/>
        <v>0</v>
      </c>
      <c r="Z61" s="51"/>
      <c r="AA61" s="51"/>
    </row>
    <row r="62" spans="1:33" s="217" customFormat="1" x14ac:dyDescent="0.25">
      <c r="A62" s="144"/>
      <c r="B62" s="50"/>
      <c r="C62" s="50"/>
      <c r="D62" s="50"/>
      <c r="E62" s="50"/>
      <c r="F62" s="50"/>
      <c r="G62" s="50"/>
      <c r="H62" s="50"/>
      <c r="I62" s="50"/>
      <c r="J62" s="50"/>
      <c r="K62" s="50"/>
      <c r="L62" s="50"/>
      <c r="M62" s="50"/>
      <c r="N62" s="215"/>
      <c r="O62" s="49"/>
      <c r="P62" s="53"/>
      <c r="Q62" s="53"/>
      <c r="R62" s="53"/>
      <c r="S62" s="53"/>
      <c r="T62" s="53">
        <f t="shared" si="6"/>
        <v>0</v>
      </c>
      <c r="U62" s="53">
        <f t="shared" si="6"/>
        <v>0</v>
      </c>
      <c r="V62" s="53">
        <f t="shared" si="6"/>
        <v>0</v>
      </c>
      <c r="W62" s="53">
        <f t="shared" si="6"/>
        <v>0</v>
      </c>
      <c r="X62" s="53">
        <f t="shared" si="6"/>
        <v>0</v>
      </c>
      <c r="Y62" s="53">
        <f t="shared" si="7"/>
        <v>0</v>
      </c>
      <c r="Z62" s="51"/>
      <c r="AA62" s="51"/>
    </row>
    <row r="63" spans="1:33" s="217" customFormat="1" x14ac:dyDescent="0.25">
      <c r="A63" s="144"/>
      <c r="B63" s="50"/>
      <c r="C63" s="50"/>
      <c r="D63" s="50"/>
      <c r="E63" s="50"/>
      <c r="F63" s="50"/>
      <c r="G63" s="50"/>
      <c r="H63" s="50"/>
      <c r="I63" s="50"/>
      <c r="J63" s="50"/>
      <c r="K63" s="50"/>
      <c r="L63" s="50"/>
      <c r="M63" s="50"/>
      <c r="N63" s="215"/>
      <c r="O63" s="49"/>
      <c r="P63" s="53"/>
      <c r="Q63" s="53"/>
      <c r="R63" s="53"/>
      <c r="S63" s="53"/>
      <c r="T63" s="53">
        <f t="shared" si="6"/>
        <v>0</v>
      </c>
      <c r="U63" s="53">
        <f t="shared" si="6"/>
        <v>0</v>
      </c>
      <c r="V63" s="53">
        <f t="shared" si="6"/>
        <v>0</v>
      </c>
      <c r="W63" s="53">
        <f t="shared" si="6"/>
        <v>0</v>
      </c>
      <c r="X63" s="53">
        <f t="shared" si="6"/>
        <v>0</v>
      </c>
      <c r="Y63" s="53">
        <f t="shared" si="7"/>
        <v>0</v>
      </c>
      <c r="Z63" s="51"/>
      <c r="AA63" s="51"/>
    </row>
    <row r="64" spans="1:33" s="217" customFormat="1" x14ac:dyDescent="0.25">
      <c r="A64" s="144"/>
      <c r="B64" s="50"/>
      <c r="C64" s="50"/>
      <c r="D64" s="50"/>
      <c r="E64" s="50"/>
      <c r="F64" s="50"/>
      <c r="G64" s="50"/>
      <c r="H64" s="50"/>
      <c r="I64" s="50"/>
      <c r="J64" s="50"/>
      <c r="K64" s="50"/>
      <c r="L64" s="50"/>
      <c r="M64" s="50"/>
      <c r="N64" s="215"/>
      <c r="O64" s="49"/>
      <c r="P64" s="53"/>
      <c r="Q64" s="53"/>
      <c r="R64" s="53"/>
      <c r="S64" s="53"/>
      <c r="T64" s="53">
        <f t="shared" si="6"/>
        <v>0</v>
      </c>
      <c r="U64" s="53">
        <f t="shared" si="6"/>
        <v>0</v>
      </c>
      <c r="V64" s="53">
        <f t="shared" si="6"/>
        <v>0</v>
      </c>
      <c r="W64" s="53">
        <f t="shared" si="6"/>
        <v>0</v>
      </c>
      <c r="X64" s="53">
        <f t="shared" si="6"/>
        <v>0</v>
      </c>
      <c r="Y64" s="53">
        <f t="shared" si="7"/>
        <v>0</v>
      </c>
      <c r="Z64" s="51"/>
      <c r="AA64" s="51"/>
    </row>
    <row r="65" spans="1:27" s="217" customFormat="1" x14ac:dyDescent="0.25">
      <c r="A65" s="144"/>
      <c r="B65" s="50"/>
      <c r="C65" s="50"/>
      <c r="D65" s="50"/>
      <c r="E65" s="50"/>
      <c r="F65" s="50"/>
      <c r="G65" s="50"/>
      <c r="H65" s="50"/>
      <c r="I65" s="50"/>
      <c r="J65" s="50"/>
      <c r="K65" s="50"/>
      <c r="L65" s="50"/>
      <c r="M65" s="50"/>
      <c r="N65" s="215"/>
      <c r="O65" s="49"/>
      <c r="P65" s="53"/>
      <c r="Q65" s="53"/>
      <c r="R65" s="53"/>
      <c r="S65" s="53"/>
      <c r="T65" s="53">
        <f t="shared" si="6"/>
        <v>0</v>
      </c>
      <c r="U65" s="53">
        <f t="shared" si="6"/>
        <v>0</v>
      </c>
      <c r="V65" s="53">
        <f t="shared" si="6"/>
        <v>0</v>
      </c>
      <c r="W65" s="53">
        <f t="shared" si="6"/>
        <v>0</v>
      </c>
      <c r="X65" s="53">
        <f t="shared" si="6"/>
        <v>0</v>
      </c>
      <c r="Y65" s="53">
        <f t="shared" si="7"/>
        <v>0</v>
      </c>
      <c r="Z65" s="51"/>
      <c r="AA65" s="51"/>
    </row>
    <row r="66" spans="1:27" s="217" customFormat="1" x14ac:dyDescent="0.25">
      <c r="A66" s="144"/>
      <c r="B66" s="50"/>
      <c r="C66" s="50"/>
      <c r="D66" s="50"/>
      <c r="E66" s="50"/>
      <c r="F66" s="50"/>
      <c r="G66" s="50"/>
      <c r="H66" s="50"/>
      <c r="I66" s="50"/>
      <c r="J66" s="50"/>
      <c r="K66" s="50"/>
      <c r="L66" s="50"/>
      <c r="M66" s="50"/>
      <c r="N66" s="215"/>
      <c r="O66" s="49"/>
      <c r="P66" s="53"/>
      <c r="Q66" s="53"/>
      <c r="R66" s="53"/>
      <c r="S66" s="53"/>
      <c r="T66" s="53">
        <f t="shared" si="6"/>
        <v>0</v>
      </c>
      <c r="U66" s="53">
        <f t="shared" si="6"/>
        <v>0</v>
      </c>
      <c r="V66" s="53">
        <f t="shared" si="6"/>
        <v>0</v>
      </c>
      <c r="W66" s="53">
        <f t="shared" si="6"/>
        <v>0</v>
      </c>
      <c r="X66" s="53">
        <f t="shared" si="6"/>
        <v>0</v>
      </c>
      <c r="Y66" s="53">
        <f t="shared" si="7"/>
        <v>0</v>
      </c>
      <c r="Z66" s="51"/>
      <c r="AA66" s="51"/>
    </row>
    <row r="67" spans="1:27" s="217" customFormat="1" x14ac:dyDescent="0.25">
      <c r="A67" s="144"/>
      <c r="B67" s="50"/>
      <c r="C67" s="50"/>
      <c r="D67" s="50"/>
      <c r="E67" s="50"/>
      <c r="F67" s="50"/>
      <c r="G67" s="50"/>
      <c r="H67" s="50"/>
      <c r="I67" s="50"/>
      <c r="J67" s="50"/>
      <c r="K67" s="50"/>
      <c r="L67" s="50"/>
      <c r="M67" s="50"/>
      <c r="N67" s="215"/>
      <c r="O67" s="49"/>
      <c r="P67" s="53"/>
      <c r="Q67" s="53"/>
      <c r="R67" s="53"/>
      <c r="S67" s="53"/>
      <c r="T67" s="53">
        <f t="shared" si="6"/>
        <v>0</v>
      </c>
      <c r="U67" s="53">
        <f t="shared" si="6"/>
        <v>0</v>
      </c>
      <c r="V67" s="53">
        <f t="shared" si="6"/>
        <v>0</v>
      </c>
      <c r="W67" s="53">
        <f t="shared" si="6"/>
        <v>0</v>
      </c>
      <c r="X67" s="53">
        <f t="shared" si="6"/>
        <v>0</v>
      </c>
      <c r="Y67" s="53">
        <f t="shared" si="7"/>
        <v>0</v>
      </c>
      <c r="Z67" s="51"/>
      <c r="AA67" s="51"/>
    </row>
    <row r="68" spans="1:27" s="217" customFormat="1" x14ac:dyDescent="0.25">
      <c r="A68" s="144"/>
      <c r="B68" s="50"/>
      <c r="C68" s="50"/>
      <c r="D68" s="50"/>
      <c r="E68" s="50"/>
      <c r="F68" s="50"/>
      <c r="G68" s="50"/>
      <c r="H68" s="50"/>
      <c r="I68" s="50"/>
      <c r="J68" s="50"/>
      <c r="K68" s="50"/>
      <c r="L68" s="50"/>
      <c r="M68" s="50"/>
      <c r="N68" s="215"/>
      <c r="O68" s="49"/>
      <c r="P68" s="53"/>
      <c r="Q68" s="53"/>
      <c r="R68" s="53"/>
      <c r="S68" s="53"/>
      <c r="T68" s="53">
        <f t="shared" si="6"/>
        <v>0</v>
      </c>
      <c r="U68" s="53">
        <f t="shared" si="6"/>
        <v>0</v>
      </c>
      <c r="V68" s="53">
        <f t="shared" si="6"/>
        <v>0</v>
      </c>
      <c r="W68" s="53">
        <f t="shared" si="6"/>
        <v>0</v>
      </c>
      <c r="X68" s="53">
        <f t="shared" si="6"/>
        <v>0</v>
      </c>
      <c r="Y68" s="53">
        <f t="shared" si="7"/>
        <v>0</v>
      </c>
      <c r="Z68" s="51"/>
      <c r="AA68" s="51"/>
    </row>
    <row r="69" spans="1:27" s="217" customFormat="1" x14ac:dyDescent="0.25">
      <c r="A69" s="144"/>
      <c r="B69" s="50"/>
      <c r="C69" s="50"/>
      <c r="D69" s="50"/>
      <c r="E69" s="50"/>
      <c r="F69" s="50"/>
      <c r="G69" s="50"/>
      <c r="H69" s="50"/>
      <c r="I69" s="50"/>
      <c r="J69" s="50"/>
      <c r="K69" s="50"/>
      <c r="L69" s="50"/>
      <c r="M69" s="50"/>
      <c r="N69" s="215"/>
      <c r="O69" s="49"/>
      <c r="P69" s="53"/>
      <c r="Q69" s="53"/>
      <c r="R69" s="53"/>
      <c r="S69" s="53"/>
      <c r="T69" s="53">
        <f t="shared" si="6"/>
        <v>0</v>
      </c>
      <c r="U69" s="53">
        <f t="shared" si="6"/>
        <v>0</v>
      </c>
      <c r="V69" s="53">
        <f t="shared" si="6"/>
        <v>0</v>
      </c>
      <c r="W69" s="53">
        <f t="shared" si="6"/>
        <v>0</v>
      </c>
      <c r="X69" s="53">
        <f t="shared" si="6"/>
        <v>0</v>
      </c>
      <c r="Y69" s="53">
        <f t="shared" si="7"/>
        <v>0</v>
      </c>
      <c r="Z69" s="51"/>
      <c r="AA69" s="51"/>
    </row>
    <row r="70" spans="1:27" s="217" customFormat="1" x14ac:dyDescent="0.25">
      <c r="A70" s="144"/>
      <c r="B70" s="50"/>
      <c r="C70" s="50"/>
      <c r="D70" s="50"/>
      <c r="E70" s="50"/>
      <c r="F70" s="50"/>
      <c r="G70" s="50"/>
      <c r="H70" s="50"/>
      <c r="I70" s="50"/>
      <c r="J70" s="50"/>
      <c r="K70" s="50"/>
      <c r="L70" s="50"/>
      <c r="M70" s="50"/>
      <c r="N70" s="215"/>
      <c r="O70" s="49"/>
      <c r="P70" s="53"/>
      <c r="Q70" s="53"/>
      <c r="R70" s="53"/>
      <c r="S70" s="53"/>
      <c r="T70" s="53">
        <f t="shared" si="6"/>
        <v>0</v>
      </c>
      <c r="U70" s="53">
        <f t="shared" si="6"/>
        <v>0</v>
      </c>
      <c r="V70" s="53">
        <f t="shared" si="6"/>
        <v>0</v>
      </c>
      <c r="W70" s="53">
        <f t="shared" si="6"/>
        <v>0</v>
      </c>
      <c r="X70" s="53">
        <f t="shared" si="6"/>
        <v>0</v>
      </c>
      <c r="Y70" s="53">
        <f t="shared" si="7"/>
        <v>0</v>
      </c>
      <c r="Z70" s="51"/>
      <c r="AA70" s="51"/>
    </row>
    <row r="71" spans="1:27" s="217" customFormat="1" x14ac:dyDescent="0.25">
      <c r="A71" s="144"/>
      <c r="B71" s="50"/>
      <c r="C71" s="50"/>
      <c r="D71" s="50"/>
      <c r="E71" s="50"/>
      <c r="F71" s="50"/>
      <c r="G71" s="50"/>
      <c r="H71" s="50"/>
      <c r="I71" s="50"/>
      <c r="J71" s="50"/>
      <c r="K71" s="50"/>
      <c r="L71" s="50"/>
      <c r="M71" s="50"/>
      <c r="N71" s="215"/>
      <c r="O71" s="49"/>
      <c r="P71" s="53"/>
      <c r="Q71" s="53"/>
      <c r="R71" s="53"/>
      <c r="S71" s="53"/>
      <c r="T71" s="53">
        <f t="shared" si="6"/>
        <v>0</v>
      </c>
      <c r="U71" s="53">
        <f t="shared" si="6"/>
        <v>0</v>
      </c>
      <c r="V71" s="53">
        <f t="shared" si="6"/>
        <v>0</v>
      </c>
      <c r="W71" s="53">
        <f t="shared" si="6"/>
        <v>0</v>
      </c>
      <c r="X71" s="53">
        <f t="shared" si="6"/>
        <v>0</v>
      </c>
      <c r="Y71" s="53">
        <f t="shared" ref="Y71:Y80" si="8">SUM(T71:X71)</f>
        <v>0</v>
      </c>
      <c r="Z71" s="51"/>
      <c r="AA71" s="51"/>
    </row>
    <row r="72" spans="1:27" s="217" customFormat="1" x14ac:dyDescent="0.25">
      <c r="A72" s="144"/>
      <c r="B72" s="50"/>
      <c r="C72" s="50"/>
      <c r="D72" s="50"/>
      <c r="E72" s="50"/>
      <c r="F72" s="50"/>
      <c r="G72" s="50"/>
      <c r="H72" s="50"/>
      <c r="I72" s="50"/>
      <c r="J72" s="50"/>
      <c r="K72" s="50"/>
      <c r="L72" s="50"/>
      <c r="M72" s="50"/>
      <c r="N72" s="215"/>
      <c r="O72" s="49"/>
      <c r="P72" s="53"/>
      <c r="Q72" s="53"/>
      <c r="R72" s="53"/>
      <c r="S72" s="53"/>
      <c r="T72" s="53">
        <f t="shared" si="6"/>
        <v>0</v>
      </c>
      <c r="U72" s="53">
        <f t="shared" si="6"/>
        <v>0</v>
      </c>
      <c r="V72" s="53">
        <f t="shared" si="6"/>
        <v>0</v>
      </c>
      <c r="W72" s="53">
        <f t="shared" si="6"/>
        <v>0</v>
      </c>
      <c r="X72" s="53">
        <f t="shared" si="6"/>
        <v>0</v>
      </c>
      <c r="Y72" s="53">
        <f t="shared" si="8"/>
        <v>0</v>
      </c>
      <c r="Z72" s="51"/>
      <c r="AA72" s="51"/>
    </row>
    <row r="73" spans="1:27" s="217" customFormat="1" x14ac:dyDescent="0.25">
      <c r="A73" s="144"/>
      <c r="B73" s="50"/>
      <c r="C73" s="50"/>
      <c r="D73" s="50"/>
      <c r="E73" s="50"/>
      <c r="F73" s="50"/>
      <c r="G73" s="50"/>
      <c r="H73" s="50"/>
      <c r="I73" s="50"/>
      <c r="J73" s="50"/>
      <c r="K73" s="50"/>
      <c r="L73" s="50"/>
      <c r="M73" s="50"/>
      <c r="N73" s="215"/>
      <c r="O73" s="49"/>
      <c r="P73" s="53"/>
      <c r="Q73" s="53"/>
      <c r="R73" s="53"/>
      <c r="S73" s="53"/>
      <c r="T73" s="53">
        <f t="shared" si="6"/>
        <v>0</v>
      </c>
      <c r="U73" s="53">
        <f t="shared" si="6"/>
        <v>0</v>
      </c>
      <c r="V73" s="53">
        <f t="shared" si="6"/>
        <v>0</v>
      </c>
      <c r="W73" s="53">
        <f t="shared" si="6"/>
        <v>0</v>
      </c>
      <c r="X73" s="53">
        <f t="shared" si="6"/>
        <v>0</v>
      </c>
      <c r="Y73" s="53">
        <f t="shared" si="8"/>
        <v>0</v>
      </c>
      <c r="Z73" s="51"/>
      <c r="AA73" s="51"/>
    </row>
    <row r="74" spans="1:27" s="217" customFormat="1" x14ac:dyDescent="0.25">
      <c r="A74" s="144"/>
      <c r="B74" s="50"/>
      <c r="C74" s="50"/>
      <c r="D74" s="50"/>
      <c r="E74" s="50"/>
      <c r="F74" s="50"/>
      <c r="G74" s="50"/>
      <c r="H74" s="50"/>
      <c r="I74" s="50"/>
      <c r="J74" s="50"/>
      <c r="K74" s="50"/>
      <c r="L74" s="50"/>
      <c r="M74" s="50"/>
      <c r="N74" s="215"/>
      <c r="O74" s="49"/>
      <c r="P74" s="53"/>
      <c r="Q74" s="53"/>
      <c r="R74" s="53"/>
      <c r="S74" s="53"/>
      <c r="T74" s="53">
        <f t="shared" ref="T74:X80" si="9">IF($N74="Pending",0,$N74*O74)</f>
        <v>0</v>
      </c>
      <c r="U74" s="53">
        <f t="shared" si="9"/>
        <v>0</v>
      </c>
      <c r="V74" s="53">
        <f t="shared" si="9"/>
        <v>0</v>
      </c>
      <c r="W74" s="53">
        <f t="shared" si="9"/>
        <v>0</v>
      </c>
      <c r="X74" s="53">
        <f t="shared" si="9"/>
        <v>0</v>
      </c>
      <c r="Y74" s="53">
        <f t="shared" si="8"/>
        <v>0</v>
      </c>
      <c r="Z74" s="51"/>
      <c r="AA74" s="51"/>
    </row>
    <row r="75" spans="1:27" s="217" customFormat="1" x14ac:dyDescent="0.25">
      <c r="A75" s="144"/>
      <c r="B75" s="50"/>
      <c r="C75" s="50"/>
      <c r="D75" s="50"/>
      <c r="E75" s="50"/>
      <c r="F75" s="50"/>
      <c r="G75" s="50"/>
      <c r="H75" s="50"/>
      <c r="I75" s="50"/>
      <c r="J75" s="50"/>
      <c r="K75" s="50"/>
      <c r="L75" s="50"/>
      <c r="M75" s="50"/>
      <c r="N75" s="215"/>
      <c r="O75" s="49"/>
      <c r="P75" s="53"/>
      <c r="Q75" s="53"/>
      <c r="R75" s="53"/>
      <c r="S75" s="53"/>
      <c r="T75" s="53">
        <f t="shared" si="9"/>
        <v>0</v>
      </c>
      <c r="U75" s="53">
        <f t="shared" si="9"/>
        <v>0</v>
      </c>
      <c r="V75" s="53">
        <f t="shared" si="9"/>
        <v>0</v>
      </c>
      <c r="W75" s="53">
        <f t="shared" si="9"/>
        <v>0</v>
      </c>
      <c r="X75" s="53">
        <f t="shared" si="9"/>
        <v>0</v>
      </c>
      <c r="Y75" s="53">
        <f t="shared" si="8"/>
        <v>0</v>
      </c>
      <c r="Z75" s="51"/>
      <c r="AA75" s="51"/>
    </row>
    <row r="76" spans="1:27" s="217" customFormat="1" x14ac:dyDescent="0.25">
      <c r="A76" s="144"/>
      <c r="B76" s="50"/>
      <c r="C76" s="50"/>
      <c r="D76" s="50"/>
      <c r="E76" s="50"/>
      <c r="F76" s="50"/>
      <c r="G76" s="50"/>
      <c r="H76" s="50"/>
      <c r="I76" s="50"/>
      <c r="J76" s="50"/>
      <c r="K76" s="50"/>
      <c r="L76" s="50"/>
      <c r="M76" s="50"/>
      <c r="N76" s="215"/>
      <c r="O76" s="49"/>
      <c r="P76" s="53"/>
      <c r="Q76" s="53"/>
      <c r="R76" s="53"/>
      <c r="S76" s="53"/>
      <c r="T76" s="53">
        <f t="shared" si="9"/>
        <v>0</v>
      </c>
      <c r="U76" s="53">
        <f t="shared" si="9"/>
        <v>0</v>
      </c>
      <c r="V76" s="53">
        <f t="shared" si="9"/>
        <v>0</v>
      </c>
      <c r="W76" s="53">
        <f t="shared" si="9"/>
        <v>0</v>
      </c>
      <c r="X76" s="53">
        <f t="shared" si="9"/>
        <v>0</v>
      </c>
      <c r="Y76" s="53">
        <f t="shared" si="8"/>
        <v>0</v>
      </c>
      <c r="Z76" s="51"/>
      <c r="AA76" s="51"/>
    </row>
    <row r="77" spans="1:27" s="217" customFormat="1" x14ac:dyDescent="0.25">
      <c r="A77" s="144"/>
      <c r="B77" s="50"/>
      <c r="C77" s="50"/>
      <c r="D77" s="50"/>
      <c r="E77" s="50"/>
      <c r="F77" s="50"/>
      <c r="G77" s="50"/>
      <c r="H77" s="50"/>
      <c r="I77" s="50"/>
      <c r="J77" s="50"/>
      <c r="K77" s="50"/>
      <c r="L77" s="50"/>
      <c r="M77" s="50"/>
      <c r="N77" s="215"/>
      <c r="O77" s="49"/>
      <c r="P77" s="53"/>
      <c r="Q77" s="53"/>
      <c r="R77" s="53"/>
      <c r="S77" s="53"/>
      <c r="T77" s="53">
        <f t="shared" si="9"/>
        <v>0</v>
      </c>
      <c r="U77" s="53">
        <f t="shared" si="9"/>
        <v>0</v>
      </c>
      <c r="V77" s="53">
        <f t="shared" si="9"/>
        <v>0</v>
      </c>
      <c r="W77" s="53">
        <f t="shared" si="9"/>
        <v>0</v>
      </c>
      <c r="X77" s="53">
        <f t="shared" si="9"/>
        <v>0</v>
      </c>
      <c r="Y77" s="53">
        <f t="shared" si="8"/>
        <v>0</v>
      </c>
      <c r="Z77" s="51"/>
      <c r="AA77" s="51"/>
    </row>
    <row r="78" spans="1:27" s="217" customFormat="1" x14ac:dyDescent="0.25">
      <c r="A78" s="144"/>
      <c r="B78" s="50"/>
      <c r="C78" s="50"/>
      <c r="D78" s="50"/>
      <c r="E78" s="50"/>
      <c r="F78" s="50"/>
      <c r="G78" s="50"/>
      <c r="H78" s="50"/>
      <c r="I78" s="50"/>
      <c r="J78" s="50"/>
      <c r="K78" s="50"/>
      <c r="L78" s="50"/>
      <c r="M78" s="50"/>
      <c r="N78" s="215"/>
      <c r="O78" s="49"/>
      <c r="P78" s="53"/>
      <c r="Q78" s="53"/>
      <c r="R78" s="53"/>
      <c r="S78" s="53"/>
      <c r="T78" s="53">
        <f t="shared" si="9"/>
        <v>0</v>
      </c>
      <c r="U78" s="53">
        <f t="shared" si="9"/>
        <v>0</v>
      </c>
      <c r="V78" s="53">
        <f t="shared" si="9"/>
        <v>0</v>
      </c>
      <c r="W78" s="53">
        <f t="shared" si="9"/>
        <v>0</v>
      </c>
      <c r="X78" s="53">
        <f t="shared" si="9"/>
        <v>0</v>
      </c>
      <c r="Y78" s="53">
        <f t="shared" si="8"/>
        <v>0</v>
      </c>
      <c r="Z78" s="51"/>
      <c r="AA78" s="51"/>
    </row>
    <row r="79" spans="1:27" s="217" customFormat="1" x14ac:dyDescent="0.25">
      <c r="A79" s="144"/>
      <c r="B79" s="50"/>
      <c r="C79" s="50"/>
      <c r="D79" s="50"/>
      <c r="E79" s="50"/>
      <c r="F79" s="50"/>
      <c r="G79" s="50"/>
      <c r="H79" s="50"/>
      <c r="I79" s="50"/>
      <c r="J79" s="50"/>
      <c r="K79" s="50"/>
      <c r="L79" s="50"/>
      <c r="M79" s="50"/>
      <c r="N79" s="215"/>
      <c r="O79" s="49"/>
      <c r="P79" s="53"/>
      <c r="Q79" s="53"/>
      <c r="R79" s="53"/>
      <c r="S79" s="53"/>
      <c r="T79" s="53">
        <f t="shared" si="9"/>
        <v>0</v>
      </c>
      <c r="U79" s="53">
        <f t="shared" si="9"/>
        <v>0</v>
      </c>
      <c r="V79" s="53">
        <f t="shared" si="9"/>
        <v>0</v>
      </c>
      <c r="W79" s="53">
        <f t="shared" si="9"/>
        <v>0</v>
      </c>
      <c r="X79" s="53">
        <f t="shared" si="9"/>
        <v>0</v>
      </c>
      <c r="Y79" s="53">
        <f t="shared" si="8"/>
        <v>0</v>
      </c>
      <c r="Z79" s="51"/>
      <c r="AA79" s="51"/>
    </row>
    <row r="80" spans="1:27" s="217" customFormat="1" x14ac:dyDescent="0.25">
      <c r="A80" s="144"/>
      <c r="B80" s="50"/>
      <c r="C80" s="50"/>
      <c r="D80" s="50"/>
      <c r="E80" s="50"/>
      <c r="F80" s="50"/>
      <c r="G80" s="50"/>
      <c r="H80" s="50"/>
      <c r="I80" s="50"/>
      <c r="J80" s="50"/>
      <c r="K80" s="50"/>
      <c r="L80" s="50"/>
      <c r="M80" s="50"/>
      <c r="N80" s="215"/>
      <c r="O80" s="49"/>
      <c r="P80" s="53"/>
      <c r="Q80" s="53"/>
      <c r="R80" s="53"/>
      <c r="S80" s="53"/>
      <c r="T80" s="53">
        <f t="shared" si="9"/>
        <v>0</v>
      </c>
      <c r="U80" s="53">
        <f t="shared" si="9"/>
        <v>0</v>
      </c>
      <c r="V80" s="53">
        <f t="shared" si="9"/>
        <v>0</v>
      </c>
      <c r="W80" s="53">
        <f t="shared" si="9"/>
        <v>0</v>
      </c>
      <c r="X80" s="53">
        <f t="shared" si="9"/>
        <v>0</v>
      </c>
      <c r="Y80" s="53">
        <f t="shared" si="8"/>
        <v>0</v>
      </c>
      <c r="Z80" s="51"/>
      <c r="AA80" s="51"/>
    </row>
    <row r="81" spans="1:27" x14ac:dyDescent="0.25">
      <c r="A81" s="144"/>
      <c r="B81" s="50"/>
      <c r="C81" s="50"/>
      <c r="D81" s="50"/>
      <c r="E81" s="50"/>
      <c r="F81" s="50"/>
      <c r="G81" s="50"/>
      <c r="H81" s="50"/>
      <c r="I81" s="50"/>
      <c r="J81" s="50"/>
      <c r="K81" s="50"/>
      <c r="L81" s="50"/>
      <c r="M81" s="50"/>
      <c r="N81" s="215"/>
      <c r="O81" s="49"/>
      <c r="P81" s="53"/>
      <c r="Q81" s="53"/>
      <c r="R81" s="53"/>
      <c r="S81" s="53"/>
      <c r="T81" s="53">
        <f t="shared" ref="T81:T113" si="10">IF($N81="Pending",0,$N81*O81)</f>
        <v>0</v>
      </c>
      <c r="U81" s="53">
        <f t="shared" ref="U81:U113" si="11">IF($N81="Pending",0,$N81*P81)</f>
        <v>0</v>
      </c>
      <c r="V81" s="53">
        <f t="shared" ref="V81:V113" si="12">IF($N81="Pending",0,$N81*Q81)</f>
        <v>0</v>
      </c>
      <c r="W81" s="53">
        <f t="shared" ref="W81:W113" si="13">IF($N81="Pending",0,$N81*R81)</f>
        <v>0</v>
      </c>
      <c r="X81" s="53">
        <f t="shared" ref="X81:X113" si="14">IF($N81="Pending",0,$N81*S81)</f>
        <v>0</v>
      </c>
      <c r="Y81" s="53">
        <f t="shared" ref="Y81:Y113" si="15">SUM(T81:X81)</f>
        <v>0</v>
      </c>
      <c r="Z81" s="51"/>
      <c r="AA81" s="51"/>
    </row>
    <row r="82" spans="1:27" x14ac:dyDescent="0.25">
      <c r="A82" s="144"/>
      <c r="B82" s="50"/>
      <c r="C82" s="50"/>
      <c r="D82" s="50"/>
      <c r="E82" s="50"/>
      <c r="F82" s="50"/>
      <c r="G82" s="50"/>
      <c r="H82" s="50"/>
      <c r="I82" s="50"/>
      <c r="J82" s="50"/>
      <c r="K82" s="50"/>
      <c r="L82" s="50"/>
      <c r="M82" s="50"/>
      <c r="N82" s="215"/>
      <c r="O82" s="49"/>
      <c r="P82" s="53"/>
      <c r="Q82" s="53"/>
      <c r="R82" s="53"/>
      <c r="S82" s="53"/>
      <c r="T82" s="53">
        <f t="shared" si="10"/>
        <v>0</v>
      </c>
      <c r="U82" s="53">
        <f t="shared" si="11"/>
        <v>0</v>
      </c>
      <c r="V82" s="53">
        <f t="shared" si="12"/>
        <v>0</v>
      </c>
      <c r="W82" s="53">
        <f t="shared" si="13"/>
        <v>0</v>
      </c>
      <c r="X82" s="53">
        <f t="shared" si="14"/>
        <v>0</v>
      </c>
      <c r="Y82" s="53">
        <f t="shared" si="15"/>
        <v>0</v>
      </c>
      <c r="Z82" s="51"/>
      <c r="AA82" s="51"/>
    </row>
    <row r="83" spans="1:27" x14ac:dyDescent="0.25">
      <c r="A83" s="144"/>
      <c r="B83" s="50"/>
      <c r="C83" s="50"/>
      <c r="D83" s="50"/>
      <c r="E83" s="50"/>
      <c r="F83" s="50"/>
      <c r="G83" s="50"/>
      <c r="H83" s="50"/>
      <c r="I83" s="50"/>
      <c r="J83" s="50"/>
      <c r="K83" s="50"/>
      <c r="L83" s="50"/>
      <c r="M83" s="50"/>
      <c r="N83" s="215"/>
      <c r="O83" s="49"/>
      <c r="P83" s="53"/>
      <c r="Q83" s="53"/>
      <c r="R83" s="53"/>
      <c r="S83" s="53"/>
      <c r="T83" s="53">
        <f t="shared" si="10"/>
        <v>0</v>
      </c>
      <c r="U83" s="53">
        <f t="shared" si="11"/>
        <v>0</v>
      </c>
      <c r="V83" s="53">
        <f t="shared" si="12"/>
        <v>0</v>
      </c>
      <c r="W83" s="53">
        <f t="shared" si="13"/>
        <v>0</v>
      </c>
      <c r="X83" s="53">
        <f t="shared" si="14"/>
        <v>0</v>
      </c>
      <c r="Y83" s="53">
        <f t="shared" si="15"/>
        <v>0</v>
      </c>
      <c r="Z83" s="51"/>
      <c r="AA83" s="51"/>
    </row>
    <row r="84" spans="1:27" x14ac:dyDescent="0.25">
      <c r="A84" s="144"/>
      <c r="B84" s="50"/>
      <c r="C84" s="50"/>
      <c r="D84" s="50"/>
      <c r="E84" s="50"/>
      <c r="F84" s="50"/>
      <c r="G84" s="50"/>
      <c r="H84" s="50"/>
      <c r="I84" s="50"/>
      <c r="J84" s="50"/>
      <c r="K84" s="50"/>
      <c r="L84" s="50"/>
      <c r="M84" s="50"/>
      <c r="N84" s="215"/>
      <c r="O84" s="49"/>
      <c r="P84" s="53"/>
      <c r="Q84" s="53"/>
      <c r="R84" s="53"/>
      <c r="S84" s="53"/>
      <c r="T84" s="53">
        <f t="shared" si="10"/>
        <v>0</v>
      </c>
      <c r="U84" s="53">
        <f t="shared" si="11"/>
        <v>0</v>
      </c>
      <c r="V84" s="53">
        <f t="shared" si="12"/>
        <v>0</v>
      </c>
      <c r="W84" s="53">
        <f t="shared" si="13"/>
        <v>0</v>
      </c>
      <c r="X84" s="53">
        <f t="shared" si="14"/>
        <v>0</v>
      </c>
      <c r="Y84" s="53">
        <f t="shared" si="15"/>
        <v>0</v>
      </c>
      <c r="Z84" s="51"/>
      <c r="AA84" s="51"/>
    </row>
    <row r="85" spans="1:27" x14ac:dyDescent="0.25">
      <c r="A85" s="144"/>
      <c r="B85" s="50"/>
      <c r="C85" s="50"/>
      <c r="D85" s="50"/>
      <c r="E85" s="50"/>
      <c r="F85" s="50"/>
      <c r="G85" s="50"/>
      <c r="H85" s="50"/>
      <c r="I85" s="50"/>
      <c r="J85" s="50"/>
      <c r="K85" s="50"/>
      <c r="L85" s="50"/>
      <c r="M85" s="50"/>
      <c r="N85" s="215"/>
      <c r="O85" s="49"/>
      <c r="P85" s="53"/>
      <c r="Q85" s="53"/>
      <c r="R85" s="53"/>
      <c r="S85" s="53"/>
      <c r="T85" s="53">
        <f t="shared" si="10"/>
        <v>0</v>
      </c>
      <c r="U85" s="53">
        <f t="shared" si="11"/>
        <v>0</v>
      </c>
      <c r="V85" s="53">
        <f t="shared" si="12"/>
        <v>0</v>
      </c>
      <c r="W85" s="53">
        <f t="shared" si="13"/>
        <v>0</v>
      </c>
      <c r="X85" s="53">
        <f t="shared" si="14"/>
        <v>0</v>
      </c>
      <c r="Y85" s="53">
        <f t="shared" si="15"/>
        <v>0</v>
      </c>
      <c r="Z85" s="51"/>
      <c r="AA85" s="51"/>
    </row>
    <row r="86" spans="1:27" x14ac:dyDescent="0.25">
      <c r="A86" s="144"/>
      <c r="B86" s="50"/>
      <c r="C86" s="50"/>
      <c r="D86" s="50"/>
      <c r="E86" s="50"/>
      <c r="F86" s="50"/>
      <c r="G86" s="50"/>
      <c r="H86" s="50"/>
      <c r="I86" s="50"/>
      <c r="J86" s="50"/>
      <c r="K86" s="50"/>
      <c r="L86" s="50"/>
      <c r="M86" s="50"/>
      <c r="N86" s="215"/>
      <c r="O86" s="49"/>
      <c r="P86" s="53"/>
      <c r="Q86" s="53"/>
      <c r="R86" s="53"/>
      <c r="S86" s="53"/>
      <c r="T86" s="53">
        <f t="shared" si="10"/>
        <v>0</v>
      </c>
      <c r="U86" s="53">
        <f t="shared" si="11"/>
        <v>0</v>
      </c>
      <c r="V86" s="53">
        <f t="shared" si="12"/>
        <v>0</v>
      </c>
      <c r="W86" s="53">
        <f t="shared" si="13"/>
        <v>0</v>
      </c>
      <c r="X86" s="53">
        <f t="shared" si="14"/>
        <v>0</v>
      </c>
      <c r="Y86" s="53">
        <f t="shared" si="15"/>
        <v>0</v>
      </c>
      <c r="Z86" s="51"/>
      <c r="AA86" s="51"/>
    </row>
    <row r="87" spans="1:27" x14ac:dyDescent="0.25">
      <c r="A87" s="144"/>
      <c r="B87" s="50"/>
      <c r="C87" s="50"/>
      <c r="D87" s="50"/>
      <c r="E87" s="50"/>
      <c r="F87" s="50"/>
      <c r="G87" s="50"/>
      <c r="H87" s="50"/>
      <c r="I87" s="50"/>
      <c r="J87" s="50"/>
      <c r="K87" s="50"/>
      <c r="L87" s="50"/>
      <c r="M87" s="50"/>
      <c r="N87" s="215"/>
      <c r="O87" s="49"/>
      <c r="P87" s="53"/>
      <c r="Q87" s="53"/>
      <c r="R87" s="53"/>
      <c r="S87" s="53"/>
      <c r="T87" s="53">
        <f t="shared" si="10"/>
        <v>0</v>
      </c>
      <c r="U87" s="53">
        <f t="shared" si="11"/>
        <v>0</v>
      </c>
      <c r="V87" s="53">
        <f t="shared" si="12"/>
        <v>0</v>
      </c>
      <c r="W87" s="53">
        <f t="shared" si="13"/>
        <v>0</v>
      </c>
      <c r="X87" s="53">
        <f t="shared" si="14"/>
        <v>0</v>
      </c>
      <c r="Y87" s="53">
        <f t="shared" si="15"/>
        <v>0</v>
      </c>
      <c r="Z87" s="51"/>
      <c r="AA87" s="51"/>
    </row>
    <row r="88" spans="1:27" x14ac:dyDescent="0.25">
      <c r="A88" s="144"/>
      <c r="B88" s="50"/>
      <c r="C88" s="50"/>
      <c r="D88" s="50"/>
      <c r="E88" s="50"/>
      <c r="F88" s="50"/>
      <c r="G88" s="50"/>
      <c r="H88" s="50"/>
      <c r="I88" s="50"/>
      <c r="J88" s="50"/>
      <c r="K88" s="50"/>
      <c r="L88" s="50"/>
      <c r="M88" s="50"/>
      <c r="N88" s="215"/>
      <c r="O88" s="49"/>
      <c r="P88" s="53"/>
      <c r="Q88" s="53"/>
      <c r="R88" s="53"/>
      <c r="S88" s="53"/>
      <c r="T88" s="53">
        <f t="shared" si="10"/>
        <v>0</v>
      </c>
      <c r="U88" s="53">
        <f t="shared" si="11"/>
        <v>0</v>
      </c>
      <c r="V88" s="53">
        <f t="shared" si="12"/>
        <v>0</v>
      </c>
      <c r="W88" s="53">
        <f t="shared" si="13"/>
        <v>0</v>
      </c>
      <c r="X88" s="53">
        <f t="shared" si="14"/>
        <v>0</v>
      </c>
      <c r="Y88" s="53">
        <f t="shared" si="15"/>
        <v>0</v>
      </c>
      <c r="Z88" s="51"/>
      <c r="AA88" s="51"/>
    </row>
    <row r="89" spans="1:27" x14ac:dyDescent="0.25">
      <c r="A89" s="144"/>
      <c r="B89" s="50"/>
      <c r="C89" s="50"/>
      <c r="D89" s="50"/>
      <c r="E89" s="50"/>
      <c r="F89" s="50"/>
      <c r="G89" s="50"/>
      <c r="H89" s="50"/>
      <c r="I89" s="50"/>
      <c r="J89" s="50"/>
      <c r="K89" s="50"/>
      <c r="L89" s="50"/>
      <c r="M89" s="50"/>
      <c r="N89" s="215"/>
      <c r="O89" s="49"/>
      <c r="P89" s="53"/>
      <c r="Q89" s="53"/>
      <c r="R89" s="53"/>
      <c r="S89" s="53"/>
      <c r="T89" s="53">
        <f t="shared" si="10"/>
        <v>0</v>
      </c>
      <c r="U89" s="53">
        <f t="shared" si="11"/>
        <v>0</v>
      </c>
      <c r="V89" s="53">
        <f t="shared" si="12"/>
        <v>0</v>
      </c>
      <c r="W89" s="53">
        <f t="shared" si="13"/>
        <v>0</v>
      </c>
      <c r="X89" s="53">
        <f t="shared" si="14"/>
        <v>0</v>
      </c>
      <c r="Y89" s="53">
        <f t="shared" si="15"/>
        <v>0</v>
      </c>
      <c r="Z89" s="51"/>
      <c r="AA89" s="51"/>
    </row>
    <row r="90" spans="1:27" x14ac:dyDescent="0.25">
      <c r="A90" s="144"/>
      <c r="B90" s="50"/>
      <c r="C90" s="50"/>
      <c r="D90" s="50"/>
      <c r="E90" s="50"/>
      <c r="F90" s="50"/>
      <c r="G90" s="50"/>
      <c r="H90" s="50"/>
      <c r="I90" s="50"/>
      <c r="J90" s="50"/>
      <c r="K90" s="50"/>
      <c r="L90" s="50"/>
      <c r="M90" s="50"/>
      <c r="N90" s="215"/>
      <c r="O90" s="49"/>
      <c r="P90" s="53"/>
      <c r="Q90" s="53"/>
      <c r="R90" s="53"/>
      <c r="S90" s="53"/>
      <c r="T90" s="53">
        <f t="shared" si="10"/>
        <v>0</v>
      </c>
      <c r="U90" s="53">
        <f t="shared" si="11"/>
        <v>0</v>
      </c>
      <c r="V90" s="53">
        <f t="shared" si="12"/>
        <v>0</v>
      </c>
      <c r="W90" s="53">
        <f t="shared" si="13"/>
        <v>0</v>
      </c>
      <c r="X90" s="53">
        <f t="shared" si="14"/>
        <v>0</v>
      </c>
      <c r="Y90" s="53">
        <f t="shared" si="15"/>
        <v>0</v>
      </c>
      <c r="Z90" s="51"/>
      <c r="AA90" s="51"/>
    </row>
    <row r="91" spans="1:27" x14ac:dyDescent="0.25">
      <c r="A91" s="144"/>
      <c r="B91" s="50"/>
      <c r="C91" s="50"/>
      <c r="D91" s="50"/>
      <c r="E91" s="50"/>
      <c r="F91" s="50"/>
      <c r="G91" s="50"/>
      <c r="H91" s="50"/>
      <c r="I91" s="50"/>
      <c r="J91" s="50"/>
      <c r="K91" s="50"/>
      <c r="L91" s="50"/>
      <c r="M91" s="50"/>
      <c r="N91" s="215"/>
      <c r="O91" s="49"/>
      <c r="P91" s="53"/>
      <c r="Q91" s="53"/>
      <c r="R91" s="53"/>
      <c r="S91" s="53"/>
      <c r="T91" s="53">
        <f t="shared" si="10"/>
        <v>0</v>
      </c>
      <c r="U91" s="53">
        <f t="shared" si="11"/>
        <v>0</v>
      </c>
      <c r="V91" s="53">
        <f t="shared" si="12"/>
        <v>0</v>
      </c>
      <c r="W91" s="53">
        <f t="shared" si="13"/>
        <v>0</v>
      </c>
      <c r="X91" s="53">
        <f t="shared" si="14"/>
        <v>0</v>
      </c>
      <c r="Y91" s="53">
        <f t="shared" si="15"/>
        <v>0</v>
      </c>
      <c r="Z91" s="51"/>
      <c r="AA91" s="51"/>
    </row>
    <row r="92" spans="1:27" x14ac:dyDescent="0.25">
      <c r="A92" s="144"/>
      <c r="B92" s="50"/>
      <c r="C92" s="50"/>
      <c r="D92" s="50"/>
      <c r="E92" s="50"/>
      <c r="F92" s="50"/>
      <c r="G92" s="50"/>
      <c r="H92" s="50"/>
      <c r="I92" s="50"/>
      <c r="J92" s="50"/>
      <c r="K92" s="50"/>
      <c r="L92" s="50"/>
      <c r="M92" s="50"/>
      <c r="N92" s="215"/>
      <c r="O92" s="49"/>
      <c r="P92" s="53"/>
      <c r="Q92" s="53"/>
      <c r="R92" s="53"/>
      <c r="S92" s="53"/>
      <c r="T92" s="53">
        <f t="shared" si="10"/>
        <v>0</v>
      </c>
      <c r="U92" s="53">
        <f t="shared" si="11"/>
        <v>0</v>
      </c>
      <c r="V92" s="53">
        <f t="shared" si="12"/>
        <v>0</v>
      </c>
      <c r="W92" s="53">
        <f t="shared" si="13"/>
        <v>0</v>
      </c>
      <c r="X92" s="53">
        <f t="shared" si="14"/>
        <v>0</v>
      </c>
      <c r="Y92" s="53">
        <f t="shared" si="15"/>
        <v>0</v>
      </c>
      <c r="Z92" s="51"/>
      <c r="AA92" s="51"/>
    </row>
    <row r="93" spans="1:27" x14ac:dyDescent="0.25">
      <c r="A93" s="144"/>
      <c r="B93" s="50"/>
      <c r="C93" s="50"/>
      <c r="D93" s="50"/>
      <c r="E93" s="50"/>
      <c r="F93" s="50"/>
      <c r="G93" s="50"/>
      <c r="H93" s="50"/>
      <c r="I93" s="50"/>
      <c r="J93" s="50"/>
      <c r="K93" s="50"/>
      <c r="L93" s="50"/>
      <c r="M93" s="50"/>
      <c r="N93" s="215"/>
      <c r="O93" s="49"/>
      <c r="P93" s="53"/>
      <c r="Q93" s="53"/>
      <c r="R93" s="53"/>
      <c r="S93" s="53"/>
      <c r="T93" s="53">
        <f t="shared" si="10"/>
        <v>0</v>
      </c>
      <c r="U93" s="53">
        <f t="shared" si="11"/>
        <v>0</v>
      </c>
      <c r="V93" s="53">
        <f t="shared" si="12"/>
        <v>0</v>
      </c>
      <c r="W93" s="53">
        <f t="shared" si="13"/>
        <v>0</v>
      </c>
      <c r="X93" s="53">
        <f t="shared" si="14"/>
        <v>0</v>
      </c>
      <c r="Y93" s="53">
        <f t="shared" si="15"/>
        <v>0</v>
      </c>
      <c r="Z93" s="51"/>
      <c r="AA93" s="51"/>
    </row>
    <row r="94" spans="1:27" x14ac:dyDescent="0.25">
      <c r="A94" s="144"/>
      <c r="B94" s="50"/>
      <c r="C94" s="50"/>
      <c r="D94" s="50"/>
      <c r="E94" s="50"/>
      <c r="F94" s="50"/>
      <c r="G94" s="50"/>
      <c r="H94" s="50"/>
      <c r="I94" s="50"/>
      <c r="J94" s="50"/>
      <c r="K94" s="50"/>
      <c r="L94" s="50"/>
      <c r="M94" s="50"/>
      <c r="N94" s="215"/>
      <c r="O94" s="49"/>
      <c r="P94" s="53"/>
      <c r="Q94" s="53"/>
      <c r="R94" s="53"/>
      <c r="S94" s="53"/>
      <c r="T94" s="53">
        <f t="shared" si="10"/>
        <v>0</v>
      </c>
      <c r="U94" s="53">
        <f t="shared" si="11"/>
        <v>0</v>
      </c>
      <c r="V94" s="53">
        <f t="shared" si="12"/>
        <v>0</v>
      </c>
      <c r="W94" s="53">
        <f t="shared" si="13"/>
        <v>0</v>
      </c>
      <c r="X94" s="53">
        <f t="shared" si="14"/>
        <v>0</v>
      </c>
      <c r="Y94" s="53">
        <f t="shared" si="15"/>
        <v>0</v>
      </c>
      <c r="Z94" s="51"/>
      <c r="AA94" s="51"/>
    </row>
    <row r="95" spans="1:27" x14ac:dyDescent="0.25">
      <c r="A95" s="144"/>
      <c r="B95" s="50"/>
      <c r="C95" s="50"/>
      <c r="D95" s="50"/>
      <c r="E95" s="50"/>
      <c r="F95" s="50"/>
      <c r="G95" s="50"/>
      <c r="H95" s="50"/>
      <c r="I95" s="50"/>
      <c r="J95" s="50"/>
      <c r="K95" s="50"/>
      <c r="L95" s="50"/>
      <c r="M95" s="50"/>
      <c r="N95" s="215"/>
      <c r="O95" s="49"/>
      <c r="P95" s="53"/>
      <c r="Q95" s="53"/>
      <c r="R95" s="53"/>
      <c r="S95" s="53"/>
      <c r="T95" s="53">
        <f t="shared" si="10"/>
        <v>0</v>
      </c>
      <c r="U95" s="53">
        <f t="shared" si="11"/>
        <v>0</v>
      </c>
      <c r="V95" s="53">
        <f t="shared" si="12"/>
        <v>0</v>
      </c>
      <c r="W95" s="53">
        <f t="shared" si="13"/>
        <v>0</v>
      </c>
      <c r="X95" s="53">
        <f t="shared" si="14"/>
        <v>0</v>
      </c>
      <c r="Y95" s="53">
        <f t="shared" si="15"/>
        <v>0</v>
      </c>
      <c r="Z95" s="51"/>
      <c r="AA95" s="51"/>
    </row>
    <row r="96" spans="1:27" x14ac:dyDescent="0.25">
      <c r="A96" s="144"/>
      <c r="B96" s="50"/>
      <c r="C96" s="50"/>
      <c r="D96" s="50"/>
      <c r="E96" s="50"/>
      <c r="F96" s="50"/>
      <c r="G96" s="50"/>
      <c r="H96" s="50"/>
      <c r="I96" s="50"/>
      <c r="J96" s="50"/>
      <c r="K96" s="50"/>
      <c r="L96" s="50"/>
      <c r="M96" s="50"/>
      <c r="N96" s="215"/>
      <c r="O96" s="49"/>
      <c r="P96" s="53"/>
      <c r="Q96" s="53"/>
      <c r="R96" s="53"/>
      <c r="S96" s="53"/>
      <c r="T96" s="53">
        <f t="shared" si="10"/>
        <v>0</v>
      </c>
      <c r="U96" s="53">
        <f t="shared" si="11"/>
        <v>0</v>
      </c>
      <c r="V96" s="53">
        <f t="shared" si="12"/>
        <v>0</v>
      </c>
      <c r="W96" s="53">
        <f t="shared" si="13"/>
        <v>0</v>
      </c>
      <c r="X96" s="53">
        <f t="shared" si="14"/>
        <v>0</v>
      </c>
      <c r="Y96" s="53">
        <f t="shared" si="15"/>
        <v>0</v>
      </c>
      <c r="Z96" s="51"/>
      <c r="AA96" s="51"/>
    </row>
    <row r="97" spans="1:27" x14ac:dyDescent="0.25">
      <c r="A97" s="144"/>
      <c r="B97" s="50"/>
      <c r="C97" s="50"/>
      <c r="D97" s="50"/>
      <c r="E97" s="50"/>
      <c r="F97" s="50"/>
      <c r="G97" s="50"/>
      <c r="H97" s="50"/>
      <c r="I97" s="50"/>
      <c r="J97" s="50"/>
      <c r="K97" s="50"/>
      <c r="L97" s="50"/>
      <c r="M97" s="50"/>
      <c r="N97" s="215"/>
      <c r="O97" s="49"/>
      <c r="P97" s="53"/>
      <c r="Q97" s="53"/>
      <c r="R97" s="53"/>
      <c r="S97" s="53"/>
      <c r="T97" s="53">
        <f t="shared" si="10"/>
        <v>0</v>
      </c>
      <c r="U97" s="53">
        <f t="shared" si="11"/>
        <v>0</v>
      </c>
      <c r="V97" s="53">
        <f t="shared" si="12"/>
        <v>0</v>
      </c>
      <c r="W97" s="53">
        <f t="shared" si="13"/>
        <v>0</v>
      </c>
      <c r="X97" s="53">
        <f t="shared" si="14"/>
        <v>0</v>
      </c>
      <c r="Y97" s="53">
        <f t="shared" si="15"/>
        <v>0</v>
      </c>
      <c r="Z97" s="51"/>
      <c r="AA97" s="51"/>
    </row>
    <row r="98" spans="1:27" x14ac:dyDescent="0.25">
      <c r="A98" s="144"/>
      <c r="B98" s="50"/>
      <c r="C98" s="50"/>
      <c r="D98" s="50"/>
      <c r="E98" s="50"/>
      <c r="F98" s="50"/>
      <c r="G98" s="50"/>
      <c r="H98" s="50"/>
      <c r="I98" s="50"/>
      <c r="J98" s="50"/>
      <c r="K98" s="50"/>
      <c r="L98" s="50"/>
      <c r="M98" s="50"/>
      <c r="N98" s="215"/>
      <c r="O98" s="49"/>
      <c r="P98" s="53"/>
      <c r="Q98" s="53"/>
      <c r="R98" s="53"/>
      <c r="S98" s="53"/>
      <c r="T98" s="53">
        <f t="shared" si="10"/>
        <v>0</v>
      </c>
      <c r="U98" s="53">
        <f t="shared" si="11"/>
        <v>0</v>
      </c>
      <c r="V98" s="53">
        <f t="shared" si="12"/>
        <v>0</v>
      </c>
      <c r="W98" s="53">
        <f t="shared" si="13"/>
        <v>0</v>
      </c>
      <c r="X98" s="53">
        <f t="shared" si="14"/>
        <v>0</v>
      </c>
      <c r="Y98" s="53">
        <f t="shared" si="15"/>
        <v>0</v>
      </c>
      <c r="Z98" s="51"/>
      <c r="AA98" s="51"/>
    </row>
    <row r="99" spans="1:27" x14ac:dyDescent="0.25">
      <c r="A99" s="144"/>
      <c r="B99" s="50"/>
      <c r="C99" s="50"/>
      <c r="D99" s="50"/>
      <c r="E99" s="50"/>
      <c r="F99" s="50"/>
      <c r="G99" s="50"/>
      <c r="H99" s="50"/>
      <c r="I99" s="50"/>
      <c r="J99" s="50"/>
      <c r="K99" s="50"/>
      <c r="L99" s="50"/>
      <c r="M99" s="50"/>
      <c r="N99" s="215"/>
      <c r="O99" s="49"/>
      <c r="P99" s="53"/>
      <c r="Q99" s="53"/>
      <c r="R99" s="53"/>
      <c r="S99" s="53"/>
      <c r="T99" s="53">
        <f t="shared" si="10"/>
        <v>0</v>
      </c>
      <c r="U99" s="53">
        <f t="shared" si="11"/>
        <v>0</v>
      </c>
      <c r="V99" s="53">
        <f t="shared" si="12"/>
        <v>0</v>
      </c>
      <c r="W99" s="53">
        <f t="shared" si="13"/>
        <v>0</v>
      </c>
      <c r="X99" s="53">
        <f t="shared" si="14"/>
        <v>0</v>
      </c>
      <c r="Y99" s="53">
        <f t="shared" si="15"/>
        <v>0</v>
      </c>
      <c r="Z99" s="51"/>
      <c r="AA99" s="51"/>
    </row>
    <row r="100" spans="1:27" x14ac:dyDescent="0.25">
      <c r="A100" s="144"/>
      <c r="B100" s="50"/>
      <c r="C100" s="50"/>
      <c r="D100" s="50"/>
      <c r="E100" s="50"/>
      <c r="F100" s="50"/>
      <c r="G100" s="50"/>
      <c r="H100" s="50"/>
      <c r="I100" s="50"/>
      <c r="J100" s="50"/>
      <c r="K100" s="50"/>
      <c r="L100" s="50"/>
      <c r="M100" s="50"/>
      <c r="N100" s="215"/>
      <c r="O100" s="49"/>
      <c r="P100" s="53"/>
      <c r="Q100" s="53"/>
      <c r="R100" s="53"/>
      <c r="S100" s="53"/>
      <c r="T100" s="53">
        <f t="shared" si="10"/>
        <v>0</v>
      </c>
      <c r="U100" s="53">
        <f t="shared" si="11"/>
        <v>0</v>
      </c>
      <c r="V100" s="53">
        <f t="shared" si="12"/>
        <v>0</v>
      </c>
      <c r="W100" s="53">
        <f t="shared" si="13"/>
        <v>0</v>
      </c>
      <c r="X100" s="53">
        <f t="shared" si="14"/>
        <v>0</v>
      </c>
      <c r="Y100" s="53">
        <f t="shared" si="15"/>
        <v>0</v>
      </c>
      <c r="Z100" s="51"/>
      <c r="AA100" s="51"/>
    </row>
    <row r="101" spans="1:27" x14ac:dyDescent="0.25">
      <c r="A101" s="144"/>
      <c r="B101" s="50"/>
      <c r="C101" s="50"/>
      <c r="D101" s="50"/>
      <c r="E101" s="50"/>
      <c r="F101" s="50"/>
      <c r="G101" s="50"/>
      <c r="H101" s="50"/>
      <c r="I101" s="50"/>
      <c r="J101" s="50"/>
      <c r="K101" s="50"/>
      <c r="L101" s="50"/>
      <c r="M101" s="50"/>
      <c r="N101" s="215"/>
      <c r="O101" s="49"/>
      <c r="P101" s="53"/>
      <c r="Q101" s="53"/>
      <c r="R101" s="53"/>
      <c r="S101" s="53"/>
      <c r="T101" s="53">
        <f t="shared" si="10"/>
        <v>0</v>
      </c>
      <c r="U101" s="53">
        <f t="shared" si="11"/>
        <v>0</v>
      </c>
      <c r="V101" s="53">
        <f t="shared" si="12"/>
        <v>0</v>
      </c>
      <c r="W101" s="53">
        <f t="shared" si="13"/>
        <v>0</v>
      </c>
      <c r="X101" s="53">
        <f t="shared" si="14"/>
        <v>0</v>
      </c>
      <c r="Y101" s="53">
        <f t="shared" si="15"/>
        <v>0</v>
      </c>
      <c r="Z101" s="51"/>
      <c r="AA101" s="51"/>
    </row>
    <row r="102" spans="1:27" x14ac:dyDescent="0.25">
      <c r="A102" s="144"/>
      <c r="B102" s="50"/>
      <c r="C102" s="50"/>
      <c r="D102" s="50"/>
      <c r="E102" s="50"/>
      <c r="F102" s="50"/>
      <c r="G102" s="50"/>
      <c r="H102" s="50"/>
      <c r="I102" s="50"/>
      <c r="J102" s="50"/>
      <c r="K102" s="50"/>
      <c r="L102" s="50"/>
      <c r="M102" s="50"/>
      <c r="N102" s="215"/>
      <c r="O102" s="49"/>
      <c r="P102" s="53"/>
      <c r="Q102" s="53"/>
      <c r="R102" s="53"/>
      <c r="S102" s="53"/>
      <c r="T102" s="53">
        <f t="shared" si="10"/>
        <v>0</v>
      </c>
      <c r="U102" s="53">
        <f t="shared" si="11"/>
        <v>0</v>
      </c>
      <c r="V102" s="53">
        <f t="shared" si="12"/>
        <v>0</v>
      </c>
      <c r="W102" s="53">
        <f t="shared" si="13"/>
        <v>0</v>
      </c>
      <c r="X102" s="53">
        <f t="shared" si="14"/>
        <v>0</v>
      </c>
      <c r="Y102" s="53">
        <f t="shared" si="15"/>
        <v>0</v>
      </c>
      <c r="Z102" s="51"/>
      <c r="AA102" s="51"/>
    </row>
    <row r="103" spans="1:27" x14ac:dyDescent="0.25">
      <c r="A103" s="144"/>
      <c r="B103" s="50"/>
      <c r="C103" s="50"/>
      <c r="D103" s="50"/>
      <c r="E103" s="50"/>
      <c r="F103" s="50"/>
      <c r="G103" s="50"/>
      <c r="H103" s="50"/>
      <c r="I103" s="50"/>
      <c r="J103" s="50"/>
      <c r="K103" s="50"/>
      <c r="L103" s="50"/>
      <c r="M103" s="50"/>
      <c r="N103" s="215"/>
      <c r="O103" s="49"/>
      <c r="P103" s="53"/>
      <c r="Q103" s="53"/>
      <c r="R103" s="53"/>
      <c r="S103" s="53"/>
      <c r="T103" s="53">
        <f t="shared" si="10"/>
        <v>0</v>
      </c>
      <c r="U103" s="53">
        <f t="shared" si="11"/>
        <v>0</v>
      </c>
      <c r="V103" s="53">
        <f t="shared" si="12"/>
        <v>0</v>
      </c>
      <c r="W103" s="53">
        <f t="shared" si="13"/>
        <v>0</v>
      </c>
      <c r="X103" s="53">
        <f t="shared" si="14"/>
        <v>0</v>
      </c>
      <c r="Y103" s="53">
        <f t="shared" si="15"/>
        <v>0</v>
      </c>
      <c r="Z103" s="51"/>
      <c r="AA103" s="51"/>
    </row>
    <row r="104" spans="1:27" x14ac:dyDescent="0.25">
      <c r="A104" s="144"/>
      <c r="B104" s="50"/>
      <c r="C104" s="50"/>
      <c r="D104" s="50"/>
      <c r="E104" s="50"/>
      <c r="F104" s="50"/>
      <c r="G104" s="50"/>
      <c r="H104" s="50"/>
      <c r="I104" s="50"/>
      <c r="J104" s="50"/>
      <c r="K104" s="50"/>
      <c r="L104" s="50"/>
      <c r="M104" s="50"/>
      <c r="N104" s="215"/>
      <c r="O104" s="49"/>
      <c r="P104" s="53"/>
      <c r="Q104" s="53"/>
      <c r="R104" s="53"/>
      <c r="S104" s="53"/>
      <c r="T104" s="53">
        <f t="shared" si="10"/>
        <v>0</v>
      </c>
      <c r="U104" s="53">
        <f t="shared" si="11"/>
        <v>0</v>
      </c>
      <c r="V104" s="53">
        <f t="shared" si="12"/>
        <v>0</v>
      </c>
      <c r="W104" s="53">
        <f t="shared" si="13"/>
        <v>0</v>
      </c>
      <c r="X104" s="53">
        <f t="shared" si="14"/>
        <v>0</v>
      </c>
      <c r="Y104" s="53">
        <f t="shared" si="15"/>
        <v>0</v>
      </c>
      <c r="Z104" s="51"/>
      <c r="AA104" s="51"/>
    </row>
    <row r="105" spans="1:27" x14ac:dyDescent="0.25">
      <c r="A105" s="144"/>
      <c r="B105" s="50"/>
      <c r="C105" s="50"/>
      <c r="D105" s="50"/>
      <c r="E105" s="50"/>
      <c r="F105" s="50"/>
      <c r="G105" s="50"/>
      <c r="H105" s="50"/>
      <c r="I105" s="50"/>
      <c r="J105" s="50"/>
      <c r="K105" s="50"/>
      <c r="L105" s="50"/>
      <c r="M105" s="50"/>
      <c r="N105" s="215"/>
      <c r="O105" s="49"/>
      <c r="P105" s="53"/>
      <c r="Q105" s="53"/>
      <c r="R105" s="53"/>
      <c r="S105" s="53"/>
      <c r="T105" s="53">
        <f t="shared" si="10"/>
        <v>0</v>
      </c>
      <c r="U105" s="53">
        <f t="shared" si="11"/>
        <v>0</v>
      </c>
      <c r="V105" s="53">
        <f t="shared" si="12"/>
        <v>0</v>
      </c>
      <c r="W105" s="53">
        <f t="shared" si="13"/>
        <v>0</v>
      </c>
      <c r="X105" s="53">
        <f t="shared" si="14"/>
        <v>0</v>
      </c>
      <c r="Y105" s="53">
        <f t="shared" si="15"/>
        <v>0</v>
      </c>
      <c r="Z105" s="51"/>
      <c r="AA105" s="51"/>
    </row>
    <row r="106" spans="1:27" x14ac:dyDescent="0.25">
      <c r="A106" s="144"/>
      <c r="B106" s="50"/>
      <c r="C106" s="50"/>
      <c r="D106" s="50"/>
      <c r="E106" s="50"/>
      <c r="F106" s="50"/>
      <c r="G106" s="50"/>
      <c r="H106" s="50"/>
      <c r="I106" s="50"/>
      <c r="J106" s="50"/>
      <c r="K106" s="50"/>
      <c r="L106" s="50"/>
      <c r="M106" s="50"/>
      <c r="N106" s="215"/>
      <c r="O106" s="49"/>
      <c r="P106" s="53"/>
      <c r="Q106" s="53"/>
      <c r="R106" s="53"/>
      <c r="S106" s="53"/>
      <c r="T106" s="53">
        <f t="shared" si="10"/>
        <v>0</v>
      </c>
      <c r="U106" s="53">
        <f t="shared" si="11"/>
        <v>0</v>
      </c>
      <c r="V106" s="53">
        <f t="shared" si="12"/>
        <v>0</v>
      </c>
      <c r="W106" s="53">
        <f t="shared" si="13"/>
        <v>0</v>
      </c>
      <c r="X106" s="53">
        <f t="shared" si="14"/>
        <v>0</v>
      </c>
      <c r="Y106" s="53">
        <f t="shared" si="15"/>
        <v>0</v>
      </c>
      <c r="Z106" s="51"/>
      <c r="AA106" s="51"/>
    </row>
    <row r="107" spans="1:27" x14ac:dyDescent="0.25">
      <c r="A107" s="144"/>
      <c r="B107" s="50"/>
      <c r="C107" s="50"/>
      <c r="D107" s="50"/>
      <c r="E107" s="50"/>
      <c r="F107" s="50"/>
      <c r="G107" s="50"/>
      <c r="H107" s="50"/>
      <c r="I107" s="50"/>
      <c r="J107" s="50"/>
      <c r="K107" s="50"/>
      <c r="L107" s="50"/>
      <c r="M107" s="50"/>
      <c r="N107" s="215"/>
      <c r="O107" s="49"/>
      <c r="P107" s="53"/>
      <c r="Q107" s="53"/>
      <c r="R107" s="53"/>
      <c r="S107" s="53"/>
      <c r="T107" s="53">
        <f t="shared" si="10"/>
        <v>0</v>
      </c>
      <c r="U107" s="53">
        <f t="shared" si="11"/>
        <v>0</v>
      </c>
      <c r="V107" s="53">
        <f t="shared" si="12"/>
        <v>0</v>
      </c>
      <c r="W107" s="53">
        <f t="shared" si="13"/>
        <v>0</v>
      </c>
      <c r="X107" s="53">
        <f t="shared" si="14"/>
        <v>0</v>
      </c>
      <c r="Y107" s="53">
        <f t="shared" si="15"/>
        <v>0</v>
      </c>
      <c r="Z107" s="51"/>
      <c r="AA107" s="51"/>
    </row>
    <row r="108" spans="1:27" x14ac:dyDescent="0.25">
      <c r="A108" s="144"/>
      <c r="B108" s="50"/>
      <c r="C108" s="50"/>
      <c r="D108" s="50"/>
      <c r="E108" s="50"/>
      <c r="F108" s="50"/>
      <c r="G108" s="50"/>
      <c r="H108" s="50"/>
      <c r="I108" s="50"/>
      <c r="J108" s="50"/>
      <c r="K108" s="50"/>
      <c r="L108" s="50"/>
      <c r="M108" s="50"/>
      <c r="N108" s="215"/>
      <c r="O108" s="49"/>
      <c r="P108" s="53"/>
      <c r="Q108" s="53"/>
      <c r="R108" s="53"/>
      <c r="S108" s="53"/>
      <c r="T108" s="53">
        <f t="shared" si="10"/>
        <v>0</v>
      </c>
      <c r="U108" s="53">
        <f t="shared" si="11"/>
        <v>0</v>
      </c>
      <c r="V108" s="53">
        <f t="shared" si="12"/>
        <v>0</v>
      </c>
      <c r="W108" s="53">
        <f t="shared" si="13"/>
        <v>0</v>
      </c>
      <c r="X108" s="53">
        <f t="shared" si="14"/>
        <v>0</v>
      </c>
      <c r="Y108" s="53">
        <f t="shared" si="15"/>
        <v>0</v>
      </c>
      <c r="Z108" s="51"/>
      <c r="AA108" s="51"/>
    </row>
    <row r="109" spans="1:27" x14ac:dyDescent="0.25">
      <c r="A109" s="144"/>
      <c r="B109" s="50"/>
      <c r="C109" s="50"/>
      <c r="D109" s="50"/>
      <c r="E109" s="50"/>
      <c r="F109" s="50"/>
      <c r="G109" s="50"/>
      <c r="H109" s="50"/>
      <c r="I109" s="50"/>
      <c r="J109" s="50"/>
      <c r="K109" s="50"/>
      <c r="L109" s="50"/>
      <c r="M109" s="50"/>
      <c r="N109" s="215"/>
      <c r="O109" s="49"/>
      <c r="P109" s="53"/>
      <c r="Q109" s="53"/>
      <c r="R109" s="53"/>
      <c r="S109" s="53"/>
      <c r="T109" s="53">
        <f t="shared" si="10"/>
        <v>0</v>
      </c>
      <c r="U109" s="53">
        <f t="shared" si="11"/>
        <v>0</v>
      </c>
      <c r="V109" s="53">
        <f t="shared" si="12"/>
        <v>0</v>
      </c>
      <c r="W109" s="53">
        <f t="shared" si="13"/>
        <v>0</v>
      </c>
      <c r="X109" s="53">
        <f t="shared" si="14"/>
        <v>0</v>
      </c>
      <c r="Y109" s="53">
        <f t="shared" si="15"/>
        <v>0</v>
      </c>
      <c r="Z109" s="51"/>
      <c r="AA109" s="51"/>
    </row>
    <row r="110" spans="1:27" x14ac:dyDescent="0.25">
      <c r="A110" s="144"/>
      <c r="B110" s="50"/>
      <c r="C110" s="50"/>
      <c r="D110" s="50"/>
      <c r="E110" s="50"/>
      <c r="F110" s="50"/>
      <c r="G110" s="50"/>
      <c r="H110" s="50"/>
      <c r="I110" s="50"/>
      <c r="J110" s="50"/>
      <c r="K110" s="50"/>
      <c r="L110" s="50"/>
      <c r="M110" s="50"/>
      <c r="N110" s="215"/>
      <c r="O110" s="49"/>
      <c r="P110" s="53"/>
      <c r="Q110" s="53"/>
      <c r="R110" s="53"/>
      <c r="S110" s="53"/>
      <c r="T110" s="53">
        <f t="shared" si="10"/>
        <v>0</v>
      </c>
      <c r="U110" s="53">
        <f t="shared" si="11"/>
        <v>0</v>
      </c>
      <c r="V110" s="53">
        <f t="shared" si="12"/>
        <v>0</v>
      </c>
      <c r="W110" s="53">
        <f t="shared" si="13"/>
        <v>0</v>
      </c>
      <c r="X110" s="53">
        <f t="shared" si="14"/>
        <v>0</v>
      </c>
      <c r="Y110" s="53">
        <f t="shared" si="15"/>
        <v>0</v>
      </c>
      <c r="Z110" s="51"/>
      <c r="AA110" s="51"/>
    </row>
    <row r="111" spans="1:27" x14ac:dyDescent="0.25">
      <c r="A111" s="144"/>
      <c r="B111" s="50"/>
      <c r="C111" s="50"/>
      <c r="D111" s="50"/>
      <c r="E111" s="50"/>
      <c r="F111" s="50"/>
      <c r="G111" s="50"/>
      <c r="H111" s="50"/>
      <c r="I111" s="50"/>
      <c r="J111" s="50"/>
      <c r="K111" s="50"/>
      <c r="L111" s="50"/>
      <c r="M111" s="50"/>
      <c r="N111" s="215"/>
      <c r="O111" s="49"/>
      <c r="P111" s="53"/>
      <c r="Q111" s="53"/>
      <c r="R111" s="53"/>
      <c r="S111" s="53"/>
      <c r="T111" s="53">
        <f t="shared" si="10"/>
        <v>0</v>
      </c>
      <c r="U111" s="53">
        <f t="shared" si="11"/>
        <v>0</v>
      </c>
      <c r="V111" s="53">
        <f t="shared" si="12"/>
        <v>0</v>
      </c>
      <c r="W111" s="53">
        <f t="shared" si="13"/>
        <v>0</v>
      </c>
      <c r="X111" s="53">
        <f t="shared" si="14"/>
        <v>0</v>
      </c>
      <c r="Y111" s="53">
        <f t="shared" si="15"/>
        <v>0</v>
      </c>
      <c r="Z111" s="51"/>
      <c r="AA111" s="51"/>
    </row>
    <row r="112" spans="1:27" x14ac:dyDescent="0.25">
      <c r="A112" s="144"/>
      <c r="B112" s="50"/>
      <c r="C112" s="50"/>
      <c r="D112" s="50"/>
      <c r="E112" s="50"/>
      <c r="F112" s="50"/>
      <c r="G112" s="50"/>
      <c r="H112" s="50"/>
      <c r="I112" s="50"/>
      <c r="J112" s="50"/>
      <c r="K112" s="50"/>
      <c r="L112" s="50"/>
      <c r="M112" s="50"/>
      <c r="N112" s="215"/>
      <c r="O112" s="49"/>
      <c r="P112" s="53"/>
      <c r="Q112" s="53"/>
      <c r="R112" s="53"/>
      <c r="S112" s="53"/>
      <c r="T112" s="53">
        <f t="shared" si="10"/>
        <v>0</v>
      </c>
      <c r="U112" s="53">
        <f t="shared" si="11"/>
        <v>0</v>
      </c>
      <c r="V112" s="53">
        <f t="shared" si="12"/>
        <v>0</v>
      </c>
      <c r="W112" s="53">
        <f t="shared" si="13"/>
        <v>0</v>
      </c>
      <c r="X112" s="53">
        <f t="shared" si="14"/>
        <v>0</v>
      </c>
      <c r="Y112" s="53">
        <f t="shared" si="15"/>
        <v>0</v>
      </c>
      <c r="Z112" s="51"/>
      <c r="AA112" s="51"/>
    </row>
    <row r="113" spans="1:29" x14ac:dyDescent="0.25">
      <c r="A113" s="144"/>
      <c r="B113" s="50"/>
      <c r="C113" s="50"/>
      <c r="D113" s="50"/>
      <c r="E113" s="50"/>
      <c r="F113" s="50"/>
      <c r="G113" s="50"/>
      <c r="H113" s="50"/>
      <c r="I113" s="50"/>
      <c r="J113" s="50"/>
      <c r="K113" s="50"/>
      <c r="L113" s="50"/>
      <c r="M113" s="50"/>
      <c r="N113" s="215"/>
      <c r="O113" s="49"/>
      <c r="P113" s="53"/>
      <c r="Q113" s="53"/>
      <c r="R113" s="53"/>
      <c r="S113" s="53"/>
      <c r="T113" s="53">
        <f t="shared" si="10"/>
        <v>0</v>
      </c>
      <c r="U113" s="53">
        <f t="shared" si="11"/>
        <v>0</v>
      </c>
      <c r="V113" s="53">
        <f t="shared" si="12"/>
        <v>0</v>
      </c>
      <c r="W113" s="53">
        <f t="shared" si="13"/>
        <v>0</v>
      </c>
      <c r="X113" s="53">
        <f t="shared" si="14"/>
        <v>0</v>
      </c>
      <c r="Y113" s="53">
        <f t="shared" si="15"/>
        <v>0</v>
      </c>
      <c r="Z113" s="51"/>
      <c r="AA113" s="51"/>
    </row>
    <row r="114" spans="1:29" x14ac:dyDescent="0.25">
      <c r="A114" s="70"/>
      <c r="B114" s="70"/>
      <c r="C114" s="70"/>
      <c r="D114" s="70"/>
      <c r="E114" s="70"/>
      <c r="F114" s="70"/>
      <c r="G114" s="70"/>
      <c r="H114" s="70"/>
      <c r="I114" s="70"/>
      <c r="J114" s="70"/>
      <c r="K114" s="70"/>
      <c r="L114" s="70"/>
      <c r="M114" s="70"/>
      <c r="N114" s="250"/>
      <c r="O114" s="70"/>
      <c r="P114" s="259"/>
      <c r="Q114" s="259"/>
      <c r="R114" s="259"/>
      <c r="S114" s="259"/>
      <c r="T114" s="252"/>
      <c r="U114" s="252"/>
      <c r="V114" s="252"/>
      <c r="W114" s="252"/>
      <c r="X114" s="252"/>
      <c r="Y114" s="252"/>
      <c r="Z114" s="32"/>
      <c r="AA114" s="32"/>
      <c r="AB114" s="32"/>
      <c r="AC114" s="32"/>
    </row>
    <row r="115" spans="1:29" x14ac:dyDescent="0.25">
      <c r="A115" s="138"/>
      <c r="B115" s="138"/>
      <c r="C115" s="39"/>
      <c r="D115" s="39"/>
      <c r="E115" s="39"/>
      <c r="F115" s="39"/>
      <c r="G115" s="39"/>
      <c r="H115" s="39"/>
      <c r="I115" s="38"/>
      <c r="J115" s="38"/>
      <c r="K115" s="70"/>
      <c r="L115" s="38"/>
      <c r="M115" s="38"/>
      <c r="N115" s="251"/>
      <c r="O115" s="70"/>
      <c r="P115" s="259"/>
      <c r="Q115" s="259"/>
      <c r="R115" s="259"/>
      <c r="S115" s="71" t="s">
        <v>122</v>
      </c>
      <c r="T115" s="269">
        <f t="shared" ref="T115:Y115" si="16">SUM(T7:T113)</f>
        <v>0</v>
      </c>
      <c r="U115" s="269">
        <f t="shared" si="16"/>
        <v>0</v>
      </c>
      <c r="V115" s="269">
        <f t="shared" si="16"/>
        <v>0</v>
      </c>
      <c r="W115" s="269">
        <f t="shared" si="16"/>
        <v>0</v>
      </c>
      <c r="X115" s="269">
        <f t="shared" si="16"/>
        <v>0</v>
      </c>
      <c r="Y115" s="269">
        <f t="shared" si="16"/>
        <v>0</v>
      </c>
      <c r="Z115" s="38"/>
      <c r="AA115" s="38"/>
    </row>
    <row r="116" spans="1:29" x14ac:dyDescent="0.25">
      <c r="C116" s="39"/>
      <c r="M116" s="38"/>
    </row>
    <row r="117" spans="1:29" x14ac:dyDescent="0.25">
      <c r="S117" s="143"/>
      <c r="T117" s="270" t="str">
        <f t="shared" ref="T117:Y117" si="17">T6</f>
        <v>Coût estimé 2021</v>
      </c>
      <c r="U117" s="270" t="str">
        <f t="shared" si="17"/>
        <v>Coût estimé 2022</v>
      </c>
      <c r="V117" s="270" t="str">
        <f t="shared" si="17"/>
        <v>Coût estimé 2023</v>
      </c>
      <c r="W117" s="270" t="str">
        <f t="shared" si="17"/>
        <v>Coût estimé 2024</v>
      </c>
      <c r="X117" s="270" t="str">
        <f t="shared" si="17"/>
        <v>Coût estimé 2025</v>
      </c>
      <c r="Y117" s="270" t="str">
        <f t="shared" si="17"/>
        <v>Total5Ans</v>
      </c>
      <c r="Z117" s="188">
        <f>SUM(Y118:Y135)</f>
        <v>0</v>
      </c>
      <c r="AA117"/>
    </row>
    <row r="118" spans="1:29" x14ac:dyDescent="0.25">
      <c r="S118" s="317" t="str">
        <f>'Informations de base'!$D65</f>
        <v>Réunion</v>
      </c>
      <c r="T118" s="271">
        <f t="shared" ref="T118:Y127" si="18">SUMIF($Z$7:$Z$113,$S118,T$7:T$113)</f>
        <v>0</v>
      </c>
      <c r="U118" s="271">
        <f t="shared" si="18"/>
        <v>0</v>
      </c>
      <c r="V118" s="271">
        <f t="shared" si="18"/>
        <v>0</v>
      </c>
      <c r="W118" s="271">
        <f t="shared" si="18"/>
        <v>0</v>
      </c>
      <c r="X118" s="271">
        <f t="shared" si="18"/>
        <v>0</v>
      </c>
      <c r="Y118" s="271">
        <f t="shared" si="18"/>
        <v>0</v>
      </c>
      <c r="Z118"/>
      <c r="AA118"/>
    </row>
    <row r="119" spans="1:29" x14ac:dyDescent="0.25">
      <c r="S119" s="317" t="str">
        <f>'Informations de base'!$D66</f>
        <v>Formation</v>
      </c>
      <c r="T119" s="271">
        <f t="shared" si="18"/>
        <v>0</v>
      </c>
      <c r="U119" s="271">
        <f t="shared" si="18"/>
        <v>0</v>
      </c>
      <c r="V119" s="271">
        <f t="shared" si="18"/>
        <v>0</v>
      </c>
      <c r="W119" s="271">
        <f t="shared" si="18"/>
        <v>0</v>
      </c>
      <c r="X119" s="271">
        <f t="shared" si="18"/>
        <v>0</v>
      </c>
      <c r="Y119" s="271">
        <f t="shared" si="18"/>
        <v>0</v>
      </c>
      <c r="Z119"/>
      <c r="AA119"/>
    </row>
    <row r="120" spans="1:29" x14ac:dyDescent="0.25">
      <c r="S120" s="317" t="str">
        <f>'Informations de base'!$D67</f>
        <v>Atelier</v>
      </c>
      <c r="T120" s="271">
        <f t="shared" si="18"/>
        <v>0</v>
      </c>
      <c r="U120" s="271">
        <f t="shared" si="18"/>
        <v>0</v>
      </c>
      <c r="V120" s="271">
        <f t="shared" si="18"/>
        <v>0</v>
      </c>
      <c r="W120" s="271">
        <f t="shared" si="18"/>
        <v>0</v>
      </c>
      <c r="X120" s="271">
        <f t="shared" si="18"/>
        <v>0</v>
      </c>
      <c r="Y120" s="271">
        <f t="shared" si="18"/>
        <v>0</v>
      </c>
      <c r="Z120"/>
      <c r="AA120"/>
    </row>
    <row r="121" spans="1:29" x14ac:dyDescent="0.25">
      <c r="S121" s="317" t="str">
        <f>'Informations de base'!$D68</f>
        <v>Développement de Manuel de procédures</v>
      </c>
      <c r="T121" s="271">
        <f t="shared" si="18"/>
        <v>0</v>
      </c>
      <c r="U121" s="271">
        <f t="shared" si="18"/>
        <v>0</v>
      </c>
      <c r="V121" s="271">
        <f t="shared" si="18"/>
        <v>0</v>
      </c>
      <c r="W121" s="271">
        <f t="shared" si="18"/>
        <v>0</v>
      </c>
      <c r="X121" s="271">
        <f t="shared" si="18"/>
        <v>0</v>
      </c>
      <c r="Y121" s="271">
        <f t="shared" si="18"/>
        <v>0</v>
      </c>
      <c r="Z121"/>
      <c r="AA121"/>
    </row>
    <row r="122" spans="1:29" s="37" customFormat="1" x14ac:dyDescent="0.25">
      <c r="A122" s="142"/>
      <c r="B122" s="142"/>
      <c r="C122" s="54"/>
      <c r="N122" s="252"/>
      <c r="O122" s="256"/>
      <c r="P122" s="256"/>
      <c r="Q122" s="256"/>
      <c r="R122" s="256"/>
      <c r="S122" s="317" t="str">
        <f>'Informations de base'!$D69</f>
        <v>Communication</v>
      </c>
      <c r="T122" s="271">
        <f t="shared" si="18"/>
        <v>0</v>
      </c>
      <c r="U122" s="271">
        <f t="shared" si="18"/>
        <v>0</v>
      </c>
      <c r="V122" s="271">
        <f t="shared" si="18"/>
        <v>0</v>
      </c>
      <c r="W122" s="271">
        <f t="shared" si="18"/>
        <v>0</v>
      </c>
      <c r="X122" s="271">
        <f t="shared" si="18"/>
        <v>0</v>
      </c>
      <c r="Y122" s="271">
        <f t="shared" si="18"/>
        <v>0</v>
      </c>
      <c r="Z122"/>
      <c r="AA122"/>
      <c r="AB122"/>
    </row>
    <row r="123" spans="1:29" s="37" customFormat="1" x14ac:dyDescent="0.25">
      <c r="A123" s="142"/>
      <c r="B123" s="142"/>
      <c r="C123" s="54"/>
      <c r="N123" s="252"/>
      <c r="O123" s="256"/>
      <c r="P123" s="256"/>
      <c r="Q123" s="256"/>
      <c r="R123" s="256"/>
      <c r="S123" s="317" t="str">
        <f>'Informations de base'!$D70</f>
        <v>Construction/insfrastructure</v>
      </c>
      <c r="T123" s="271">
        <f t="shared" si="18"/>
        <v>0</v>
      </c>
      <c r="U123" s="271">
        <f t="shared" si="18"/>
        <v>0</v>
      </c>
      <c r="V123" s="271">
        <f t="shared" si="18"/>
        <v>0</v>
      </c>
      <c r="W123" s="271">
        <f t="shared" si="18"/>
        <v>0</v>
      </c>
      <c r="X123" s="271">
        <f t="shared" si="18"/>
        <v>0</v>
      </c>
      <c r="Y123" s="271">
        <f t="shared" si="18"/>
        <v>0</v>
      </c>
      <c r="Z123"/>
      <c r="AA123"/>
      <c r="AB123"/>
    </row>
    <row r="124" spans="1:29" s="37" customFormat="1" x14ac:dyDescent="0.25">
      <c r="A124" s="142"/>
      <c r="B124" s="142"/>
      <c r="C124" s="54"/>
      <c r="N124" s="252"/>
      <c r="O124" s="256"/>
      <c r="P124" s="256"/>
      <c r="Q124" s="256"/>
      <c r="R124" s="256"/>
      <c r="S124" s="317" t="str">
        <f>'Informations de base'!$D71</f>
        <v>Consultance</v>
      </c>
      <c r="T124" s="271">
        <f t="shared" si="18"/>
        <v>0</v>
      </c>
      <c r="U124" s="271">
        <f t="shared" si="18"/>
        <v>0</v>
      </c>
      <c r="V124" s="271">
        <f t="shared" si="18"/>
        <v>0</v>
      </c>
      <c r="W124" s="271">
        <f t="shared" si="18"/>
        <v>0</v>
      </c>
      <c r="X124" s="271">
        <f t="shared" si="18"/>
        <v>0</v>
      </c>
      <c r="Y124" s="271">
        <f t="shared" si="18"/>
        <v>0</v>
      </c>
      <c r="Z124"/>
      <c r="AA124"/>
      <c r="AB124"/>
    </row>
    <row r="125" spans="1:29" s="37" customFormat="1" x14ac:dyDescent="0.25">
      <c r="A125" s="142"/>
      <c r="B125" s="142"/>
      <c r="C125" s="54"/>
      <c r="N125" s="252"/>
      <c r="O125" s="256"/>
      <c r="P125" s="256"/>
      <c r="Q125" s="256"/>
      <c r="R125" s="256"/>
      <c r="S125" s="317" t="str">
        <f>'Informations de base'!$D72</f>
        <v>Évaluation/Monitorage</v>
      </c>
      <c r="T125" s="271">
        <f t="shared" si="18"/>
        <v>0</v>
      </c>
      <c r="U125" s="271">
        <f t="shared" si="18"/>
        <v>0</v>
      </c>
      <c r="V125" s="271">
        <f t="shared" si="18"/>
        <v>0</v>
      </c>
      <c r="W125" s="271">
        <f t="shared" si="18"/>
        <v>0</v>
      </c>
      <c r="X125" s="271">
        <f t="shared" si="18"/>
        <v>0</v>
      </c>
      <c r="Y125" s="271">
        <f t="shared" si="18"/>
        <v>0</v>
      </c>
      <c r="Z125"/>
      <c r="AA125"/>
      <c r="AB125"/>
    </row>
    <row r="126" spans="1:29" s="37" customFormat="1" x14ac:dyDescent="0.25">
      <c r="A126" s="142"/>
      <c r="B126" s="142"/>
      <c r="C126" s="54"/>
      <c r="N126" s="252"/>
      <c r="O126" s="256"/>
      <c r="P126" s="256"/>
      <c r="Q126" s="256"/>
      <c r="R126" s="256"/>
      <c r="S126" s="317" t="str">
        <f>'Informations de base'!$D73</f>
        <v>Supervision</v>
      </c>
      <c r="T126" s="271">
        <f t="shared" si="18"/>
        <v>0</v>
      </c>
      <c r="U126" s="271">
        <f t="shared" si="18"/>
        <v>0</v>
      </c>
      <c r="V126" s="271">
        <f t="shared" si="18"/>
        <v>0</v>
      </c>
      <c r="W126" s="271">
        <f t="shared" si="18"/>
        <v>0</v>
      </c>
      <c r="X126" s="271">
        <f t="shared" si="18"/>
        <v>0</v>
      </c>
      <c r="Y126" s="271">
        <f t="shared" si="18"/>
        <v>0</v>
      </c>
      <c r="Z126"/>
      <c r="AA126"/>
      <c r="AB126"/>
    </row>
    <row r="127" spans="1:29" x14ac:dyDescent="0.25">
      <c r="S127" s="317" t="str">
        <f>'Informations de base'!$D74</f>
        <v>Ressources humaines</v>
      </c>
      <c r="T127" s="271">
        <f t="shared" si="18"/>
        <v>0</v>
      </c>
      <c r="U127" s="271">
        <f t="shared" si="18"/>
        <v>0</v>
      </c>
      <c r="V127" s="271">
        <f t="shared" si="18"/>
        <v>0</v>
      </c>
      <c r="W127" s="271">
        <f t="shared" si="18"/>
        <v>0</v>
      </c>
      <c r="X127" s="271">
        <f t="shared" si="18"/>
        <v>0</v>
      </c>
      <c r="Y127" s="271">
        <f t="shared" si="18"/>
        <v>0</v>
      </c>
      <c r="Z127"/>
      <c r="AA127"/>
    </row>
    <row r="128" spans="1:29" x14ac:dyDescent="0.25">
      <c r="S128" s="317" t="str">
        <f>'Informations de base'!$D75</f>
        <v>Equipement</v>
      </c>
      <c r="T128" s="271">
        <f t="shared" ref="T128:Y135" si="19">SUMIF($Z$7:$Z$113,$S128,T$7:T$113)</f>
        <v>0</v>
      </c>
      <c r="U128" s="271">
        <f t="shared" si="19"/>
        <v>0</v>
      </c>
      <c r="V128" s="271">
        <f t="shared" si="19"/>
        <v>0</v>
      </c>
      <c r="W128" s="271">
        <f t="shared" si="19"/>
        <v>0</v>
      </c>
      <c r="X128" s="271">
        <f t="shared" si="19"/>
        <v>0</v>
      </c>
      <c r="Y128" s="271">
        <f t="shared" si="19"/>
        <v>0</v>
      </c>
      <c r="Z128"/>
      <c r="AA128"/>
    </row>
    <row r="129" spans="1:28" x14ac:dyDescent="0.25">
      <c r="S129" s="317" t="str">
        <f>'Informations de base'!$D76</f>
        <v>Impression des documents</v>
      </c>
      <c r="T129" s="271">
        <f t="shared" si="19"/>
        <v>0</v>
      </c>
      <c r="U129" s="271">
        <f t="shared" si="19"/>
        <v>0</v>
      </c>
      <c r="V129" s="271">
        <f t="shared" si="19"/>
        <v>0</v>
      </c>
      <c r="W129" s="271">
        <f t="shared" si="19"/>
        <v>0</v>
      </c>
      <c r="X129" s="271">
        <f t="shared" si="19"/>
        <v>0</v>
      </c>
      <c r="Y129" s="271">
        <f t="shared" si="19"/>
        <v>0</v>
      </c>
      <c r="Z129"/>
      <c r="AA129"/>
    </row>
    <row r="130" spans="1:28" x14ac:dyDescent="0.25">
      <c r="S130" s="317" t="str">
        <f>'Informations de base'!$D77</f>
        <v>Approvisionnement</v>
      </c>
      <c r="T130" s="271">
        <f t="shared" si="19"/>
        <v>0</v>
      </c>
      <c r="U130" s="271">
        <f t="shared" si="19"/>
        <v>0</v>
      </c>
      <c r="V130" s="271">
        <f t="shared" si="19"/>
        <v>0</v>
      </c>
      <c r="W130" s="271">
        <f t="shared" si="19"/>
        <v>0</v>
      </c>
      <c r="X130" s="271">
        <f t="shared" si="19"/>
        <v>0</v>
      </c>
      <c r="Y130" s="271">
        <f t="shared" si="19"/>
        <v>0</v>
      </c>
      <c r="Z130"/>
      <c r="AA130"/>
    </row>
    <row r="131" spans="1:28" x14ac:dyDescent="0.25">
      <c r="S131" s="317" t="str">
        <f>'Informations de base'!$D78</f>
        <v>Prestation de services</v>
      </c>
      <c r="T131" s="271">
        <f t="shared" si="19"/>
        <v>0</v>
      </c>
      <c r="U131" s="271">
        <f t="shared" si="19"/>
        <v>0</v>
      </c>
      <c r="V131" s="271">
        <f t="shared" si="19"/>
        <v>0</v>
      </c>
      <c r="W131" s="271">
        <f t="shared" si="19"/>
        <v>0</v>
      </c>
      <c r="X131" s="271">
        <f t="shared" si="19"/>
        <v>0</v>
      </c>
      <c r="Y131" s="271">
        <f t="shared" si="19"/>
        <v>0</v>
      </c>
      <c r="Z131"/>
      <c r="AA131"/>
    </row>
    <row r="132" spans="1:28" x14ac:dyDescent="0.25">
      <c r="S132" s="317" t="str">
        <f>'Informations de base'!$D79</f>
        <v>Exercise de simulation</v>
      </c>
      <c r="T132" s="271">
        <f t="shared" si="19"/>
        <v>0</v>
      </c>
      <c r="U132" s="271">
        <f t="shared" si="19"/>
        <v>0</v>
      </c>
      <c r="V132" s="271">
        <f t="shared" si="19"/>
        <v>0</v>
      </c>
      <c r="W132" s="271">
        <f t="shared" si="19"/>
        <v>0</v>
      </c>
      <c r="X132" s="271">
        <f t="shared" si="19"/>
        <v>0</v>
      </c>
      <c r="Y132" s="271">
        <f t="shared" si="19"/>
        <v>0</v>
      </c>
      <c r="Z132"/>
      <c r="AA132"/>
    </row>
    <row r="133" spans="1:28" x14ac:dyDescent="0.25">
      <c r="S133" s="317" t="str">
        <f>'Informations de base'!$D80</f>
        <v>Plaidoyer</v>
      </c>
      <c r="T133" s="271">
        <f t="shared" si="19"/>
        <v>0</v>
      </c>
      <c r="U133" s="271">
        <f t="shared" si="19"/>
        <v>0</v>
      </c>
      <c r="V133" s="271">
        <f t="shared" si="19"/>
        <v>0</v>
      </c>
      <c r="W133" s="271">
        <f t="shared" si="19"/>
        <v>0</v>
      </c>
      <c r="X133" s="271">
        <f t="shared" si="19"/>
        <v>0</v>
      </c>
      <c r="Y133" s="271">
        <f t="shared" si="19"/>
        <v>0</v>
      </c>
      <c r="Z133"/>
      <c r="AA133"/>
    </row>
    <row r="134" spans="1:28" x14ac:dyDescent="0.25">
      <c r="S134" s="317" t="str">
        <f>'Informations de base'!$D81</f>
        <v>Enquête</v>
      </c>
      <c r="T134" s="271">
        <f t="shared" si="19"/>
        <v>0</v>
      </c>
      <c r="U134" s="271">
        <f t="shared" si="19"/>
        <v>0</v>
      </c>
      <c r="V134" s="271">
        <f t="shared" si="19"/>
        <v>0</v>
      </c>
      <c r="W134" s="271">
        <f t="shared" si="19"/>
        <v>0</v>
      </c>
      <c r="X134" s="271">
        <f t="shared" si="19"/>
        <v>0</v>
      </c>
      <c r="Y134" s="271">
        <f t="shared" si="19"/>
        <v>0</v>
      </c>
      <c r="Z134"/>
      <c r="AA134"/>
    </row>
    <row r="135" spans="1:28" x14ac:dyDescent="0.25">
      <c r="S135" s="317" t="str">
        <f>'Informations de base'!$D82</f>
        <v>Campagne</v>
      </c>
      <c r="T135" s="271">
        <f t="shared" si="19"/>
        <v>0</v>
      </c>
      <c r="U135" s="271">
        <f t="shared" si="19"/>
        <v>0</v>
      </c>
      <c r="V135" s="271">
        <f t="shared" si="19"/>
        <v>0</v>
      </c>
      <c r="W135" s="271">
        <f t="shared" si="19"/>
        <v>0</v>
      </c>
      <c r="X135" s="271">
        <f t="shared" si="19"/>
        <v>0</v>
      </c>
      <c r="Y135" s="271">
        <f t="shared" si="19"/>
        <v>0</v>
      </c>
      <c r="Z135"/>
      <c r="AA135"/>
    </row>
    <row r="136" spans="1:28" x14ac:dyDescent="0.25">
      <c r="S136" s="318"/>
      <c r="Z136"/>
      <c r="AA136"/>
    </row>
    <row r="137" spans="1:28" x14ac:dyDescent="0.25">
      <c r="S137" s="318"/>
      <c r="Z137"/>
      <c r="AA137"/>
    </row>
    <row r="138" spans="1:28" s="37" customFormat="1" x14ac:dyDescent="0.25">
      <c r="A138" s="142"/>
      <c r="B138" s="142"/>
      <c r="C138" s="54"/>
      <c r="N138" s="252"/>
      <c r="O138" s="256"/>
      <c r="P138" s="256"/>
      <c r="Q138" s="256"/>
      <c r="R138" s="256"/>
      <c r="S138" s="143"/>
      <c r="T138" s="270" t="str">
        <f t="shared" ref="T138:Y138" si="20">T6</f>
        <v>Coût estimé 2021</v>
      </c>
      <c r="U138" s="270" t="str">
        <f t="shared" si="20"/>
        <v>Coût estimé 2022</v>
      </c>
      <c r="V138" s="270" t="str">
        <f t="shared" si="20"/>
        <v>Coût estimé 2023</v>
      </c>
      <c r="W138" s="270" t="str">
        <f t="shared" si="20"/>
        <v>Coût estimé 2024</v>
      </c>
      <c r="X138" s="270" t="str">
        <f t="shared" si="20"/>
        <v>Coût estimé 2025</v>
      </c>
      <c r="Y138" s="270" t="str">
        <f t="shared" si="20"/>
        <v>Total5Ans</v>
      </c>
      <c r="Z138" s="188">
        <f>SUM(Y139:Y148)</f>
        <v>0</v>
      </c>
      <c r="AA138"/>
      <c r="AB138"/>
    </row>
    <row r="139" spans="1:28" s="37" customFormat="1" x14ac:dyDescent="0.25">
      <c r="A139" s="142"/>
      <c r="B139" s="142"/>
      <c r="C139" s="54"/>
      <c r="N139" s="252"/>
      <c r="O139" s="256"/>
      <c r="P139" s="256"/>
      <c r="Q139" s="256"/>
      <c r="R139" s="256"/>
      <c r="S139" s="317" t="str">
        <f>'Informations de base'!$C$65</f>
        <v>Capital</v>
      </c>
      <c r="T139" s="271">
        <f t="shared" ref="T139:Y148" si="21">SUMIF($AA$7:$AA$113,$S139,T$7:T$113)</f>
        <v>0</v>
      </c>
      <c r="U139" s="271">
        <f t="shared" si="21"/>
        <v>0</v>
      </c>
      <c r="V139" s="271">
        <f t="shared" si="21"/>
        <v>0</v>
      </c>
      <c r="W139" s="271">
        <f t="shared" si="21"/>
        <v>0</v>
      </c>
      <c r="X139" s="271">
        <f t="shared" si="21"/>
        <v>0</v>
      </c>
      <c r="Y139" s="271">
        <f t="shared" si="21"/>
        <v>0</v>
      </c>
      <c r="Z139"/>
      <c r="AA139"/>
      <c r="AB139"/>
    </row>
    <row r="140" spans="1:28" s="37" customFormat="1" x14ac:dyDescent="0.25">
      <c r="A140" s="142"/>
      <c r="B140" s="142"/>
      <c r="C140" s="54"/>
      <c r="N140" s="252"/>
      <c r="O140" s="256"/>
      <c r="P140" s="256"/>
      <c r="Q140" s="256"/>
      <c r="R140" s="256"/>
      <c r="S140" s="317" t="str">
        <f>'Informations de base'!$C$66</f>
        <v>Recurrent</v>
      </c>
      <c r="T140" s="271">
        <f t="shared" si="21"/>
        <v>0</v>
      </c>
      <c r="U140" s="271">
        <f t="shared" si="21"/>
        <v>0</v>
      </c>
      <c r="V140" s="271">
        <f t="shared" si="21"/>
        <v>0</v>
      </c>
      <c r="W140" s="271">
        <f t="shared" si="21"/>
        <v>0</v>
      </c>
      <c r="X140" s="271">
        <f t="shared" si="21"/>
        <v>0</v>
      </c>
      <c r="Y140" s="271">
        <f t="shared" si="21"/>
        <v>0</v>
      </c>
      <c r="Z140"/>
      <c r="AA140"/>
      <c r="AB140"/>
    </row>
    <row r="141" spans="1:28" s="37" customFormat="1" x14ac:dyDescent="0.25">
      <c r="A141" s="142"/>
      <c r="B141" s="142"/>
      <c r="C141" s="54"/>
      <c r="N141" s="252"/>
      <c r="O141" s="256"/>
      <c r="P141" s="256"/>
      <c r="Q141" s="256"/>
      <c r="R141" s="256"/>
      <c r="S141" s="317" t="str">
        <f>'Informations de base'!$C$67</f>
        <v>Autre 1</v>
      </c>
      <c r="T141" s="271">
        <f t="shared" si="21"/>
        <v>0</v>
      </c>
      <c r="U141" s="271">
        <f t="shared" si="21"/>
        <v>0</v>
      </c>
      <c r="V141" s="271">
        <f t="shared" si="21"/>
        <v>0</v>
      </c>
      <c r="W141" s="271">
        <f t="shared" si="21"/>
        <v>0</v>
      </c>
      <c r="X141" s="271">
        <f t="shared" si="21"/>
        <v>0</v>
      </c>
      <c r="Y141" s="271">
        <f t="shared" si="21"/>
        <v>0</v>
      </c>
      <c r="Z141"/>
      <c r="AA141"/>
      <c r="AB141"/>
    </row>
    <row r="142" spans="1:28" s="37" customFormat="1" x14ac:dyDescent="0.25">
      <c r="A142" s="142"/>
      <c r="B142" s="142"/>
      <c r="C142" s="54"/>
      <c r="N142" s="252"/>
      <c r="O142" s="256"/>
      <c r="P142" s="256"/>
      <c r="Q142" s="256"/>
      <c r="R142" s="256"/>
      <c r="S142" s="317" t="str">
        <f>'Informations de base'!$C$68</f>
        <v>Autre 2</v>
      </c>
      <c r="T142" s="271">
        <f t="shared" si="21"/>
        <v>0</v>
      </c>
      <c r="U142" s="271">
        <f t="shared" si="21"/>
        <v>0</v>
      </c>
      <c r="V142" s="271">
        <f t="shared" si="21"/>
        <v>0</v>
      </c>
      <c r="W142" s="271">
        <f t="shared" si="21"/>
        <v>0</v>
      </c>
      <c r="X142" s="271">
        <f t="shared" si="21"/>
        <v>0</v>
      </c>
      <c r="Y142" s="271">
        <f t="shared" si="21"/>
        <v>0</v>
      </c>
      <c r="Z142"/>
      <c r="AA142"/>
      <c r="AB142"/>
    </row>
    <row r="143" spans="1:28" s="37" customFormat="1" x14ac:dyDescent="0.25">
      <c r="A143" s="142"/>
      <c r="B143" s="142"/>
      <c r="C143" s="54"/>
      <c r="N143" s="252"/>
      <c r="O143" s="256"/>
      <c r="P143" s="256"/>
      <c r="Q143" s="256"/>
      <c r="R143" s="256"/>
      <c r="S143" s="317">
        <f>'Informations de base'!$C$69</f>
        <v>0</v>
      </c>
      <c r="T143" s="271">
        <f t="shared" si="21"/>
        <v>0</v>
      </c>
      <c r="U143" s="271">
        <f t="shared" si="21"/>
        <v>0</v>
      </c>
      <c r="V143" s="271">
        <f t="shared" si="21"/>
        <v>0</v>
      </c>
      <c r="W143" s="271">
        <f t="shared" si="21"/>
        <v>0</v>
      </c>
      <c r="X143" s="271">
        <f t="shared" si="21"/>
        <v>0</v>
      </c>
      <c r="Y143" s="271">
        <f t="shared" si="21"/>
        <v>0</v>
      </c>
      <c r="Z143"/>
      <c r="AA143"/>
      <c r="AB143"/>
    </row>
    <row r="144" spans="1:28" s="37" customFormat="1" x14ac:dyDescent="0.25">
      <c r="A144" s="142"/>
      <c r="B144" s="142"/>
      <c r="C144" s="54"/>
      <c r="N144" s="252"/>
      <c r="O144" s="256"/>
      <c r="P144" s="256"/>
      <c r="Q144" s="256"/>
      <c r="R144" s="256"/>
      <c r="S144" s="317">
        <f>'Informations de base'!$C$70</f>
        <v>0</v>
      </c>
      <c r="T144" s="271">
        <f t="shared" si="21"/>
        <v>0</v>
      </c>
      <c r="U144" s="271">
        <f t="shared" si="21"/>
        <v>0</v>
      </c>
      <c r="V144" s="271">
        <f t="shared" si="21"/>
        <v>0</v>
      </c>
      <c r="W144" s="271">
        <f t="shared" si="21"/>
        <v>0</v>
      </c>
      <c r="X144" s="271">
        <f t="shared" si="21"/>
        <v>0</v>
      </c>
      <c r="Y144" s="271">
        <f t="shared" si="21"/>
        <v>0</v>
      </c>
      <c r="Z144"/>
      <c r="AA144"/>
      <c r="AB144"/>
    </row>
    <row r="145" spans="1:28" s="37" customFormat="1" x14ac:dyDescent="0.25">
      <c r="A145" s="142"/>
      <c r="B145" s="142"/>
      <c r="C145" s="54"/>
      <c r="N145" s="252"/>
      <c r="O145" s="256"/>
      <c r="P145" s="256"/>
      <c r="Q145" s="256"/>
      <c r="R145" s="256"/>
      <c r="S145" s="317">
        <f>'Informations de base'!$C$71</f>
        <v>0</v>
      </c>
      <c r="T145" s="271">
        <f t="shared" si="21"/>
        <v>0</v>
      </c>
      <c r="U145" s="271">
        <f t="shared" si="21"/>
        <v>0</v>
      </c>
      <c r="V145" s="271">
        <f t="shared" si="21"/>
        <v>0</v>
      </c>
      <c r="W145" s="271">
        <f t="shared" si="21"/>
        <v>0</v>
      </c>
      <c r="X145" s="271">
        <f t="shared" si="21"/>
        <v>0</v>
      </c>
      <c r="Y145" s="271">
        <f t="shared" si="21"/>
        <v>0</v>
      </c>
      <c r="Z145"/>
      <c r="AA145"/>
      <c r="AB145"/>
    </row>
    <row r="146" spans="1:28" s="37" customFormat="1" x14ac:dyDescent="0.25">
      <c r="A146" s="142"/>
      <c r="B146" s="142"/>
      <c r="C146" s="54"/>
      <c r="N146" s="252"/>
      <c r="O146" s="256"/>
      <c r="P146" s="256"/>
      <c r="Q146" s="256"/>
      <c r="R146" s="256"/>
      <c r="S146" s="317">
        <f>'Informations de base'!$C$72</f>
        <v>0</v>
      </c>
      <c r="T146" s="271">
        <f t="shared" si="21"/>
        <v>0</v>
      </c>
      <c r="U146" s="271">
        <f t="shared" si="21"/>
        <v>0</v>
      </c>
      <c r="V146" s="271">
        <f t="shared" si="21"/>
        <v>0</v>
      </c>
      <c r="W146" s="271">
        <f t="shared" si="21"/>
        <v>0</v>
      </c>
      <c r="X146" s="271">
        <f t="shared" si="21"/>
        <v>0</v>
      </c>
      <c r="Y146" s="271">
        <f t="shared" si="21"/>
        <v>0</v>
      </c>
      <c r="Z146"/>
      <c r="AA146"/>
      <c r="AB146"/>
    </row>
    <row r="147" spans="1:28" s="37" customFormat="1" x14ac:dyDescent="0.25">
      <c r="A147" s="142"/>
      <c r="B147" s="142"/>
      <c r="C147" s="54"/>
      <c r="N147" s="252"/>
      <c r="O147" s="256"/>
      <c r="P147" s="256"/>
      <c r="Q147" s="256"/>
      <c r="R147" s="256"/>
      <c r="S147" s="317">
        <f>'Informations de base'!$C$73</f>
        <v>0</v>
      </c>
      <c r="T147" s="271">
        <f t="shared" si="21"/>
        <v>0</v>
      </c>
      <c r="U147" s="271">
        <f t="shared" si="21"/>
        <v>0</v>
      </c>
      <c r="V147" s="271">
        <f t="shared" si="21"/>
        <v>0</v>
      </c>
      <c r="W147" s="271">
        <f t="shared" si="21"/>
        <v>0</v>
      </c>
      <c r="X147" s="271">
        <f t="shared" si="21"/>
        <v>0</v>
      </c>
      <c r="Y147" s="271">
        <f t="shared" si="21"/>
        <v>0</v>
      </c>
      <c r="Z147"/>
      <c r="AA147"/>
      <c r="AB147"/>
    </row>
    <row r="148" spans="1:28" x14ac:dyDescent="0.25">
      <c r="S148" s="317">
        <f>'Informations de base'!$C$74</f>
        <v>0</v>
      </c>
      <c r="T148" s="271">
        <f t="shared" si="21"/>
        <v>0</v>
      </c>
      <c r="U148" s="271">
        <f t="shared" si="21"/>
        <v>0</v>
      </c>
      <c r="V148" s="271">
        <f t="shared" si="21"/>
        <v>0</v>
      </c>
      <c r="W148" s="271">
        <f t="shared" si="21"/>
        <v>0</v>
      </c>
      <c r="X148" s="271">
        <f t="shared" si="21"/>
        <v>0</v>
      </c>
      <c r="Y148" s="271">
        <f t="shared" si="21"/>
        <v>0</v>
      </c>
      <c r="Z148"/>
      <c r="AA148"/>
    </row>
    <row r="149" spans="1:28" x14ac:dyDescent="0.25">
      <c r="S149" s="318"/>
      <c r="Z149"/>
      <c r="AA149"/>
    </row>
    <row r="150" spans="1:28" x14ac:dyDescent="0.25">
      <c r="S150" s="318"/>
      <c r="Z150"/>
      <c r="AA150"/>
    </row>
    <row r="151" spans="1:28" s="37" customFormat="1" x14ac:dyDescent="0.25">
      <c r="A151" s="142"/>
      <c r="B151" s="142"/>
      <c r="C151" s="54"/>
      <c r="N151" s="252"/>
      <c r="O151" s="256"/>
      <c r="P151" s="256"/>
      <c r="Q151" s="256"/>
      <c r="R151" s="256"/>
      <c r="S151" s="143"/>
      <c r="T151" s="270" t="str">
        <f t="shared" ref="T151:Y151" si="22">T6</f>
        <v>Coût estimé 2021</v>
      </c>
      <c r="U151" s="270" t="str">
        <f t="shared" si="22"/>
        <v>Coût estimé 2022</v>
      </c>
      <c r="V151" s="270" t="str">
        <f t="shared" si="22"/>
        <v>Coût estimé 2023</v>
      </c>
      <c r="W151" s="270" t="str">
        <f t="shared" si="22"/>
        <v>Coût estimé 2024</v>
      </c>
      <c r="X151" s="270" t="str">
        <f t="shared" si="22"/>
        <v>Coût estimé 2025</v>
      </c>
      <c r="Y151" s="270" t="str">
        <f t="shared" si="22"/>
        <v>Total5Ans</v>
      </c>
      <c r="Z151" s="188">
        <f>SUM(Y152:Y155)</f>
        <v>0</v>
      </c>
      <c r="AA151"/>
      <c r="AB151"/>
    </row>
    <row r="152" spans="1:28" s="37" customFormat="1" x14ac:dyDescent="0.25">
      <c r="A152" s="142"/>
      <c r="B152" s="142"/>
      <c r="C152" s="54"/>
      <c r="N152" s="252"/>
      <c r="O152" s="256"/>
      <c r="P152" s="256"/>
      <c r="Q152" s="256"/>
      <c r="R152" s="256"/>
      <c r="S152" s="317" t="str">
        <f>'Informations de base'!$B$65</f>
        <v>National</v>
      </c>
      <c r="T152" s="271">
        <f t="shared" ref="T152:Y155" si="23">SUMIF($H$7:$H$113,$S152,T$7:T$113)</f>
        <v>0</v>
      </c>
      <c r="U152" s="271">
        <f t="shared" si="23"/>
        <v>0</v>
      </c>
      <c r="V152" s="271">
        <f t="shared" si="23"/>
        <v>0</v>
      </c>
      <c r="W152" s="271">
        <f t="shared" si="23"/>
        <v>0</v>
      </c>
      <c r="X152" s="271">
        <f t="shared" si="23"/>
        <v>0</v>
      </c>
      <c r="Y152" s="271">
        <f t="shared" si="23"/>
        <v>0</v>
      </c>
      <c r="Z152"/>
      <c r="AA152"/>
      <c r="AB152"/>
    </row>
    <row r="153" spans="1:28" s="37" customFormat="1" x14ac:dyDescent="0.25">
      <c r="A153" s="142"/>
      <c r="B153" s="142"/>
      <c r="C153" s="54"/>
      <c r="N153" s="252"/>
      <c r="O153" s="256"/>
      <c r="P153" s="256"/>
      <c r="Q153" s="256"/>
      <c r="R153" s="256"/>
      <c r="S153" s="317" t="str">
        <f>'Informations de base'!$B$66</f>
        <v>Central</v>
      </c>
      <c r="T153" s="271">
        <f t="shared" si="23"/>
        <v>0</v>
      </c>
      <c r="U153" s="271">
        <f t="shared" si="23"/>
        <v>0</v>
      </c>
      <c r="V153" s="271">
        <f t="shared" si="23"/>
        <v>0</v>
      </c>
      <c r="W153" s="271">
        <f t="shared" si="23"/>
        <v>0</v>
      </c>
      <c r="X153" s="271">
        <f t="shared" si="23"/>
        <v>0</v>
      </c>
      <c r="Y153" s="271">
        <f t="shared" si="23"/>
        <v>0</v>
      </c>
      <c r="Z153"/>
      <c r="AA153"/>
      <c r="AB153"/>
    </row>
    <row r="154" spans="1:28" s="37" customFormat="1" x14ac:dyDescent="0.25">
      <c r="A154" s="142"/>
      <c r="B154" s="142"/>
      <c r="C154" s="54"/>
      <c r="N154" s="252"/>
      <c r="O154" s="256"/>
      <c r="P154" s="256"/>
      <c r="Q154" s="256"/>
      <c r="R154" s="256"/>
      <c r="S154" s="317" t="str">
        <f>'Informations de base'!$B$67</f>
        <v>Région</v>
      </c>
      <c r="T154" s="271">
        <f t="shared" si="23"/>
        <v>0</v>
      </c>
      <c r="U154" s="271">
        <f t="shared" si="23"/>
        <v>0</v>
      </c>
      <c r="V154" s="271">
        <f t="shared" si="23"/>
        <v>0</v>
      </c>
      <c r="W154" s="271">
        <f t="shared" si="23"/>
        <v>0</v>
      </c>
      <c r="X154" s="271">
        <f t="shared" si="23"/>
        <v>0</v>
      </c>
      <c r="Y154" s="271">
        <f t="shared" si="23"/>
        <v>0</v>
      </c>
      <c r="Z154"/>
      <c r="AA154"/>
      <c r="AB154"/>
    </row>
    <row r="155" spans="1:28" s="37" customFormat="1" x14ac:dyDescent="0.25">
      <c r="A155" s="142"/>
      <c r="B155" s="142"/>
      <c r="C155" s="54"/>
      <c r="N155" s="252"/>
      <c r="O155" s="256"/>
      <c r="P155" s="256"/>
      <c r="Q155" s="256"/>
      <c r="R155" s="256"/>
      <c r="S155" s="317" t="str">
        <f>'Informations de base'!$B$68</f>
        <v>District sanitaire/Centre de santé</v>
      </c>
      <c r="T155" s="271">
        <f t="shared" si="23"/>
        <v>0</v>
      </c>
      <c r="U155" s="271">
        <f t="shared" si="23"/>
        <v>0</v>
      </c>
      <c r="V155" s="271">
        <f t="shared" si="23"/>
        <v>0</v>
      </c>
      <c r="W155" s="271">
        <f t="shared" si="23"/>
        <v>0</v>
      </c>
      <c r="X155" s="271">
        <f t="shared" si="23"/>
        <v>0</v>
      </c>
      <c r="Y155" s="271">
        <f t="shared" si="23"/>
        <v>0</v>
      </c>
      <c r="Z155"/>
      <c r="AA155"/>
      <c r="AB155"/>
    </row>
    <row r="156" spans="1:28" s="37" customFormat="1" x14ac:dyDescent="0.25">
      <c r="A156" s="142"/>
      <c r="B156" s="142"/>
      <c r="C156" s="54"/>
      <c r="N156" s="252"/>
      <c r="O156" s="256"/>
      <c r="P156" s="256"/>
      <c r="Q156" s="256"/>
      <c r="R156" s="256"/>
      <c r="S156" s="317"/>
      <c r="T156" s="271"/>
      <c r="U156" s="271"/>
      <c r="V156" s="271"/>
      <c r="W156" s="271"/>
      <c r="X156" s="271"/>
      <c r="Y156" s="271"/>
      <c r="Z156"/>
      <c r="AA156"/>
      <c r="AB156"/>
    </row>
    <row r="157" spans="1:28" s="37" customFormat="1" x14ac:dyDescent="0.25">
      <c r="A157" s="142"/>
      <c r="B157" s="142"/>
      <c r="C157" s="54"/>
      <c r="N157" s="252"/>
      <c r="O157" s="256"/>
      <c r="P157" s="256"/>
      <c r="Q157" s="256"/>
      <c r="R157" s="256"/>
      <c r="S157" s="143"/>
      <c r="T157" s="271"/>
      <c r="U157" s="271"/>
      <c r="V157" s="271"/>
      <c r="W157" s="271"/>
      <c r="X157" s="271"/>
      <c r="Y157" s="271"/>
      <c r="Z157"/>
      <c r="AA157"/>
      <c r="AB157"/>
    </row>
    <row r="158" spans="1:28" s="37" customFormat="1" x14ac:dyDescent="0.25">
      <c r="A158" s="142"/>
      <c r="B158" s="142"/>
      <c r="C158" s="54"/>
      <c r="N158" s="252"/>
      <c r="O158" s="256"/>
      <c r="P158" s="256"/>
      <c r="Q158" s="256"/>
      <c r="R158" s="256"/>
      <c r="S158" s="143"/>
      <c r="T158" s="270" t="str">
        <f t="shared" ref="T158:Y158" si="24">T6</f>
        <v>Coût estimé 2021</v>
      </c>
      <c r="U158" s="270" t="str">
        <f t="shared" si="24"/>
        <v>Coût estimé 2022</v>
      </c>
      <c r="V158" s="270" t="str">
        <f t="shared" si="24"/>
        <v>Coût estimé 2023</v>
      </c>
      <c r="W158" s="270" t="str">
        <f t="shared" si="24"/>
        <v>Coût estimé 2024</v>
      </c>
      <c r="X158" s="270" t="str">
        <f t="shared" si="24"/>
        <v>Coût estimé 2025</v>
      </c>
      <c r="Y158" s="270" t="str">
        <f t="shared" si="24"/>
        <v>Total5Ans</v>
      </c>
      <c r="Z158" s="188">
        <f>SUM(Y159:Y176)</f>
        <v>0</v>
      </c>
      <c r="AA158" s="187"/>
      <c r="AB158"/>
    </row>
    <row r="159" spans="1:28" s="37" customFormat="1" x14ac:dyDescent="0.25">
      <c r="A159" s="142"/>
      <c r="B159" s="142"/>
      <c r="C159" s="54"/>
      <c r="N159" s="252"/>
      <c r="O159" s="256"/>
      <c r="P159" s="256"/>
      <c r="Q159" s="256"/>
      <c r="R159" s="256"/>
      <c r="S159" s="317" t="str">
        <f>'Informations de base'!$E$65</f>
        <v>Ministère chargé de la santé</v>
      </c>
      <c r="T159" s="271">
        <f t="shared" ref="T159:Y168" si="25">SUMIF($G$7:$G$113,$S159,T$7:T$113)</f>
        <v>0</v>
      </c>
      <c r="U159" s="271">
        <f t="shared" si="25"/>
        <v>0</v>
      </c>
      <c r="V159" s="271">
        <f t="shared" si="25"/>
        <v>0</v>
      </c>
      <c r="W159" s="271">
        <f t="shared" si="25"/>
        <v>0</v>
      </c>
      <c r="X159" s="271">
        <f t="shared" si="25"/>
        <v>0</v>
      </c>
      <c r="Y159" s="271">
        <f t="shared" si="25"/>
        <v>0</v>
      </c>
      <c r="Z159"/>
      <c r="AA159"/>
      <c r="AB159"/>
    </row>
    <row r="160" spans="1:28" s="37" customFormat="1" x14ac:dyDescent="0.25">
      <c r="A160" s="142"/>
      <c r="B160" s="142"/>
      <c r="C160" s="54"/>
      <c r="N160" s="252"/>
      <c r="O160" s="256"/>
      <c r="P160" s="256"/>
      <c r="Q160" s="256"/>
      <c r="R160" s="256"/>
      <c r="S160" s="317" t="str">
        <f>'Informations de base'!$E$66</f>
        <v xml:space="preserve">Ministère chargé de l'agriculture et de l'élevage </v>
      </c>
      <c r="T160" s="271">
        <f t="shared" si="25"/>
        <v>0</v>
      </c>
      <c r="U160" s="271">
        <f t="shared" si="25"/>
        <v>0</v>
      </c>
      <c r="V160" s="271">
        <f t="shared" si="25"/>
        <v>0</v>
      </c>
      <c r="W160" s="271">
        <f t="shared" si="25"/>
        <v>0</v>
      </c>
      <c r="X160" s="271">
        <f t="shared" si="25"/>
        <v>0</v>
      </c>
      <c r="Y160" s="271">
        <f t="shared" si="25"/>
        <v>0</v>
      </c>
      <c r="Z160"/>
      <c r="AA160"/>
      <c r="AB160"/>
    </row>
    <row r="161" spans="1:28" s="37" customFormat="1" x14ac:dyDescent="0.25">
      <c r="A161" s="142"/>
      <c r="B161" s="142"/>
      <c r="C161" s="54"/>
      <c r="N161" s="252"/>
      <c r="O161" s="256"/>
      <c r="P161" s="256"/>
      <c r="Q161" s="256"/>
      <c r="R161" s="256"/>
      <c r="S161" s="317" t="str">
        <f>'Informations de base'!$E$67</f>
        <v>Ministère chargé de l'environnement et des ressources forestières</v>
      </c>
      <c r="T161" s="271">
        <f t="shared" si="25"/>
        <v>0</v>
      </c>
      <c r="U161" s="271">
        <f t="shared" si="25"/>
        <v>0</v>
      </c>
      <c r="V161" s="271">
        <f t="shared" si="25"/>
        <v>0</v>
      </c>
      <c r="W161" s="271">
        <f t="shared" si="25"/>
        <v>0</v>
      </c>
      <c r="X161" s="271">
        <f t="shared" si="25"/>
        <v>0</v>
      </c>
      <c r="Y161" s="271">
        <f t="shared" si="25"/>
        <v>0</v>
      </c>
      <c r="Z161"/>
      <c r="AA161"/>
      <c r="AB161"/>
    </row>
    <row r="162" spans="1:28" x14ac:dyDescent="0.25">
      <c r="S162" s="317" t="str">
        <f>'Informations de base'!$E$68</f>
        <v>Ministère chargé de l'administration du territoire</v>
      </c>
      <c r="T162" s="271">
        <f t="shared" si="25"/>
        <v>0</v>
      </c>
      <c r="U162" s="271">
        <f t="shared" si="25"/>
        <v>0</v>
      </c>
      <c r="V162" s="271">
        <f t="shared" si="25"/>
        <v>0</v>
      </c>
      <c r="W162" s="271">
        <f t="shared" si="25"/>
        <v>0</v>
      </c>
      <c r="X162" s="271">
        <f t="shared" si="25"/>
        <v>0</v>
      </c>
      <c r="Y162" s="271">
        <f t="shared" si="25"/>
        <v>0</v>
      </c>
      <c r="Z162"/>
      <c r="AA162"/>
    </row>
    <row r="163" spans="1:28" x14ac:dyDescent="0.25">
      <c r="S163" s="317" t="str">
        <f>'Informations de base'!$E$69</f>
        <v xml:space="preserve">Ministère chargé de la sécurité </v>
      </c>
      <c r="T163" s="271">
        <f t="shared" si="25"/>
        <v>0</v>
      </c>
      <c r="U163" s="271">
        <f t="shared" si="25"/>
        <v>0</v>
      </c>
      <c r="V163" s="271">
        <f t="shared" si="25"/>
        <v>0</v>
      </c>
      <c r="W163" s="271">
        <f t="shared" si="25"/>
        <v>0</v>
      </c>
      <c r="X163" s="271">
        <f t="shared" si="25"/>
        <v>0</v>
      </c>
      <c r="Y163" s="271">
        <f t="shared" si="25"/>
        <v>0</v>
      </c>
      <c r="Z163"/>
      <c r="AA163"/>
    </row>
    <row r="164" spans="1:28" x14ac:dyDescent="0.25">
      <c r="S164" s="317" t="str">
        <f>'Informations de base'!$E$70</f>
        <v>Ministère  chargé de l'économie et des finances</v>
      </c>
      <c r="T164" s="271">
        <f t="shared" si="25"/>
        <v>0</v>
      </c>
      <c r="U164" s="271">
        <f t="shared" si="25"/>
        <v>0</v>
      </c>
      <c r="V164" s="271">
        <f t="shared" si="25"/>
        <v>0</v>
      </c>
      <c r="W164" s="271">
        <f t="shared" si="25"/>
        <v>0</v>
      </c>
      <c r="X164" s="271">
        <f t="shared" si="25"/>
        <v>0</v>
      </c>
      <c r="Y164" s="271">
        <f t="shared" si="25"/>
        <v>0</v>
      </c>
      <c r="Z164"/>
      <c r="AA164"/>
    </row>
    <row r="165" spans="1:28" x14ac:dyDescent="0.25">
      <c r="S165" s="317" t="str">
        <f>'Informations de base'!$E$71</f>
        <v>Ministère chargé du plan</v>
      </c>
      <c r="T165" s="271">
        <f t="shared" si="25"/>
        <v>0</v>
      </c>
      <c r="U165" s="271">
        <f t="shared" si="25"/>
        <v>0</v>
      </c>
      <c r="V165" s="271">
        <f t="shared" si="25"/>
        <v>0</v>
      </c>
      <c r="W165" s="271">
        <f t="shared" si="25"/>
        <v>0</v>
      </c>
      <c r="X165" s="271">
        <f t="shared" si="25"/>
        <v>0</v>
      </c>
      <c r="Y165" s="271">
        <f t="shared" si="25"/>
        <v>0</v>
      </c>
      <c r="Z165"/>
      <c r="AA165"/>
    </row>
    <row r="166" spans="1:28" x14ac:dyDescent="0.25">
      <c r="S166" s="317" t="str">
        <f>'Informations de base'!$E$72</f>
        <v xml:space="preserve">Ministère chargé de l'énergie et des mines </v>
      </c>
      <c r="T166" s="271">
        <f t="shared" si="25"/>
        <v>0</v>
      </c>
      <c r="U166" s="271">
        <f t="shared" si="25"/>
        <v>0</v>
      </c>
      <c r="V166" s="271">
        <f t="shared" si="25"/>
        <v>0</v>
      </c>
      <c r="W166" s="271">
        <f t="shared" si="25"/>
        <v>0</v>
      </c>
      <c r="X166" s="271">
        <f t="shared" si="25"/>
        <v>0</v>
      </c>
      <c r="Y166" s="271">
        <f t="shared" si="25"/>
        <v>0</v>
      </c>
      <c r="Z166"/>
      <c r="AA166"/>
    </row>
    <row r="167" spans="1:28" x14ac:dyDescent="0.25">
      <c r="S167" s="317" t="str">
        <f>'Informations de base'!$E$73</f>
        <v xml:space="preserve">Ministère chargé de l'enseignement supérieur </v>
      </c>
      <c r="T167" s="271">
        <f t="shared" si="25"/>
        <v>0</v>
      </c>
      <c r="U167" s="271">
        <f t="shared" si="25"/>
        <v>0</v>
      </c>
      <c r="V167" s="271">
        <f t="shared" si="25"/>
        <v>0</v>
      </c>
      <c r="W167" s="271">
        <f t="shared" si="25"/>
        <v>0</v>
      </c>
      <c r="X167" s="271">
        <f t="shared" si="25"/>
        <v>0</v>
      </c>
      <c r="Y167" s="271">
        <f t="shared" si="25"/>
        <v>0</v>
      </c>
      <c r="Z167"/>
      <c r="AA167"/>
    </row>
    <row r="168" spans="1:28" x14ac:dyDescent="0.25">
      <c r="S168" s="317" t="str">
        <f>'Informations de base'!$E74</f>
        <v>Ministère  chargé des affaires étrangères et de la coopération</v>
      </c>
      <c r="T168" s="271">
        <f t="shared" si="25"/>
        <v>0</v>
      </c>
      <c r="U168" s="271">
        <f t="shared" si="25"/>
        <v>0</v>
      </c>
      <c r="V168" s="271">
        <f t="shared" si="25"/>
        <v>0</v>
      </c>
      <c r="W168" s="271">
        <f t="shared" si="25"/>
        <v>0</v>
      </c>
      <c r="X168" s="271">
        <f t="shared" si="25"/>
        <v>0</v>
      </c>
      <c r="Y168" s="271">
        <f t="shared" si="25"/>
        <v>0</v>
      </c>
      <c r="Z168"/>
      <c r="AA168"/>
    </row>
    <row r="169" spans="1:28" x14ac:dyDescent="0.25">
      <c r="S169" s="317" t="str">
        <f>'Informations de base'!$E75</f>
        <v>Ministère chargé de la communication</v>
      </c>
      <c r="T169" s="271">
        <f t="shared" ref="T169:Y176" si="26">SUMIF($G$7:$G$113,$S169,T$7:T$113)</f>
        <v>0</v>
      </c>
      <c r="U169" s="271">
        <f t="shared" si="26"/>
        <v>0</v>
      </c>
      <c r="V169" s="271">
        <f t="shared" si="26"/>
        <v>0</v>
      </c>
      <c r="W169" s="271">
        <f t="shared" si="26"/>
        <v>0</v>
      </c>
      <c r="X169" s="271">
        <f t="shared" si="26"/>
        <v>0</v>
      </c>
      <c r="Y169" s="271">
        <f t="shared" si="26"/>
        <v>0</v>
      </c>
      <c r="Z169"/>
      <c r="AA169"/>
    </row>
    <row r="170" spans="1:28" x14ac:dyDescent="0.25">
      <c r="S170" s="317" t="str">
        <f>'Informations de base'!$E76</f>
        <v xml:space="preserve">Ministère chargé de l'économie maritime </v>
      </c>
      <c r="T170" s="271">
        <f t="shared" si="26"/>
        <v>0</v>
      </c>
      <c r="U170" s="271">
        <f t="shared" si="26"/>
        <v>0</v>
      </c>
      <c r="V170" s="271">
        <f t="shared" si="26"/>
        <v>0</v>
      </c>
      <c r="W170" s="271">
        <f t="shared" si="26"/>
        <v>0</v>
      </c>
      <c r="X170" s="271">
        <f t="shared" si="26"/>
        <v>0</v>
      </c>
      <c r="Y170" s="271">
        <f t="shared" si="26"/>
        <v>0</v>
      </c>
      <c r="Z170"/>
      <c r="AA170"/>
    </row>
    <row r="171" spans="1:28" x14ac:dyDescent="0.25">
      <c r="S171" s="317" t="str">
        <f>'Informations de base'!$E77</f>
        <v xml:space="preserve">Ministère chargé des transports </v>
      </c>
      <c r="T171" s="271">
        <f t="shared" si="26"/>
        <v>0</v>
      </c>
      <c r="U171" s="271">
        <f t="shared" si="26"/>
        <v>0</v>
      </c>
      <c r="V171" s="271">
        <f t="shared" si="26"/>
        <v>0</v>
      </c>
      <c r="W171" s="271">
        <f t="shared" si="26"/>
        <v>0</v>
      </c>
      <c r="X171" s="271">
        <f t="shared" si="26"/>
        <v>0</v>
      </c>
      <c r="Y171" s="271">
        <f t="shared" si="26"/>
        <v>0</v>
      </c>
      <c r="Z171"/>
      <c r="AA171"/>
    </row>
    <row r="172" spans="1:28" x14ac:dyDescent="0.25">
      <c r="S172" s="317" t="str">
        <f>'Informations de base'!$E78</f>
        <v>Ministère chargé du commerce</v>
      </c>
      <c r="T172" s="271">
        <f t="shared" si="26"/>
        <v>0</v>
      </c>
      <c r="U172" s="271">
        <f t="shared" si="26"/>
        <v>0</v>
      </c>
      <c r="V172" s="271">
        <f t="shared" si="26"/>
        <v>0</v>
      </c>
      <c r="W172" s="271">
        <f t="shared" si="26"/>
        <v>0</v>
      </c>
      <c r="X172" s="271">
        <f t="shared" si="26"/>
        <v>0</v>
      </c>
      <c r="Y172" s="271">
        <f t="shared" si="26"/>
        <v>0</v>
      </c>
      <c r="Z172"/>
      <c r="AA172"/>
    </row>
    <row r="173" spans="1:28" x14ac:dyDescent="0.25">
      <c r="S173" s="317" t="str">
        <f>'Informations de base'!$E79</f>
        <v>Autre 14</v>
      </c>
      <c r="T173" s="271">
        <f t="shared" si="26"/>
        <v>0</v>
      </c>
      <c r="U173" s="271">
        <f t="shared" si="26"/>
        <v>0</v>
      </c>
      <c r="V173" s="271">
        <f t="shared" si="26"/>
        <v>0</v>
      </c>
      <c r="W173" s="271">
        <f t="shared" si="26"/>
        <v>0</v>
      </c>
      <c r="X173" s="271">
        <f t="shared" si="26"/>
        <v>0</v>
      </c>
      <c r="Y173" s="271">
        <f t="shared" si="26"/>
        <v>0</v>
      </c>
      <c r="Z173"/>
      <c r="AA173"/>
    </row>
    <row r="174" spans="1:28" x14ac:dyDescent="0.25">
      <c r="S174" s="317" t="str">
        <f>'Informations de base'!$E80</f>
        <v>Autre 15</v>
      </c>
      <c r="T174" s="271">
        <f t="shared" si="26"/>
        <v>0</v>
      </c>
      <c r="U174" s="271">
        <f t="shared" si="26"/>
        <v>0</v>
      </c>
      <c r="V174" s="271">
        <f t="shared" si="26"/>
        <v>0</v>
      </c>
      <c r="W174" s="271">
        <f t="shared" si="26"/>
        <v>0</v>
      </c>
      <c r="X174" s="271">
        <f t="shared" si="26"/>
        <v>0</v>
      </c>
      <c r="Y174" s="271">
        <f t="shared" si="26"/>
        <v>0</v>
      </c>
      <c r="Z174"/>
      <c r="AA174"/>
    </row>
    <row r="175" spans="1:28" x14ac:dyDescent="0.25">
      <c r="S175" s="317" t="str">
        <f>'Informations de base'!$E81</f>
        <v>Autre 16</v>
      </c>
      <c r="T175" s="271">
        <f t="shared" si="26"/>
        <v>0</v>
      </c>
      <c r="U175" s="271">
        <f t="shared" si="26"/>
        <v>0</v>
      </c>
      <c r="V175" s="271">
        <f t="shared" si="26"/>
        <v>0</v>
      </c>
      <c r="W175" s="271">
        <f t="shared" si="26"/>
        <v>0</v>
      </c>
      <c r="X175" s="271">
        <f t="shared" si="26"/>
        <v>0</v>
      </c>
      <c r="Y175" s="271">
        <f t="shared" si="26"/>
        <v>0</v>
      </c>
      <c r="Z175"/>
      <c r="AA175"/>
    </row>
    <row r="176" spans="1:28" x14ac:dyDescent="0.25">
      <c r="S176" s="317" t="str">
        <f>'Informations de base'!$E82</f>
        <v>Autre 17</v>
      </c>
      <c r="T176" s="271">
        <f t="shared" si="26"/>
        <v>0</v>
      </c>
      <c r="U176" s="271">
        <f t="shared" si="26"/>
        <v>0</v>
      </c>
      <c r="V176" s="271">
        <f t="shared" si="26"/>
        <v>0</v>
      </c>
      <c r="W176" s="271">
        <f t="shared" si="26"/>
        <v>0</v>
      </c>
      <c r="X176" s="271">
        <f t="shared" si="26"/>
        <v>0</v>
      </c>
      <c r="Y176" s="271">
        <f t="shared" si="26"/>
        <v>0</v>
      </c>
      <c r="Z176"/>
      <c r="AA176"/>
    </row>
    <row r="177" spans="1:27" x14ac:dyDescent="0.25">
      <c r="S177" s="260"/>
      <c r="T177" s="272"/>
      <c r="U177" s="272"/>
      <c r="V177" s="272"/>
      <c r="W177" s="272"/>
      <c r="X177" s="272"/>
      <c r="Y177" s="272"/>
      <c r="Z177"/>
      <c r="AA177"/>
    </row>
    <row r="178" spans="1:27" x14ac:dyDescent="0.25">
      <c r="S178" s="260"/>
      <c r="T178" s="272"/>
      <c r="U178" s="272"/>
      <c r="V178" s="272"/>
      <c r="W178" s="272"/>
      <c r="X178" s="272"/>
      <c r="Y178" s="272"/>
      <c r="Z178"/>
      <c r="AA178"/>
    </row>
    <row r="179" spans="1:27" x14ac:dyDescent="0.25">
      <c r="S179" s="260"/>
      <c r="T179" s="272"/>
      <c r="U179" s="272"/>
      <c r="V179" s="272"/>
      <c r="W179" s="272"/>
      <c r="X179" s="272"/>
      <c r="Y179" s="272"/>
      <c r="Z179"/>
      <c r="AA179"/>
    </row>
    <row r="180" spans="1:27" x14ac:dyDescent="0.25">
      <c r="S180" s="260"/>
      <c r="T180" s="272"/>
      <c r="U180" s="272"/>
      <c r="V180" s="272"/>
      <c r="W180" s="272"/>
      <c r="X180" s="272"/>
      <c r="Y180" s="272"/>
      <c r="Z180"/>
      <c r="AA180"/>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7">U6</f>
        <v>Coût estimé 2022</v>
      </c>
      <c r="V182" s="545" t="str">
        <f t="shared" si="27"/>
        <v>Coût estimé 2023</v>
      </c>
      <c r="W182" s="545" t="str">
        <f t="shared" si="27"/>
        <v>Coût estimé 2024</v>
      </c>
      <c r="X182" s="545" t="str">
        <f t="shared" si="27"/>
        <v>Coût estimé 2025</v>
      </c>
      <c r="Y182" s="545" t="str">
        <f t="shared" si="27"/>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row r="205" spans="1:2" x14ac:dyDescent="0.25">
      <c r="A205" s="37"/>
      <c r="B205" s="37"/>
    </row>
    <row r="206" spans="1:2" x14ac:dyDescent="0.25">
      <c r="A206" s="37"/>
      <c r="B206" s="37"/>
    </row>
    <row r="207" spans="1:2" x14ac:dyDescent="0.25">
      <c r="A207" s="37"/>
      <c r="B207" s="37"/>
    </row>
    <row r="208" spans="1:2" x14ac:dyDescent="0.25">
      <c r="A208" s="37"/>
      <c r="B208" s="37"/>
    </row>
    <row r="209" spans="1:2" x14ac:dyDescent="0.25">
      <c r="A209" s="37"/>
      <c r="B209" s="37"/>
    </row>
    <row r="210" spans="1:2" x14ac:dyDescent="0.25">
      <c r="A210" s="37"/>
      <c r="B210" s="37"/>
    </row>
  </sheetData>
  <sortState xmlns:xlrd2="http://schemas.microsoft.com/office/spreadsheetml/2017/richdata2" ref="G128:G168">
    <sortCondition ref="G128:G168"/>
  </sortState>
  <mergeCells count="8">
    <mergeCell ref="C4:G4"/>
    <mergeCell ref="DR2:DV2"/>
    <mergeCell ref="CN2:CR2"/>
    <mergeCell ref="CS2:CW2"/>
    <mergeCell ref="CX2:DB2"/>
    <mergeCell ref="DC2:DG2"/>
    <mergeCell ref="DH2:DL2"/>
    <mergeCell ref="DM2:DQ2"/>
  </mergeCells>
  <phoneticPr fontId="33" type="noConversion"/>
  <dataValidations count="1">
    <dataValidation allowBlank="1" showInputMessage="1" showErrorMessage="1" promptTitle="Recommendations de planning" prompt="Veuillez saisir les recommendations de l'EEC (JEE) faites pour ce Thématique. " sqref="C4" xr:uid="{00000000-0002-0000-0800-000000000000}"/>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1"/>
  <dimension ref="A1:XFC205"/>
  <sheetViews>
    <sheetView topLeftCell="N137" zoomScale="70" zoomScaleNormal="7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39.42578125" style="54" customWidth="1"/>
    <col min="4" max="4" width="69.140625" style="37" customWidth="1"/>
    <col min="5" max="5" width="61.425781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85546875" style="37" bestFit="1" customWidth="1"/>
    <col min="15" max="19" width="6.42578125" style="37" bestFit="1" customWidth="1"/>
    <col min="20" max="24" width="19" style="37" bestFit="1" customWidth="1"/>
    <col min="25" max="25" width="16.5703125" style="37" bestFit="1" customWidth="1"/>
    <col min="26" max="26" width="14.5703125" style="37" customWidth="1"/>
    <col min="27" max="27" width="14.5703125" style="37" bestFit="1" customWidth="1"/>
    <col min="28" max="29" width="9.42578125" bestFit="1" customWidth="1"/>
    <col min="30" max="30" width="23.140625" customWidth="1"/>
    <col min="31" max="32" width="21.42578125" customWidth="1"/>
    <col min="33" max="33" width="22" customWidth="1"/>
    <col min="39" max="193" width="9.42578125" bestFit="1" customWidth="1"/>
    <col min="16371" max="16371" width="10.42578125" bestFit="1" customWidth="1"/>
    <col min="16372" max="16372" width="9.42578125" bestFit="1" customWidth="1"/>
    <col min="16373" max="16373" width="11.42578125" bestFit="1" customWidth="1"/>
  </cols>
  <sheetData>
    <row r="1" spans="1:193 16371:16383" x14ac:dyDescent="0.25">
      <c r="A1" s="137" t="str">
        <f>IF(ISNA(VLOOKUP(CountryName,CountriesCodes,2,FALSE))=TRUE,"",VLOOKUP(CountryName,CountriesCodes,2,FALSE)&amp; "NLF")</f>
        <v>TGO NLF</v>
      </c>
      <c r="B1" s="220" t="str">
        <f>"MATRICE POUR LA MISE EN PLACE DU PLAN D’ACTION NATIONAL POUR LA SÉCURITÉ SANITAIRE " &amp; O6 &amp;" - " &amp; S6</f>
        <v>MATRICE POUR LA MISE EN PLACE DU PLAN D’ACTION NATIONAL POUR LA SÉCURITÉ SANITAIRE 2021 - 2025</v>
      </c>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620</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51" hidden="1" outlineLevel="1" x14ac:dyDescent="0.25">
      <c r="A3" s="137"/>
      <c r="B3" s="34" t="s">
        <v>612</v>
      </c>
      <c r="C3" s="34"/>
      <c r="D3" s="34"/>
      <c r="E3" s="34"/>
      <c r="F3" s="34"/>
      <c r="G3" s="34"/>
      <c r="H3" s="34"/>
      <c r="I3" s="34"/>
      <c r="J3" s="34"/>
      <c r="K3" s="34"/>
      <c r="L3" s="34"/>
      <c r="M3" s="34"/>
      <c r="N3" s="34"/>
      <c r="O3" s="34"/>
      <c r="P3" s="34"/>
      <c r="Q3" s="34"/>
      <c r="R3" s="34"/>
      <c r="S3" s="34"/>
      <c r="T3" s="34"/>
      <c r="U3" s="34"/>
      <c r="V3" s="34"/>
      <c r="W3" s="34"/>
      <c r="X3" s="34"/>
      <c r="Y3" s="34"/>
      <c r="Z3" s="34"/>
      <c r="AA3" s="34"/>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15.75" hidden="1" customHeight="1" outlineLevel="1" x14ac:dyDescent="0.25">
      <c r="A4" s="137"/>
      <c r="B4" s="36" t="s">
        <v>610</v>
      </c>
      <c r="C4" s="557" t="s">
        <v>789</v>
      </c>
      <c r="D4" s="558"/>
      <c r="E4" s="558"/>
      <c r="F4" s="558"/>
      <c r="G4" s="558"/>
      <c r="H4" s="36"/>
      <c r="N4" s="36"/>
    </row>
    <row r="5" spans="1:193 16371:16383" ht="46.5" collapsed="1" x14ac:dyDescent="0.25">
      <c r="A5" s="140"/>
      <c r="B5" s="40" t="s">
        <v>609</v>
      </c>
      <c r="C5" s="41" t="s">
        <v>833</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f>COUNTA(AA7:AA104)</f>
        <v>0</v>
      </c>
      <c r="AC6">
        <f>COUNTA(N7:N104)</f>
        <v>0</v>
      </c>
      <c r="AD6" s="231" t="s">
        <v>779</v>
      </c>
      <c r="AE6" s="231" t="s">
        <v>780</v>
      </c>
      <c r="AF6" s="231" t="s">
        <v>781</v>
      </c>
      <c r="AG6" s="231" t="s">
        <v>782</v>
      </c>
    </row>
    <row r="7" spans="1:193 16371:16383" s="217" customFormat="1" ht="18.75" x14ac:dyDescent="0.25">
      <c r="A7" s="208"/>
      <c r="B7" s="198"/>
      <c r="C7" s="198"/>
      <c r="D7" s="198"/>
      <c r="E7" s="223"/>
      <c r="F7" s="223"/>
      <c r="G7" s="198"/>
      <c r="H7" s="198"/>
      <c r="I7" s="198"/>
      <c r="J7" s="198"/>
      <c r="K7" s="198"/>
      <c r="L7" s="198"/>
      <c r="M7" s="198"/>
      <c r="N7" s="341"/>
      <c r="O7" s="189"/>
      <c r="P7" s="190"/>
      <c r="Q7" s="190"/>
      <c r="R7" s="190"/>
      <c r="S7" s="190"/>
      <c r="T7" s="53">
        <f t="shared" ref="T7:T18" si="0">IF($N7="Pending",0,$N7*O7)</f>
        <v>0</v>
      </c>
      <c r="U7" s="53">
        <f t="shared" ref="U7:U18" si="1">IF($N7="Pending",0,$N7*P7)</f>
        <v>0</v>
      </c>
      <c r="V7" s="53">
        <f t="shared" ref="V7:V18" si="2">IF($N7="Pending",0,$N7*Q7)</f>
        <v>0</v>
      </c>
      <c r="W7" s="53">
        <f t="shared" ref="W7:W18" si="3">IF($N7="Pending",0,$N7*R7)</f>
        <v>0</v>
      </c>
      <c r="X7" s="53">
        <f t="shared" ref="X7:X18" si="4">IF($N7="Pending",0,$N7*S7)</f>
        <v>0</v>
      </c>
      <c r="Y7" s="53">
        <f t="shared" ref="Y7:Y18" si="5">SUM(T7:X7)</f>
        <v>0</v>
      </c>
      <c r="Z7" s="51"/>
      <c r="AA7" s="51"/>
      <c r="AB7" s="51"/>
      <c r="AC7" s="51"/>
      <c r="AD7" s="186"/>
      <c r="AE7" s="186"/>
      <c r="AF7" s="354"/>
      <c r="AG7" s="294"/>
    </row>
    <row r="8" spans="1:193 16371:16383" s="217" customFormat="1" x14ac:dyDescent="0.25">
      <c r="A8" s="208"/>
      <c r="B8" s="198"/>
      <c r="C8" s="198"/>
      <c r="D8" s="198"/>
      <c r="E8" s="223"/>
      <c r="F8" s="223"/>
      <c r="G8" s="198"/>
      <c r="H8" s="198"/>
      <c r="I8" s="198"/>
      <c r="J8" s="198"/>
      <c r="K8" s="198"/>
      <c r="L8" s="198"/>
      <c r="M8" s="198"/>
      <c r="N8" s="341"/>
      <c r="O8" s="427"/>
      <c r="P8" s="190"/>
      <c r="Q8" s="189"/>
      <c r="R8" s="190"/>
      <c r="S8" s="190"/>
      <c r="T8" s="53">
        <f t="shared" si="0"/>
        <v>0</v>
      </c>
      <c r="U8" s="53">
        <f t="shared" si="1"/>
        <v>0</v>
      </c>
      <c r="V8" s="53">
        <f t="shared" si="2"/>
        <v>0</v>
      </c>
      <c r="W8" s="53">
        <f t="shared" si="3"/>
        <v>0</v>
      </c>
      <c r="X8" s="53">
        <f t="shared" si="4"/>
        <v>0</v>
      </c>
      <c r="Y8" s="53">
        <f t="shared" si="5"/>
        <v>0</v>
      </c>
      <c r="Z8" s="51"/>
      <c r="AA8" s="51"/>
      <c r="AB8" s="51"/>
      <c r="AC8" s="51"/>
      <c r="AD8" s="186"/>
      <c r="AE8" s="186"/>
      <c r="AF8" s="296"/>
      <c r="AG8" s="296"/>
    </row>
    <row r="9" spans="1:193 16371:16383" s="217" customFormat="1" x14ac:dyDescent="0.25">
      <c r="A9" s="208"/>
      <c r="B9" s="198"/>
      <c r="C9" s="198"/>
      <c r="D9" s="198"/>
      <c r="E9" s="223"/>
      <c r="F9" s="223"/>
      <c r="G9" s="198"/>
      <c r="H9" s="198"/>
      <c r="I9" s="198"/>
      <c r="J9" s="198"/>
      <c r="K9" s="198"/>
      <c r="L9" s="198"/>
      <c r="M9" s="198"/>
      <c r="N9" s="341"/>
      <c r="O9" s="190"/>
      <c r="P9" s="190"/>
      <c r="Q9" s="189"/>
      <c r="R9" s="190"/>
      <c r="S9" s="190"/>
      <c r="T9" s="53">
        <f t="shared" si="0"/>
        <v>0</v>
      </c>
      <c r="U9" s="53">
        <f t="shared" si="1"/>
        <v>0</v>
      </c>
      <c r="V9" s="53">
        <f t="shared" si="2"/>
        <v>0</v>
      </c>
      <c r="W9" s="53">
        <f t="shared" si="3"/>
        <v>0</v>
      </c>
      <c r="X9" s="53">
        <f t="shared" si="4"/>
        <v>0</v>
      </c>
      <c r="Y9" s="53">
        <f t="shared" si="5"/>
        <v>0</v>
      </c>
      <c r="Z9" s="51"/>
      <c r="AA9" s="51"/>
      <c r="AB9" s="51"/>
      <c r="AC9" s="51"/>
      <c r="AD9" s="186"/>
      <c r="AE9" s="186"/>
      <c r="AF9" s="296"/>
      <c r="AG9" s="296"/>
    </row>
    <row r="10" spans="1:193 16371:16383" s="217" customFormat="1" x14ac:dyDescent="0.25">
      <c r="A10" s="208"/>
      <c r="B10" s="198"/>
      <c r="C10" s="198"/>
      <c r="D10" s="198"/>
      <c r="E10" s="223"/>
      <c r="F10" s="223"/>
      <c r="G10" s="198"/>
      <c r="H10" s="198"/>
      <c r="I10" s="198"/>
      <c r="J10" s="198"/>
      <c r="K10" s="198"/>
      <c r="L10" s="198"/>
      <c r="M10" s="198"/>
      <c r="N10" s="341"/>
      <c r="O10" s="190"/>
      <c r="P10" s="190"/>
      <c r="Q10" s="189"/>
      <c r="R10" s="190"/>
      <c r="S10" s="190"/>
      <c r="T10" s="53">
        <f t="shared" si="0"/>
        <v>0</v>
      </c>
      <c r="U10" s="53">
        <f t="shared" si="1"/>
        <v>0</v>
      </c>
      <c r="V10" s="53">
        <f t="shared" si="2"/>
        <v>0</v>
      </c>
      <c r="W10" s="53">
        <f t="shared" si="3"/>
        <v>0</v>
      </c>
      <c r="X10" s="53">
        <f t="shared" si="4"/>
        <v>0</v>
      </c>
      <c r="Y10" s="53">
        <f t="shared" si="5"/>
        <v>0</v>
      </c>
      <c r="Z10" s="51"/>
      <c r="AA10" s="51"/>
      <c r="AB10" s="51"/>
      <c r="AC10" s="51"/>
      <c r="AD10" s="186"/>
      <c r="AE10" s="186"/>
      <c r="AF10" s="296"/>
      <c r="AG10" s="296"/>
    </row>
    <row r="11" spans="1:193 16371:16383" s="217" customFormat="1" x14ac:dyDescent="0.25">
      <c r="A11" s="208"/>
      <c r="B11" s="198"/>
      <c r="C11" s="198"/>
      <c r="D11" s="198"/>
      <c r="E11" s="223"/>
      <c r="F11" s="223"/>
      <c r="G11" s="198"/>
      <c r="H11" s="198"/>
      <c r="I11" s="198"/>
      <c r="J11" s="198"/>
      <c r="K11" s="198"/>
      <c r="L11" s="198"/>
      <c r="M11" s="198"/>
      <c r="N11" s="425"/>
      <c r="O11" s="190"/>
      <c r="P11" s="190"/>
      <c r="Q11" s="189"/>
      <c r="R11" s="190"/>
      <c r="S11" s="190"/>
      <c r="T11" s="53">
        <f t="shared" si="0"/>
        <v>0</v>
      </c>
      <c r="U11" s="53">
        <f t="shared" si="1"/>
        <v>0</v>
      </c>
      <c r="V11" s="53">
        <f t="shared" si="2"/>
        <v>0</v>
      </c>
      <c r="W11" s="53">
        <f t="shared" si="3"/>
        <v>0</v>
      </c>
      <c r="X11" s="53">
        <f t="shared" si="4"/>
        <v>0</v>
      </c>
      <c r="Y11" s="53">
        <f t="shared" si="5"/>
        <v>0</v>
      </c>
      <c r="Z11" s="51"/>
      <c r="AA11" s="51"/>
      <c r="AB11" s="51"/>
      <c r="AC11" s="51"/>
      <c r="AD11" s="186"/>
      <c r="AE11" s="186"/>
      <c r="AF11" s="296"/>
      <c r="AG11" s="296"/>
    </row>
    <row r="12" spans="1:193 16371:16383" s="217" customFormat="1" x14ac:dyDescent="0.25">
      <c r="A12" s="208"/>
      <c r="B12" s="198"/>
      <c r="C12" s="198"/>
      <c r="D12" s="198"/>
      <c r="E12" s="223"/>
      <c r="F12" s="311"/>
      <c r="G12" s="198"/>
      <c r="H12" s="198"/>
      <c r="I12" s="198"/>
      <c r="J12" s="198"/>
      <c r="K12" s="198"/>
      <c r="L12" s="198"/>
      <c r="M12" s="198"/>
      <c r="N12" s="341"/>
      <c r="O12" s="190"/>
      <c r="P12" s="190"/>
      <c r="Q12" s="189"/>
      <c r="R12" s="190"/>
      <c r="S12" s="190"/>
      <c r="T12" s="53">
        <f t="shared" si="0"/>
        <v>0</v>
      </c>
      <c r="U12" s="53">
        <f t="shared" si="1"/>
        <v>0</v>
      </c>
      <c r="V12" s="53">
        <f t="shared" si="2"/>
        <v>0</v>
      </c>
      <c r="W12" s="53">
        <f t="shared" si="3"/>
        <v>0</v>
      </c>
      <c r="X12" s="53">
        <f t="shared" si="4"/>
        <v>0</v>
      </c>
      <c r="Y12" s="53">
        <f t="shared" si="5"/>
        <v>0</v>
      </c>
      <c r="Z12" s="51"/>
      <c r="AA12" s="51"/>
      <c r="AB12" s="51"/>
      <c r="AC12" s="51"/>
      <c r="AD12" s="186"/>
      <c r="AE12" s="186"/>
      <c r="AF12" s="296"/>
      <c r="AG12" s="296"/>
    </row>
    <row r="13" spans="1:193 16371:16383" s="217" customFormat="1" x14ac:dyDescent="0.25">
      <c r="A13" s="208"/>
      <c r="B13" s="198"/>
      <c r="C13" s="198"/>
      <c r="D13" s="426"/>
      <c r="E13" s="223"/>
      <c r="F13" s="198"/>
      <c r="G13" s="198"/>
      <c r="H13" s="198"/>
      <c r="I13" s="198"/>
      <c r="J13" s="198"/>
      <c r="K13" s="198"/>
      <c r="L13" s="198"/>
      <c r="M13" s="198"/>
      <c r="N13" s="341"/>
      <c r="O13" s="190"/>
      <c r="P13" s="190"/>
      <c r="Q13" s="189"/>
      <c r="R13" s="190"/>
      <c r="S13" s="190"/>
      <c r="T13" s="53">
        <f t="shared" si="0"/>
        <v>0</v>
      </c>
      <c r="U13" s="53">
        <f t="shared" si="1"/>
        <v>0</v>
      </c>
      <c r="V13" s="53">
        <f t="shared" si="2"/>
        <v>0</v>
      </c>
      <c r="W13" s="53">
        <f t="shared" si="3"/>
        <v>0</v>
      </c>
      <c r="X13" s="53">
        <f t="shared" si="4"/>
        <v>0</v>
      </c>
      <c r="Y13" s="53">
        <f t="shared" si="5"/>
        <v>0</v>
      </c>
      <c r="Z13" s="51"/>
      <c r="AA13" s="51"/>
      <c r="AB13" s="51"/>
      <c r="AC13" s="51"/>
      <c r="AD13" s="186"/>
      <c r="AE13" s="186"/>
      <c r="AF13" s="296"/>
      <c r="AG13" s="296"/>
    </row>
    <row r="14" spans="1:193 16371:16383" s="217" customFormat="1" x14ac:dyDescent="0.25">
      <c r="A14" s="208"/>
      <c r="B14" s="198"/>
      <c r="C14" s="198"/>
      <c r="D14" s="426"/>
      <c r="E14" s="223"/>
      <c r="F14" s="198"/>
      <c r="G14" s="198"/>
      <c r="H14" s="198"/>
      <c r="I14" s="198"/>
      <c r="J14" s="198"/>
      <c r="K14" s="198"/>
      <c r="L14" s="198"/>
      <c r="M14" s="198"/>
      <c r="N14" s="341"/>
      <c r="O14" s="190"/>
      <c r="P14" s="190"/>
      <c r="Q14" s="189"/>
      <c r="R14" s="190"/>
      <c r="S14" s="190"/>
      <c r="T14" s="53">
        <f t="shared" si="0"/>
        <v>0</v>
      </c>
      <c r="U14" s="53">
        <f t="shared" si="1"/>
        <v>0</v>
      </c>
      <c r="V14" s="53">
        <f t="shared" si="2"/>
        <v>0</v>
      </c>
      <c r="W14" s="53">
        <f t="shared" si="3"/>
        <v>0</v>
      </c>
      <c r="X14" s="53">
        <f t="shared" si="4"/>
        <v>0</v>
      </c>
      <c r="Y14" s="53">
        <f t="shared" si="5"/>
        <v>0</v>
      </c>
      <c r="Z14" s="51"/>
      <c r="AA14" s="51"/>
      <c r="AB14" s="51"/>
      <c r="AC14" s="51"/>
      <c r="AD14" s="186"/>
      <c r="AE14" s="186"/>
      <c r="AF14" s="296"/>
      <c r="AG14" s="296"/>
    </row>
    <row r="15" spans="1:193 16371:16383" s="217" customFormat="1" x14ac:dyDescent="0.25">
      <c r="A15" s="208"/>
      <c r="B15" s="198"/>
      <c r="C15" s="198"/>
      <c r="D15" s="426"/>
      <c r="E15" s="198"/>
      <c r="F15" s="198"/>
      <c r="G15" s="198"/>
      <c r="H15" s="198"/>
      <c r="I15" s="198"/>
      <c r="J15" s="198"/>
      <c r="K15" s="198"/>
      <c r="L15" s="198"/>
      <c r="M15" s="198"/>
      <c r="N15" s="341"/>
      <c r="O15" s="190"/>
      <c r="P15" s="190"/>
      <c r="Q15" s="189"/>
      <c r="R15" s="190"/>
      <c r="S15" s="190"/>
      <c r="T15" s="53">
        <f t="shared" si="0"/>
        <v>0</v>
      </c>
      <c r="U15" s="53">
        <f t="shared" si="1"/>
        <v>0</v>
      </c>
      <c r="V15" s="53">
        <f t="shared" si="2"/>
        <v>0</v>
      </c>
      <c r="W15" s="53">
        <f t="shared" si="3"/>
        <v>0</v>
      </c>
      <c r="X15" s="53">
        <f t="shared" si="4"/>
        <v>0</v>
      </c>
      <c r="Y15" s="53">
        <f t="shared" si="5"/>
        <v>0</v>
      </c>
      <c r="Z15" s="51"/>
      <c r="AA15" s="51"/>
      <c r="AB15" s="51"/>
      <c r="AC15" s="51"/>
      <c r="AD15" s="186"/>
      <c r="AE15" s="186"/>
      <c r="AF15" s="296"/>
      <c r="AG15" s="296"/>
    </row>
    <row r="16" spans="1:193 16371:16383" s="217" customFormat="1" x14ac:dyDescent="0.25">
      <c r="A16" s="208"/>
      <c r="B16" s="198"/>
      <c r="C16" s="198"/>
      <c r="D16" s="198"/>
      <c r="E16" s="198"/>
      <c r="F16" s="198"/>
      <c r="G16" s="198"/>
      <c r="H16" s="198"/>
      <c r="I16" s="198"/>
      <c r="J16" s="198"/>
      <c r="K16" s="198"/>
      <c r="L16" s="198"/>
      <c r="M16" s="198"/>
      <c r="N16" s="341"/>
      <c r="O16" s="190"/>
      <c r="P16" s="190"/>
      <c r="Q16" s="189"/>
      <c r="R16" s="190"/>
      <c r="S16" s="190"/>
      <c r="T16" s="53">
        <f t="shared" si="0"/>
        <v>0</v>
      </c>
      <c r="U16" s="53">
        <f t="shared" si="1"/>
        <v>0</v>
      </c>
      <c r="V16" s="53">
        <f t="shared" si="2"/>
        <v>0</v>
      </c>
      <c r="W16" s="53">
        <f t="shared" si="3"/>
        <v>0</v>
      </c>
      <c r="X16" s="53">
        <f t="shared" si="4"/>
        <v>0</v>
      </c>
      <c r="Y16" s="53">
        <f t="shared" si="5"/>
        <v>0</v>
      </c>
      <c r="Z16" s="51"/>
      <c r="AA16" s="51"/>
      <c r="AB16" s="51"/>
      <c r="AC16" s="51"/>
      <c r="AD16" s="186"/>
      <c r="AE16" s="186"/>
      <c r="AF16" s="296"/>
      <c r="AG16" s="296"/>
    </row>
    <row r="17" spans="1:118" s="217" customFormat="1" x14ac:dyDescent="0.25">
      <c r="A17" s="208"/>
      <c r="B17" s="198"/>
      <c r="C17" s="198"/>
      <c r="D17" s="198"/>
      <c r="E17" s="198"/>
      <c r="F17" s="198"/>
      <c r="G17" s="198"/>
      <c r="H17" s="198"/>
      <c r="I17" s="198"/>
      <c r="J17" s="198"/>
      <c r="K17" s="198"/>
      <c r="L17" s="198"/>
      <c r="M17" s="198"/>
      <c r="N17" s="341"/>
      <c r="O17" s="189"/>
      <c r="P17" s="190"/>
      <c r="Q17" s="190"/>
      <c r="R17" s="190"/>
      <c r="S17" s="190"/>
      <c r="T17" s="53">
        <f t="shared" si="0"/>
        <v>0</v>
      </c>
      <c r="U17" s="53">
        <f t="shared" si="1"/>
        <v>0</v>
      </c>
      <c r="V17" s="53">
        <f t="shared" si="2"/>
        <v>0</v>
      </c>
      <c r="W17" s="53">
        <f t="shared" si="3"/>
        <v>0</v>
      </c>
      <c r="X17" s="53">
        <f t="shared" si="4"/>
        <v>0</v>
      </c>
      <c r="Y17" s="53">
        <f t="shared" si="5"/>
        <v>0</v>
      </c>
      <c r="Z17" s="51"/>
      <c r="AA17" s="51"/>
      <c r="AB17" s="51"/>
      <c r="AC17" s="51"/>
      <c r="AD17" s="186"/>
      <c r="AE17" s="186"/>
      <c r="AF17" s="296"/>
      <c r="AG17" s="296"/>
    </row>
    <row r="18" spans="1:118" s="217" customFormat="1" x14ac:dyDescent="0.25">
      <c r="A18" s="208"/>
      <c r="B18" s="198"/>
      <c r="C18" s="198"/>
      <c r="D18" s="198"/>
      <c r="E18" s="198"/>
      <c r="F18" s="198"/>
      <c r="G18" s="198"/>
      <c r="H18" s="198"/>
      <c r="I18" s="198"/>
      <c r="J18" s="198"/>
      <c r="K18" s="198"/>
      <c r="L18" s="198"/>
      <c r="M18" s="198"/>
      <c r="N18" s="341"/>
      <c r="O18" s="189"/>
      <c r="P18" s="190"/>
      <c r="Q18" s="190"/>
      <c r="R18" s="190"/>
      <c r="S18" s="190"/>
      <c r="T18" s="53">
        <f t="shared" si="0"/>
        <v>0</v>
      </c>
      <c r="U18" s="53">
        <f t="shared" si="1"/>
        <v>0</v>
      </c>
      <c r="V18" s="53">
        <f t="shared" si="2"/>
        <v>0</v>
      </c>
      <c r="W18" s="53">
        <f t="shared" si="3"/>
        <v>0</v>
      </c>
      <c r="X18" s="53">
        <f t="shared" si="4"/>
        <v>0</v>
      </c>
      <c r="Y18" s="53">
        <f t="shared" si="5"/>
        <v>0</v>
      </c>
      <c r="Z18" s="51"/>
      <c r="AA18" s="51"/>
      <c r="AB18" s="51"/>
      <c r="AC18" s="51"/>
      <c r="AD18" s="186"/>
      <c r="AE18" s="186"/>
      <c r="AF18" s="296"/>
      <c r="AG18" s="296"/>
    </row>
    <row r="19" spans="1:118" s="217" customFormat="1" x14ac:dyDescent="0.25">
      <c r="A19" s="144"/>
      <c r="B19" s="50"/>
      <c r="C19" s="50"/>
      <c r="D19" s="50"/>
      <c r="E19" s="50"/>
      <c r="F19" s="50"/>
      <c r="G19" s="50"/>
      <c r="H19" s="50"/>
      <c r="I19" s="50"/>
      <c r="J19" s="50"/>
      <c r="K19" s="50"/>
      <c r="L19" s="50"/>
      <c r="M19" s="50"/>
      <c r="N19" s="196"/>
      <c r="O19" s="49"/>
      <c r="P19" s="52"/>
      <c r="Q19" s="52"/>
      <c r="R19" s="52"/>
      <c r="S19" s="52"/>
      <c r="T19" s="53">
        <f t="shared" ref="T19:T73" si="6">IF($N19="Pending",0,$N19*O19)</f>
        <v>0</v>
      </c>
      <c r="U19" s="53">
        <f t="shared" ref="U19:U73" si="7">IF($N19="Pending",0,$N19*P19)</f>
        <v>0</v>
      </c>
      <c r="V19" s="53">
        <f t="shared" ref="V19:V73" si="8">IF($N19="Pending",0,$N19*Q19)</f>
        <v>0</v>
      </c>
      <c r="W19" s="53">
        <f t="shared" ref="W19:W73" si="9">IF($N19="Pending",0,$N19*R19)</f>
        <v>0</v>
      </c>
      <c r="X19" s="53">
        <f t="shared" ref="X19:X73" si="10">IF($N19="Pending",0,$N19*S19)</f>
        <v>0</v>
      </c>
      <c r="Y19" s="53">
        <f t="shared" ref="Y19:Y73" si="11">SUM(T19:X19)</f>
        <v>0</v>
      </c>
      <c r="Z19" s="51"/>
      <c r="AA19" s="51"/>
    </row>
    <row r="20" spans="1:118" s="217" customFormat="1" x14ac:dyDescent="0.25">
      <c r="A20" s="144"/>
      <c r="B20" s="50"/>
      <c r="C20" s="50"/>
      <c r="D20" s="50"/>
      <c r="E20" s="50"/>
      <c r="F20" s="50"/>
      <c r="G20" s="50"/>
      <c r="H20" s="50"/>
      <c r="I20" s="50"/>
      <c r="J20" s="50"/>
      <c r="K20" s="50"/>
      <c r="L20" s="50"/>
      <c r="M20" s="50"/>
      <c r="N20" s="196"/>
      <c r="O20" s="49"/>
      <c r="P20" s="52"/>
      <c r="Q20" s="52"/>
      <c r="R20" s="52"/>
      <c r="S20" s="52"/>
      <c r="T20" s="53">
        <f t="shared" si="6"/>
        <v>0</v>
      </c>
      <c r="U20" s="53">
        <f t="shared" si="7"/>
        <v>0</v>
      </c>
      <c r="V20" s="53">
        <f t="shared" si="8"/>
        <v>0</v>
      </c>
      <c r="W20" s="53">
        <f t="shared" si="9"/>
        <v>0</v>
      </c>
      <c r="X20" s="53">
        <f t="shared" si="10"/>
        <v>0</v>
      </c>
      <c r="Y20" s="53">
        <f t="shared" si="11"/>
        <v>0</v>
      </c>
      <c r="Z20" s="51"/>
      <c r="AA20" s="51"/>
    </row>
    <row r="21" spans="1:118" s="217" customFormat="1" x14ac:dyDescent="0.25">
      <c r="A21" s="144"/>
      <c r="B21" s="50"/>
      <c r="C21" s="50"/>
      <c r="D21" s="50"/>
      <c r="E21" s="50"/>
      <c r="F21" s="50"/>
      <c r="G21" s="50"/>
      <c r="H21" s="50"/>
      <c r="I21" s="50"/>
      <c r="J21" s="50"/>
      <c r="K21" s="50"/>
      <c r="L21" s="50"/>
      <c r="M21" s="50"/>
      <c r="N21" s="196"/>
      <c r="O21" s="49"/>
      <c r="P21" s="52"/>
      <c r="Q21" s="52"/>
      <c r="R21" s="52"/>
      <c r="S21" s="52"/>
      <c r="T21" s="53">
        <f t="shared" si="6"/>
        <v>0</v>
      </c>
      <c r="U21" s="53">
        <f t="shared" si="7"/>
        <v>0</v>
      </c>
      <c r="V21" s="53">
        <f t="shared" si="8"/>
        <v>0</v>
      </c>
      <c r="W21" s="53">
        <f t="shared" si="9"/>
        <v>0</v>
      </c>
      <c r="X21" s="53">
        <f t="shared" si="10"/>
        <v>0</v>
      </c>
      <c r="Y21" s="53">
        <f t="shared" si="11"/>
        <v>0</v>
      </c>
      <c r="Z21" s="51"/>
      <c r="AA21" s="51"/>
    </row>
    <row r="22" spans="1:118" s="217" customFormat="1" x14ac:dyDescent="0.25">
      <c r="A22" s="144"/>
      <c r="B22" s="50"/>
      <c r="C22" s="50"/>
      <c r="D22" s="50"/>
      <c r="E22" s="50"/>
      <c r="F22" s="50"/>
      <c r="G22" s="50"/>
      <c r="H22" s="50"/>
      <c r="I22" s="50"/>
      <c r="J22" s="50"/>
      <c r="K22" s="50"/>
      <c r="L22" s="50"/>
      <c r="M22" s="50"/>
      <c r="N22" s="196"/>
      <c r="O22" s="49"/>
      <c r="P22" s="52"/>
      <c r="Q22" s="52"/>
      <c r="R22" s="52"/>
      <c r="S22" s="52"/>
      <c r="T22" s="53">
        <f t="shared" si="6"/>
        <v>0</v>
      </c>
      <c r="U22" s="53">
        <f t="shared" si="7"/>
        <v>0</v>
      </c>
      <c r="V22" s="53">
        <f t="shared" si="8"/>
        <v>0</v>
      </c>
      <c r="W22" s="53">
        <f t="shared" si="9"/>
        <v>0</v>
      </c>
      <c r="X22" s="53">
        <f t="shared" si="10"/>
        <v>0</v>
      </c>
      <c r="Y22" s="53">
        <f t="shared" si="11"/>
        <v>0</v>
      </c>
      <c r="Z22" s="51"/>
      <c r="AA22" s="51"/>
    </row>
    <row r="23" spans="1:118" s="217" customFormat="1" x14ac:dyDescent="0.25">
      <c r="A23" s="144"/>
      <c r="B23" s="50"/>
      <c r="C23" s="50"/>
      <c r="D23" s="50"/>
      <c r="E23" s="50"/>
      <c r="F23" s="50"/>
      <c r="G23" s="50"/>
      <c r="H23" s="50"/>
      <c r="I23" s="50"/>
      <c r="J23" s="50"/>
      <c r="K23" s="50"/>
      <c r="L23" s="50"/>
      <c r="M23" s="50"/>
      <c r="N23" s="196"/>
      <c r="O23" s="49"/>
      <c r="P23" s="52"/>
      <c r="Q23" s="52"/>
      <c r="R23" s="52"/>
      <c r="S23" s="52"/>
      <c r="T23" s="53">
        <f t="shared" si="6"/>
        <v>0</v>
      </c>
      <c r="U23" s="53">
        <f t="shared" si="7"/>
        <v>0</v>
      </c>
      <c r="V23" s="53">
        <f t="shared" si="8"/>
        <v>0</v>
      </c>
      <c r="W23" s="53">
        <f t="shared" si="9"/>
        <v>0</v>
      </c>
      <c r="X23" s="53">
        <f t="shared" si="10"/>
        <v>0</v>
      </c>
      <c r="Y23" s="53">
        <f t="shared" si="11"/>
        <v>0</v>
      </c>
      <c r="Z23" s="51"/>
      <c r="AA23" s="51"/>
    </row>
    <row r="24" spans="1:118" s="217" customFormat="1" x14ac:dyDescent="0.25">
      <c r="A24" s="144"/>
      <c r="B24" s="50"/>
      <c r="C24" s="50"/>
      <c r="D24" s="50"/>
      <c r="E24" s="50"/>
      <c r="F24" s="50"/>
      <c r="G24" s="50"/>
      <c r="H24" s="50"/>
      <c r="I24" s="50"/>
      <c r="J24" s="50"/>
      <c r="K24" s="50"/>
      <c r="L24" s="50"/>
      <c r="M24" s="50"/>
      <c r="N24" s="400"/>
      <c r="O24" s="49"/>
      <c r="P24" s="52"/>
      <c r="Q24" s="52"/>
      <c r="R24" s="52"/>
      <c r="S24" s="52"/>
      <c r="T24" s="53">
        <f t="shared" si="6"/>
        <v>0</v>
      </c>
      <c r="U24" s="53">
        <f t="shared" si="7"/>
        <v>0</v>
      </c>
      <c r="V24" s="53">
        <f t="shared" si="8"/>
        <v>0</v>
      </c>
      <c r="W24" s="53">
        <f t="shared" si="9"/>
        <v>0</v>
      </c>
      <c r="X24" s="53">
        <f t="shared" si="10"/>
        <v>0</v>
      </c>
      <c r="Y24" s="53">
        <f t="shared" si="11"/>
        <v>0</v>
      </c>
      <c r="Z24" s="51"/>
      <c r="AA24" s="51"/>
    </row>
    <row r="25" spans="1:118" s="217" customFormat="1" x14ac:dyDescent="0.25">
      <c r="A25" s="144"/>
      <c r="B25" s="198"/>
      <c r="C25" s="198"/>
      <c r="D25" s="198"/>
      <c r="E25" s="198"/>
      <c r="F25" s="198"/>
      <c r="G25" s="198"/>
      <c r="H25" s="198"/>
      <c r="I25" s="198"/>
      <c r="J25" s="198"/>
      <c r="K25" s="198"/>
      <c r="L25" s="198"/>
      <c r="M25" s="198"/>
      <c r="N25" s="341"/>
      <c r="O25" s="189"/>
      <c r="P25" s="190"/>
      <c r="Q25" s="190"/>
      <c r="R25" s="190"/>
      <c r="S25" s="190"/>
      <c r="T25" s="53">
        <f t="shared" si="6"/>
        <v>0</v>
      </c>
      <c r="U25" s="53">
        <f t="shared" si="7"/>
        <v>0</v>
      </c>
      <c r="V25" s="53">
        <f t="shared" si="8"/>
        <v>0</v>
      </c>
      <c r="W25" s="53">
        <f t="shared" si="9"/>
        <v>0</v>
      </c>
      <c r="X25" s="53">
        <f t="shared" si="10"/>
        <v>0</v>
      </c>
      <c r="Y25" s="53">
        <f t="shared" si="11"/>
        <v>0</v>
      </c>
      <c r="Z25" s="186"/>
      <c r="AA25" s="186"/>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5"/>
      <c r="CC25" s="315"/>
      <c r="CD25" s="315"/>
      <c r="CE25" s="315"/>
      <c r="CF25" s="315"/>
      <c r="CG25" s="315"/>
      <c r="CH25" s="315"/>
      <c r="CI25" s="315"/>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row>
    <row r="26" spans="1:118" s="217" customFormat="1" x14ac:dyDescent="0.25">
      <c r="A26" s="144"/>
      <c r="B26" s="198"/>
      <c r="C26" s="198"/>
      <c r="D26" s="198"/>
      <c r="E26" s="198"/>
      <c r="F26" s="198"/>
      <c r="G26" s="198"/>
      <c r="H26" s="198"/>
      <c r="I26" s="198"/>
      <c r="J26" s="198"/>
      <c r="K26" s="198"/>
      <c r="L26" s="198"/>
      <c r="M26" s="198"/>
      <c r="N26" s="341"/>
      <c r="O26" s="189"/>
      <c r="P26" s="190"/>
      <c r="Q26" s="190"/>
      <c r="R26" s="190"/>
      <c r="S26" s="190"/>
      <c r="T26" s="53">
        <f t="shared" si="6"/>
        <v>0</v>
      </c>
      <c r="U26" s="53">
        <f t="shared" si="7"/>
        <v>0</v>
      </c>
      <c r="V26" s="53">
        <f t="shared" si="8"/>
        <v>0</v>
      </c>
      <c r="W26" s="53">
        <f t="shared" si="9"/>
        <v>0</v>
      </c>
      <c r="X26" s="53">
        <f t="shared" si="10"/>
        <v>0</v>
      </c>
      <c r="Y26" s="53">
        <f t="shared" si="11"/>
        <v>0</v>
      </c>
      <c r="Z26" s="186"/>
      <c r="AA26" s="186"/>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c r="CI26" s="315"/>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row>
    <row r="27" spans="1:118" s="217" customFormat="1" x14ac:dyDescent="0.25">
      <c r="A27" s="144"/>
      <c r="B27" s="50"/>
      <c r="C27" s="50"/>
      <c r="D27" s="50"/>
      <c r="E27" s="50"/>
      <c r="F27" s="49"/>
      <c r="G27" s="50"/>
      <c r="H27" s="50"/>
      <c r="I27" s="50"/>
      <c r="J27" s="50"/>
      <c r="K27" s="50"/>
      <c r="L27" s="50"/>
      <c r="M27" s="50"/>
      <c r="N27" s="50"/>
      <c r="O27" s="49"/>
      <c r="P27" s="52"/>
      <c r="Q27" s="52"/>
      <c r="R27" s="52"/>
      <c r="S27" s="52"/>
      <c r="T27" s="53">
        <f t="shared" si="6"/>
        <v>0</v>
      </c>
      <c r="U27" s="53">
        <f t="shared" si="7"/>
        <v>0</v>
      </c>
      <c r="V27" s="53">
        <f t="shared" si="8"/>
        <v>0</v>
      </c>
      <c r="W27" s="53">
        <f t="shared" si="9"/>
        <v>0</v>
      </c>
      <c r="X27" s="53">
        <f t="shared" si="10"/>
        <v>0</v>
      </c>
      <c r="Y27" s="53">
        <f t="shared" si="11"/>
        <v>0</v>
      </c>
      <c r="Z27" s="51"/>
      <c r="AA27" s="51"/>
    </row>
    <row r="28" spans="1:118" s="217" customFormat="1" x14ac:dyDescent="0.25">
      <c r="A28" s="144"/>
      <c r="B28" s="50"/>
      <c r="C28" s="50"/>
      <c r="D28" s="50"/>
      <c r="E28" s="50"/>
      <c r="F28" s="50"/>
      <c r="G28" s="50"/>
      <c r="H28" s="50"/>
      <c r="I28" s="50"/>
      <c r="J28" s="50"/>
      <c r="K28" s="50"/>
      <c r="L28" s="50"/>
      <c r="M28" s="50"/>
      <c r="N28" s="196"/>
      <c r="O28" s="49"/>
      <c r="P28" s="52"/>
      <c r="Q28" s="52"/>
      <c r="R28" s="52"/>
      <c r="S28" s="52"/>
      <c r="T28" s="53">
        <f t="shared" si="6"/>
        <v>0</v>
      </c>
      <c r="U28" s="53">
        <f t="shared" si="7"/>
        <v>0</v>
      </c>
      <c r="V28" s="53">
        <f t="shared" si="8"/>
        <v>0</v>
      </c>
      <c r="W28" s="53">
        <f t="shared" si="9"/>
        <v>0</v>
      </c>
      <c r="X28" s="53">
        <f t="shared" si="10"/>
        <v>0</v>
      </c>
      <c r="Y28" s="53">
        <f t="shared" si="11"/>
        <v>0</v>
      </c>
      <c r="Z28" s="51"/>
      <c r="AA28" s="51"/>
    </row>
    <row r="29" spans="1:118" s="217" customFormat="1" x14ac:dyDescent="0.25">
      <c r="A29" s="144"/>
      <c r="B29" s="50"/>
      <c r="C29" s="50"/>
      <c r="D29" s="50"/>
      <c r="E29" s="50"/>
      <c r="F29" s="50"/>
      <c r="G29" s="50"/>
      <c r="H29" s="50"/>
      <c r="I29" s="50"/>
      <c r="J29" s="50"/>
      <c r="K29" s="50"/>
      <c r="L29" s="50"/>
      <c r="M29" s="50"/>
      <c r="N29" s="196"/>
      <c r="O29" s="49"/>
      <c r="P29" s="52"/>
      <c r="Q29" s="52"/>
      <c r="R29" s="52"/>
      <c r="S29" s="52"/>
      <c r="T29" s="53">
        <f t="shared" si="6"/>
        <v>0</v>
      </c>
      <c r="U29" s="53">
        <f t="shared" si="7"/>
        <v>0</v>
      </c>
      <c r="V29" s="53">
        <f t="shared" si="8"/>
        <v>0</v>
      </c>
      <c r="W29" s="53">
        <f t="shared" si="9"/>
        <v>0</v>
      </c>
      <c r="X29" s="53">
        <f t="shared" si="10"/>
        <v>0</v>
      </c>
      <c r="Y29" s="53">
        <f t="shared" si="11"/>
        <v>0</v>
      </c>
      <c r="Z29" s="51"/>
      <c r="AA29" s="51"/>
    </row>
    <row r="30" spans="1:118" s="217" customFormat="1" x14ac:dyDescent="0.25">
      <c r="A30" s="144"/>
      <c r="B30" s="50"/>
      <c r="C30" s="50"/>
      <c r="D30" s="50"/>
      <c r="E30" s="50"/>
      <c r="F30" s="50"/>
      <c r="G30" s="50"/>
      <c r="H30" s="50"/>
      <c r="I30" s="50"/>
      <c r="J30" s="50"/>
      <c r="K30" s="50"/>
      <c r="L30" s="50"/>
      <c r="M30" s="50"/>
      <c r="N30" s="196"/>
      <c r="O30" s="49"/>
      <c r="P30" s="52"/>
      <c r="Q30" s="52"/>
      <c r="R30" s="52"/>
      <c r="S30" s="52"/>
      <c r="T30" s="53">
        <f t="shared" si="6"/>
        <v>0</v>
      </c>
      <c r="U30" s="53">
        <f t="shared" si="7"/>
        <v>0</v>
      </c>
      <c r="V30" s="53">
        <f t="shared" si="8"/>
        <v>0</v>
      </c>
      <c r="W30" s="53">
        <f t="shared" si="9"/>
        <v>0</v>
      </c>
      <c r="X30" s="53">
        <f t="shared" si="10"/>
        <v>0</v>
      </c>
      <c r="Y30" s="53">
        <f t="shared" si="11"/>
        <v>0</v>
      </c>
      <c r="Z30" s="51"/>
      <c r="AA30" s="51"/>
    </row>
    <row r="31" spans="1:118" x14ac:dyDescent="0.25">
      <c r="A31" s="144"/>
      <c r="B31" s="50"/>
      <c r="C31" s="50"/>
      <c r="D31" s="50"/>
      <c r="E31" s="50"/>
      <c r="F31" s="50"/>
      <c r="G31" s="50"/>
      <c r="H31" s="50"/>
      <c r="I31" s="50"/>
      <c r="J31" s="50"/>
      <c r="K31" s="50"/>
      <c r="L31" s="50"/>
      <c r="M31" s="50"/>
      <c r="N31" s="196"/>
      <c r="O31" s="49"/>
      <c r="P31" s="52"/>
      <c r="Q31" s="52"/>
      <c r="R31" s="52"/>
      <c r="S31" s="52"/>
      <c r="T31" s="53">
        <f t="shared" si="6"/>
        <v>0</v>
      </c>
      <c r="U31" s="53">
        <f t="shared" si="7"/>
        <v>0</v>
      </c>
      <c r="V31" s="53">
        <f t="shared" si="8"/>
        <v>0</v>
      </c>
      <c r="W31" s="53">
        <f t="shared" si="9"/>
        <v>0</v>
      </c>
      <c r="X31" s="53">
        <f t="shared" si="10"/>
        <v>0</v>
      </c>
      <c r="Y31" s="53">
        <f t="shared" si="11"/>
        <v>0</v>
      </c>
      <c r="Z31" s="51"/>
      <c r="AA31" s="51"/>
    </row>
    <row r="32" spans="1:118" x14ac:dyDescent="0.25">
      <c r="A32" s="144"/>
      <c r="B32" s="50"/>
      <c r="C32" s="50"/>
      <c r="D32" s="50"/>
      <c r="E32" s="50"/>
      <c r="F32" s="50"/>
      <c r="G32" s="50"/>
      <c r="H32" s="50"/>
      <c r="I32" s="50"/>
      <c r="J32" s="50"/>
      <c r="K32" s="50"/>
      <c r="L32" s="50"/>
      <c r="M32" s="50"/>
      <c r="N32" s="196"/>
      <c r="O32" s="49"/>
      <c r="P32" s="52"/>
      <c r="Q32" s="52"/>
      <c r="R32" s="52"/>
      <c r="S32" s="52"/>
      <c r="T32" s="53">
        <f t="shared" si="6"/>
        <v>0</v>
      </c>
      <c r="U32" s="53">
        <f t="shared" si="7"/>
        <v>0</v>
      </c>
      <c r="V32" s="53">
        <f t="shared" si="8"/>
        <v>0</v>
      </c>
      <c r="W32" s="53">
        <f t="shared" si="9"/>
        <v>0</v>
      </c>
      <c r="X32" s="53">
        <f t="shared" si="10"/>
        <v>0</v>
      </c>
      <c r="Y32" s="53">
        <f t="shared" si="11"/>
        <v>0</v>
      </c>
      <c r="Z32" s="51"/>
      <c r="AA32" s="51"/>
    </row>
    <row r="33" spans="1:27" x14ac:dyDescent="0.25">
      <c r="A33" s="144"/>
      <c r="B33" s="50"/>
      <c r="C33" s="50"/>
      <c r="D33" s="50"/>
      <c r="E33" s="50"/>
      <c r="F33" s="50"/>
      <c r="G33" s="50"/>
      <c r="H33" s="50"/>
      <c r="I33" s="50"/>
      <c r="J33" s="50"/>
      <c r="K33" s="50"/>
      <c r="L33" s="50"/>
      <c r="M33" s="50"/>
      <c r="N33" s="196"/>
      <c r="O33" s="49"/>
      <c r="P33" s="52"/>
      <c r="Q33" s="52"/>
      <c r="R33" s="52"/>
      <c r="S33" s="52"/>
      <c r="T33" s="53">
        <f t="shared" si="6"/>
        <v>0</v>
      </c>
      <c r="U33" s="53">
        <f t="shared" si="7"/>
        <v>0</v>
      </c>
      <c r="V33" s="53">
        <f t="shared" si="8"/>
        <v>0</v>
      </c>
      <c r="W33" s="53">
        <f t="shared" si="9"/>
        <v>0</v>
      </c>
      <c r="X33" s="53">
        <f t="shared" si="10"/>
        <v>0</v>
      </c>
      <c r="Y33" s="53">
        <f t="shared" si="11"/>
        <v>0</v>
      </c>
      <c r="Z33" s="51"/>
      <c r="AA33" s="51"/>
    </row>
    <row r="34" spans="1:27" x14ac:dyDescent="0.25">
      <c r="A34" s="144"/>
      <c r="B34" s="50"/>
      <c r="C34" s="50"/>
      <c r="D34" s="50"/>
      <c r="E34" s="50"/>
      <c r="F34" s="50"/>
      <c r="G34" s="50"/>
      <c r="H34" s="50"/>
      <c r="I34" s="50"/>
      <c r="J34" s="50"/>
      <c r="K34" s="50"/>
      <c r="L34" s="50"/>
      <c r="M34" s="50"/>
      <c r="N34" s="50"/>
      <c r="O34" s="49"/>
      <c r="P34" s="52"/>
      <c r="Q34" s="52"/>
      <c r="R34" s="52"/>
      <c r="S34" s="52"/>
      <c r="T34" s="53">
        <f t="shared" si="6"/>
        <v>0</v>
      </c>
      <c r="U34" s="53">
        <f t="shared" si="7"/>
        <v>0</v>
      </c>
      <c r="V34" s="53">
        <f t="shared" si="8"/>
        <v>0</v>
      </c>
      <c r="W34" s="53">
        <f t="shared" si="9"/>
        <v>0</v>
      </c>
      <c r="X34" s="53">
        <f t="shared" si="10"/>
        <v>0</v>
      </c>
      <c r="Y34" s="53">
        <f t="shared" si="11"/>
        <v>0</v>
      </c>
      <c r="Z34" s="51"/>
      <c r="AA34" s="51"/>
    </row>
    <row r="35" spans="1:27" x14ac:dyDescent="0.25">
      <c r="A35" s="144"/>
      <c r="B35" s="50"/>
      <c r="C35" s="50"/>
      <c r="D35" s="50"/>
      <c r="E35" s="50"/>
      <c r="F35" s="50"/>
      <c r="G35" s="50"/>
      <c r="H35" s="50"/>
      <c r="I35" s="50"/>
      <c r="J35" s="50"/>
      <c r="K35" s="50"/>
      <c r="L35" s="50"/>
      <c r="M35" s="50"/>
      <c r="N35" s="50"/>
      <c r="O35" s="49"/>
      <c r="P35" s="52"/>
      <c r="Q35" s="52"/>
      <c r="R35" s="52"/>
      <c r="S35" s="52"/>
      <c r="T35" s="53">
        <f t="shared" si="6"/>
        <v>0</v>
      </c>
      <c r="U35" s="53">
        <f t="shared" si="7"/>
        <v>0</v>
      </c>
      <c r="V35" s="53">
        <f t="shared" si="8"/>
        <v>0</v>
      </c>
      <c r="W35" s="53">
        <f t="shared" si="9"/>
        <v>0</v>
      </c>
      <c r="X35" s="53">
        <f t="shared" si="10"/>
        <v>0</v>
      </c>
      <c r="Y35" s="53">
        <f t="shared" si="11"/>
        <v>0</v>
      </c>
      <c r="Z35" s="51"/>
      <c r="AA35" s="51"/>
    </row>
    <row r="36" spans="1:27" x14ac:dyDescent="0.25">
      <c r="A36" s="144"/>
      <c r="B36" s="50"/>
      <c r="C36" s="50"/>
      <c r="D36" s="50"/>
      <c r="E36" s="50"/>
      <c r="F36" s="50"/>
      <c r="G36" s="50"/>
      <c r="H36" s="50"/>
      <c r="I36" s="50"/>
      <c r="J36" s="50"/>
      <c r="K36" s="50"/>
      <c r="L36" s="50"/>
      <c r="M36" s="50"/>
      <c r="N36" s="50"/>
      <c r="O36" s="49"/>
      <c r="P36" s="52"/>
      <c r="Q36" s="52"/>
      <c r="R36" s="52"/>
      <c r="S36" s="52"/>
      <c r="T36" s="53">
        <f t="shared" si="6"/>
        <v>0</v>
      </c>
      <c r="U36" s="53">
        <f t="shared" si="7"/>
        <v>0</v>
      </c>
      <c r="V36" s="53">
        <f t="shared" si="8"/>
        <v>0</v>
      </c>
      <c r="W36" s="53">
        <f t="shared" si="9"/>
        <v>0</v>
      </c>
      <c r="X36" s="53">
        <f t="shared" si="10"/>
        <v>0</v>
      </c>
      <c r="Y36" s="53">
        <f t="shared" si="11"/>
        <v>0</v>
      </c>
      <c r="Z36" s="51"/>
      <c r="AA36" s="51"/>
    </row>
    <row r="37" spans="1:27" x14ac:dyDescent="0.25">
      <c r="A37" s="144"/>
      <c r="B37" s="50"/>
      <c r="C37" s="50"/>
      <c r="D37" s="50"/>
      <c r="E37" s="50"/>
      <c r="F37" s="50"/>
      <c r="G37" s="50"/>
      <c r="H37" s="50"/>
      <c r="I37" s="50"/>
      <c r="J37" s="50"/>
      <c r="K37" s="50"/>
      <c r="L37" s="50"/>
      <c r="M37" s="50"/>
      <c r="N37" s="50"/>
      <c r="O37" s="49"/>
      <c r="P37" s="52"/>
      <c r="Q37" s="52"/>
      <c r="R37" s="52"/>
      <c r="S37" s="52"/>
      <c r="T37" s="53">
        <f t="shared" si="6"/>
        <v>0</v>
      </c>
      <c r="U37" s="53">
        <f t="shared" si="7"/>
        <v>0</v>
      </c>
      <c r="V37" s="53">
        <f t="shared" si="8"/>
        <v>0</v>
      </c>
      <c r="W37" s="53">
        <f t="shared" si="9"/>
        <v>0</v>
      </c>
      <c r="X37" s="53">
        <f t="shared" si="10"/>
        <v>0</v>
      </c>
      <c r="Y37" s="53">
        <f t="shared" si="11"/>
        <v>0</v>
      </c>
      <c r="Z37" s="51"/>
      <c r="AA37" s="51"/>
    </row>
    <row r="38" spans="1:27" x14ac:dyDescent="0.25">
      <c r="A38" s="144"/>
      <c r="B38" s="50"/>
      <c r="C38" s="50"/>
      <c r="D38" s="50"/>
      <c r="E38" s="50"/>
      <c r="F38" s="50"/>
      <c r="G38" s="50"/>
      <c r="H38" s="50"/>
      <c r="I38" s="50"/>
      <c r="J38" s="50"/>
      <c r="K38" s="50"/>
      <c r="L38" s="50"/>
      <c r="M38" s="50"/>
      <c r="N38" s="50"/>
      <c r="O38" s="49"/>
      <c r="P38" s="52"/>
      <c r="Q38" s="52"/>
      <c r="R38" s="52"/>
      <c r="S38" s="52"/>
      <c r="T38" s="53">
        <f t="shared" si="6"/>
        <v>0</v>
      </c>
      <c r="U38" s="53">
        <f t="shared" si="7"/>
        <v>0</v>
      </c>
      <c r="V38" s="53">
        <f t="shared" si="8"/>
        <v>0</v>
      </c>
      <c r="W38" s="53">
        <f t="shared" si="9"/>
        <v>0</v>
      </c>
      <c r="X38" s="53">
        <f t="shared" si="10"/>
        <v>0</v>
      </c>
      <c r="Y38" s="53">
        <f t="shared" si="11"/>
        <v>0</v>
      </c>
      <c r="Z38" s="51"/>
      <c r="AA38" s="51"/>
    </row>
    <row r="39" spans="1:27" x14ac:dyDescent="0.25">
      <c r="A39" s="144"/>
      <c r="B39" s="50"/>
      <c r="C39" s="50"/>
      <c r="D39" s="50"/>
      <c r="E39" s="50"/>
      <c r="F39" s="50"/>
      <c r="G39" s="50"/>
      <c r="H39" s="50"/>
      <c r="I39" s="50"/>
      <c r="J39" s="50"/>
      <c r="K39" s="50"/>
      <c r="L39" s="50"/>
      <c r="M39" s="50"/>
      <c r="N39" s="50"/>
      <c r="O39" s="49"/>
      <c r="P39" s="52"/>
      <c r="Q39" s="52"/>
      <c r="R39" s="52"/>
      <c r="S39" s="52"/>
      <c r="T39" s="53">
        <f t="shared" si="6"/>
        <v>0</v>
      </c>
      <c r="U39" s="53">
        <f t="shared" si="7"/>
        <v>0</v>
      </c>
      <c r="V39" s="53">
        <f t="shared" si="8"/>
        <v>0</v>
      </c>
      <c r="W39" s="53">
        <f t="shared" si="9"/>
        <v>0</v>
      </c>
      <c r="X39" s="53">
        <f t="shared" si="10"/>
        <v>0</v>
      </c>
      <c r="Y39" s="53">
        <f t="shared" si="11"/>
        <v>0</v>
      </c>
      <c r="Z39" s="51"/>
      <c r="AA39" s="51"/>
    </row>
    <row r="40" spans="1:27" x14ac:dyDescent="0.25">
      <c r="A40" s="144"/>
      <c r="B40" s="50"/>
      <c r="C40" s="50"/>
      <c r="D40" s="50"/>
      <c r="E40" s="50"/>
      <c r="F40" s="50"/>
      <c r="G40" s="50"/>
      <c r="H40" s="50"/>
      <c r="I40" s="50"/>
      <c r="J40" s="50"/>
      <c r="K40" s="50"/>
      <c r="L40" s="50"/>
      <c r="M40" s="50"/>
      <c r="N40" s="50"/>
      <c r="O40" s="49"/>
      <c r="P40" s="52"/>
      <c r="Q40" s="52"/>
      <c r="R40" s="52"/>
      <c r="S40" s="52"/>
      <c r="T40" s="53">
        <f t="shared" si="6"/>
        <v>0</v>
      </c>
      <c r="U40" s="53">
        <f t="shared" si="7"/>
        <v>0</v>
      </c>
      <c r="V40" s="53">
        <f t="shared" si="8"/>
        <v>0</v>
      </c>
      <c r="W40" s="53">
        <f t="shared" si="9"/>
        <v>0</v>
      </c>
      <c r="X40" s="53">
        <f t="shared" si="10"/>
        <v>0</v>
      </c>
      <c r="Y40" s="53">
        <f t="shared" si="11"/>
        <v>0</v>
      </c>
      <c r="Z40" s="51"/>
      <c r="AA40" s="51"/>
    </row>
    <row r="41" spans="1:27" x14ac:dyDescent="0.25">
      <c r="A41" s="144"/>
      <c r="B41" s="50"/>
      <c r="C41" s="50"/>
      <c r="D41" s="50"/>
      <c r="E41" s="50"/>
      <c r="F41" s="50"/>
      <c r="G41" s="50"/>
      <c r="H41" s="50"/>
      <c r="I41" s="50"/>
      <c r="J41" s="50"/>
      <c r="K41" s="50"/>
      <c r="L41" s="50"/>
      <c r="M41" s="50"/>
      <c r="N41" s="50"/>
      <c r="O41" s="49"/>
      <c r="P41" s="52"/>
      <c r="Q41" s="52"/>
      <c r="R41" s="52"/>
      <c r="S41" s="52"/>
      <c r="T41" s="53">
        <f t="shared" si="6"/>
        <v>0</v>
      </c>
      <c r="U41" s="53">
        <f t="shared" si="7"/>
        <v>0</v>
      </c>
      <c r="V41" s="53">
        <f t="shared" si="8"/>
        <v>0</v>
      </c>
      <c r="W41" s="53">
        <f t="shared" si="9"/>
        <v>0</v>
      </c>
      <c r="X41" s="53">
        <f t="shared" si="10"/>
        <v>0</v>
      </c>
      <c r="Y41" s="53">
        <f t="shared" si="11"/>
        <v>0</v>
      </c>
      <c r="Z41" s="51"/>
      <c r="AA41" s="51"/>
    </row>
    <row r="42" spans="1:27" x14ac:dyDescent="0.25">
      <c r="A42" s="144"/>
      <c r="B42" s="50"/>
      <c r="C42" s="50"/>
      <c r="D42" s="50"/>
      <c r="E42" s="50"/>
      <c r="F42" s="50"/>
      <c r="G42" s="50"/>
      <c r="H42" s="50"/>
      <c r="I42" s="50"/>
      <c r="J42" s="50"/>
      <c r="K42" s="50"/>
      <c r="L42" s="50"/>
      <c r="M42" s="50"/>
      <c r="N42" s="50"/>
      <c r="O42" s="49"/>
      <c r="P42" s="52"/>
      <c r="Q42" s="52"/>
      <c r="R42" s="52"/>
      <c r="S42" s="52"/>
      <c r="T42" s="53">
        <f t="shared" si="6"/>
        <v>0</v>
      </c>
      <c r="U42" s="53">
        <f t="shared" si="7"/>
        <v>0</v>
      </c>
      <c r="V42" s="53">
        <f t="shared" si="8"/>
        <v>0</v>
      </c>
      <c r="W42" s="53">
        <f t="shared" si="9"/>
        <v>0</v>
      </c>
      <c r="X42" s="53">
        <f t="shared" si="10"/>
        <v>0</v>
      </c>
      <c r="Y42" s="53">
        <f t="shared" si="11"/>
        <v>0</v>
      </c>
      <c r="Z42" s="51"/>
      <c r="AA42" s="51"/>
    </row>
    <row r="43" spans="1:27" x14ac:dyDescent="0.25">
      <c r="A43" s="144"/>
      <c r="B43" s="50"/>
      <c r="C43" s="50"/>
      <c r="D43" s="50"/>
      <c r="E43" s="50"/>
      <c r="F43" s="50"/>
      <c r="G43" s="50"/>
      <c r="H43" s="50"/>
      <c r="I43" s="50"/>
      <c r="J43" s="50"/>
      <c r="K43" s="50"/>
      <c r="L43" s="50"/>
      <c r="M43" s="50"/>
      <c r="N43" s="50"/>
      <c r="O43" s="49"/>
      <c r="P43" s="52"/>
      <c r="Q43" s="52"/>
      <c r="R43" s="52"/>
      <c r="S43" s="52"/>
      <c r="T43" s="53">
        <f t="shared" si="6"/>
        <v>0</v>
      </c>
      <c r="U43" s="53">
        <f t="shared" si="7"/>
        <v>0</v>
      </c>
      <c r="V43" s="53">
        <f t="shared" si="8"/>
        <v>0</v>
      </c>
      <c r="W43" s="53">
        <f t="shared" si="9"/>
        <v>0</v>
      </c>
      <c r="X43" s="53">
        <f t="shared" si="10"/>
        <v>0</v>
      </c>
      <c r="Y43" s="53">
        <f t="shared" si="11"/>
        <v>0</v>
      </c>
      <c r="Z43" s="51"/>
      <c r="AA43" s="51"/>
    </row>
    <row r="44" spans="1:27" x14ac:dyDescent="0.25">
      <c r="A44" s="144"/>
      <c r="B44" s="50"/>
      <c r="C44" s="50"/>
      <c r="D44" s="50"/>
      <c r="E44" s="50"/>
      <c r="F44" s="50"/>
      <c r="G44" s="50"/>
      <c r="H44" s="50"/>
      <c r="I44" s="50"/>
      <c r="J44" s="50"/>
      <c r="K44" s="50"/>
      <c r="L44" s="50"/>
      <c r="M44" s="50"/>
      <c r="N44" s="50"/>
      <c r="O44" s="49"/>
      <c r="P44" s="52"/>
      <c r="Q44" s="52"/>
      <c r="R44" s="52"/>
      <c r="S44" s="52"/>
      <c r="T44" s="53">
        <f t="shared" si="6"/>
        <v>0</v>
      </c>
      <c r="U44" s="53">
        <f t="shared" si="7"/>
        <v>0</v>
      </c>
      <c r="V44" s="53">
        <f t="shared" si="8"/>
        <v>0</v>
      </c>
      <c r="W44" s="53">
        <f t="shared" si="9"/>
        <v>0</v>
      </c>
      <c r="X44" s="53">
        <f t="shared" si="10"/>
        <v>0</v>
      </c>
      <c r="Y44" s="53">
        <f t="shared" si="11"/>
        <v>0</v>
      </c>
      <c r="Z44" s="51"/>
      <c r="AA44" s="51"/>
    </row>
    <row r="45" spans="1:27" x14ac:dyDescent="0.25">
      <c r="A45" s="144"/>
      <c r="B45" s="50"/>
      <c r="C45" s="50"/>
      <c r="D45" s="50"/>
      <c r="E45" s="50"/>
      <c r="F45" s="50"/>
      <c r="G45" s="50"/>
      <c r="H45" s="50"/>
      <c r="I45" s="50"/>
      <c r="J45" s="50"/>
      <c r="K45" s="50"/>
      <c r="L45" s="50"/>
      <c r="M45" s="50"/>
      <c r="N45" s="50"/>
      <c r="O45" s="49"/>
      <c r="P45" s="52"/>
      <c r="Q45" s="52"/>
      <c r="R45" s="52"/>
      <c r="S45" s="52"/>
      <c r="T45" s="53">
        <f t="shared" si="6"/>
        <v>0</v>
      </c>
      <c r="U45" s="53">
        <f t="shared" si="7"/>
        <v>0</v>
      </c>
      <c r="V45" s="53">
        <f t="shared" si="8"/>
        <v>0</v>
      </c>
      <c r="W45" s="53">
        <f t="shared" si="9"/>
        <v>0</v>
      </c>
      <c r="X45" s="53">
        <f t="shared" si="10"/>
        <v>0</v>
      </c>
      <c r="Y45" s="53">
        <f t="shared" si="11"/>
        <v>0</v>
      </c>
      <c r="Z45" s="51"/>
      <c r="AA45" s="51"/>
    </row>
    <row r="46" spans="1:27" x14ac:dyDescent="0.25">
      <c r="A46" s="144"/>
      <c r="B46" s="50"/>
      <c r="C46" s="50"/>
      <c r="D46" s="50"/>
      <c r="E46" s="50"/>
      <c r="F46" s="50"/>
      <c r="G46" s="50"/>
      <c r="H46" s="50"/>
      <c r="I46" s="50"/>
      <c r="J46" s="50"/>
      <c r="K46" s="50"/>
      <c r="L46" s="50"/>
      <c r="M46" s="50"/>
      <c r="N46" s="50"/>
      <c r="O46" s="49"/>
      <c r="P46" s="52"/>
      <c r="Q46" s="52"/>
      <c r="R46" s="52"/>
      <c r="S46" s="52"/>
      <c r="T46" s="53">
        <f t="shared" si="6"/>
        <v>0</v>
      </c>
      <c r="U46" s="53">
        <f t="shared" si="7"/>
        <v>0</v>
      </c>
      <c r="V46" s="53">
        <f t="shared" si="8"/>
        <v>0</v>
      </c>
      <c r="W46" s="53">
        <f t="shared" si="9"/>
        <v>0</v>
      </c>
      <c r="X46" s="53">
        <f t="shared" si="10"/>
        <v>0</v>
      </c>
      <c r="Y46" s="53">
        <f t="shared" si="11"/>
        <v>0</v>
      </c>
      <c r="Z46" s="51"/>
      <c r="AA46" s="51"/>
    </row>
    <row r="47" spans="1:27" x14ac:dyDescent="0.25">
      <c r="A47" s="144"/>
      <c r="B47" s="50"/>
      <c r="C47" s="50"/>
      <c r="D47" s="50"/>
      <c r="E47" s="50"/>
      <c r="F47" s="50"/>
      <c r="G47" s="50"/>
      <c r="H47" s="50"/>
      <c r="I47" s="50"/>
      <c r="J47" s="50"/>
      <c r="K47" s="50"/>
      <c r="L47" s="50"/>
      <c r="M47" s="50"/>
      <c r="N47" s="50"/>
      <c r="O47" s="49"/>
      <c r="P47" s="52"/>
      <c r="Q47" s="52"/>
      <c r="R47" s="52"/>
      <c r="S47" s="52"/>
      <c r="T47" s="53">
        <f t="shared" si="6"/>
        <v>0</v>
      </c>
      <c r="U47" s="53">
        <f t="shared" si="7"/>
        <v>0</v>
      </c>
      <c r="V47" s="53">
        <f t="shared" si="8"/>
        <v>0</v>
      </c>
      <c r="W47" s="53">
        <f t="shared" si="9"/>
        <v>0</v>
      </c>
      <c r="X47" s="53">
        <f t="shared" si="10"/>
        <v>0</v>
      </c>
      <c r="Y47" s="53">
        <f t="shared" si="11"/>
        <v>0</v>
      </c>
      <c r="Z47" s="51"/>
      <c r="AA47" s="51"/>
    </row>
    <row r="48" spans="1:27" x14ac:dyDescent="0.25">
      <c r="A48" s="144"/>
      <c r="B48" s="50"/>
      <c r="C48" s="50"/>
      <c r="D48" s="50"/>
      <c r="E48" s="50"/>
      <c r="F48" s="50"/>
      <c r="G48" s="50"/>
      <c r="H48" s="50"/>
      <c r="I48" s="50"/>
      <c r="J48" s="50"/>
      <c r="K48" s="50"/>
      <c r="L48" s="50"/>
      <c r="M48" s="50"/>
      <c r="N48" s="50"/>
      <c r="O48" s="49"/>
      <c r="P48" s="52"/>
      <c r="Q48" s="52"/>
      <c r="R48" s="52"/>
      <c r="S48" s="52"/>
      <c r="T48" s="53">
        <f t="shared" si="6"/>
        <v>0</v>
      </c>
      <c r="U48" s="53">
        <f t="shared" si="7"/>
        <v>0</v>
      </c>
      <c r="V48" s="53">
        <f t="shared" si="8"/>
        <v>0</v>
      </c>
      <c r="W48" s="53">
        <f t="shared" si="9"/>
        <v>0</v>
      </c>
      <c r="X48" s="53">
        <f t="shared" si="10"/>
        <v>0</v>
      </c>
      <c r="Y48" s="53">
        <f t="shared" si="11"/>
        <v>0</v>
      </c>
      <c r="Z48" s="51"/>
      <c r="AA48" s="51"/>
    </row>
    <row r="49" spans="1:27" x14ac:dyDescent="0.25">
      <c r="A49" s="144"/>
      <c r="B49" s="50"/>
      <c r="C49" s="50"/>
      <c r="D49" s="50"/>
      <c r="E49" s="50"/>
      <c r="F49" s="50"/>
      <c r="G49" s="50"/>
      <c r="H49" s="50"/>
      <c r="I49" s="50"/>
      <c r="J49" s="50"/>
      <c r="K49" s="50"/>
      <c r="L49" s="50"/>
      <c r="M49" s="50"/>
      <c r="N49" s="50"/>
      <c r="O49" s="49"/>
      <c r="P49" s="52"/>
      <c r="Q49" s="52"/>
      <c r="R49" s="52"/>
      <c r="S49" s="52"/>
      <c r="T49" s="53">
        <f t="shared" si="6"/>
        <v>0</v>
      </c>
      <c r="U49" s="53">
        <f t="shared" si="7"/>
        <v>0</v>
      </c>
      <c r="V49" s="53">
        <f t="shared" si="8"/>
        <v>0</v>
      </c>
      <c r="W49" s="53">
        <f t="shared" si="9"/>
        <v>0</v>
      </c>
      <c r="X49" s="53">
        <f t="shared" si="10"/>
        <v>0</v>
      </c>
      <c r="Y49" s="53">
        <f t="shared" si="11"/>
        <v>0</v>
      </c>
      <c r="Z49" s="51"/>
      <c r="AA49" s="51"/>
    </row>
    <row r="50" spans="1:27" x14ac:dyDescent="0.25">
      <c r="A50" s="144"/>
      <c r="B50" s="50"/>
      <c r="C50" s="50"/>
      <c r="D50" s="50"/>
      <c r="E50" s="50"/>
      <c r="F50" s="50"/>
      <c r="G50" s="50"/>
      <c r="H50" s="50"/>
      <c r="I50" s="50"/>
      <c r="J50" s="50"/>
      <c r="K50" s="50"/>
      <c r="L50" s="50"/>
      <c r="M50" s="50"/>
      <c r="N50" s="50"/>
      <c r="O50" s="49"/>
      <c r="P50" s="52"/>
      <c r="Q50" s="52"/>
      <c r="R50" s="52"/>
      <c r="S50" s="52"/>
      <c r="T50" s="53">
        <f t="shared" si="6"/>
        <v>0</v>
      </c>
      <c r="U50" s="53">
        <f t="shared" si="7"/>
        <v>0</v>
      </c>
      <c r="V50" s="53">
        <f t="shared" si="8"/>
        <v>0</v>
      </c>
      <c r="W50" s="53">
        <f t="shared" si="9"/>
        <v>0</v>
      </c>
      <c r="X50" s="53">
        <f t="shared" si="10"/>
        <v>0</v>
      </c>
      <c r="Y50" s="53">
        <f t="shared" si="11"/>
        <v>0</v>
      </c>
      <c r="Z50" s="51"/>
      <c r="AA50" s="51"/>
    </row>
    <row r="51" spans="1:27" x14ac:dyDescent="0.25">
      <c r="A51" s="144"/>
      <c r="B51" s="50"/>
      <c r="C51" s="50"/>
      <c r="D51" s="50"/>
      <c r="E51" s="50"/>
      <c r="F51" s="50"/>
      <c r="G51" s="50"/>
      <c r="H51" s="50"/>
      <c r="I51" s="50"/>
      <c r="J51" s="50"/>
      <c r="K51" s="50"/>
      <c r="L51" s="50"/>
      <c r="M51" s="50"/>
      <c r="N51" s="50"/>
      <c r="O51" s="49"/>
      <c r="P51" s="52"/>
      <c r="Q51" s="52"/>
      <c r="R51" s="52"/>
      <c r="S51" s="52"/>
      <c r="T51" s="53">
        <f t="shared" si="6"/>
        <v>0</v>
      </c>
      <c r="U51" s="53">
        <f t="shared" si="7"/>
        <v>0</v>
      </c>
      <c r="V51" s="53">
        <f t="shared" si="8"/>
        <v>0</v>
      </c>
      <c r="W51" s="53">
        <f t="shared" si="9"/>
        <v>0</v>
      </c>
      <c r="X51" s="53">
        <f t="shared" si="10"/>
        <v>0</v>
      </c>
      <c r="Y51" s="53">
        <f t="shared" si="11"/>
        <v>0</v>
      </c>
      <c r="Z51" s="51"/>
      <c r="AA51" s="51"/>
    </row>
    <row r="52" spans="1:27" x14ac:dyDescent="0.25">
      <c r="A52" s="144"/>
      <c r="B52" s="50"/>
      <c r="C52" s="50"/>
      <c r="D52" s="50"/>
      <c r="E52" s="50"/>
      <c r="F52" s="50"/>
      <c r="G52" s="50"/>
      <c r="H52" s="50"/>
      <c r="I52" s="50"/>
      <c r="J52" s="50"/>
      <c r="K52" s="50"/>
      <c r="L52" s="50"/>
      <c r="M52" s="50"/>
      <c r="N52" s="50"/>
      <c r="O52" s="49"/>
      <c r="P52" s="52"/>
      <c r="Q52" s="52"/>
      <c r="R52" s="52"/>
      <c r="S52" s="52"/>
      <c r="T52" s="53">
        <f t="shared" si="6"/>
        <v>0</v>
      </c>
      <c r="U52" s="53">
        <f t="shared" si="7"/>
        <v>0</v>
      </c>
      <c r="V52" s="53">
        <f t="shared" si="8"/>
        <v>0</v>
      </c>
      <c r="W52" s="53">
        <f t="shared" si="9"/>
        <v>0</v>
      </c>
      <c r="X52" s="53">
        <f t="shared" si="10"/>
        <v>0</v>
      </c>
      <c r="Y52" s="53">
        <f t="shared" si="11"/>
        <v>0</v>
      </c>
      <c r="Z52" s="51"/>
      <c r="AA52" s="51"/>
    </row>
    <row r="53" spans="1:27" x14ac:dyDescent="0.25">
      <c r="A53" s="144"/>
      <c r="B53" s="50"/>
      <c r="C53" s="50"/>
      <c r="D53" s="50"/>
      <c r="E53" s="50"/>
      <c r="F53" s="50"/>
      <c r="G53" s="50"/>
      <c r="H53" s="50"/>
      <c r="I53" s="50"/>
      <c r="J53" s="50"/>
      <c r="K53" s="50"/>
      <c r="L53" s="50"/>
      <c r="M53" s="50"/>
      <c r="N53" s="50"/>
      <c r="O53" s="49"/>
      <c r="P53" s="52"/>
      <c r="Q53" s="52"/>
      <c r="R53" s="52"/>
      <c r="S53" s="52"/>
      <c r="T53" s="53">
        <f t="shared" si="6"/>
        <v>0</v>
      </c>
      <c r="U53" s="53">
        <f t="shared" si="7"/>
        <v>0</v>
      </c>
      <c r="V53" s="53">
        <f t="shared" si="8"/>
        <v>0</v>
      </c>
      <c r="W53" s="53">
        <f t="shared" si="9"/>
        <v>0</v>
      </c>
      <c r="X53" s="53">
        <f t="shared" si="10"/>
        <v>0</v>
      </c>
      <c r="Y53" s="53">
        <f t="shared" si="11"/>
        <v>0</v>
      </c>
      <c r="Z53" s="51"/>
      <c r="AA53" s="51"/>
    </row>
    <row r="54" spans="1:27" x14ac:dyDescent="0.25">
      <c r="A54" s="144"/>
      <c r="B54" s="50"/>
      <c r="C54" s="50"/>
      <c r="D54" s="50"/>
      <c r="E54" s="50"/>
      <c r="F54" s="50"/>
      <c r="G54" s="50"/>
      <c r="H54" s="50"/>
      <c r="I54" s="50"/>
      <c r="J54" s="50"/>
      <c r="K54" s="50"/>
      <c r="L54" s="50"/>
      <c r="M54" s="50"/>
      <c r="N54" s="50"/>
      <c r="O54" s="49"/>
      <c r="P54" s="52"/>
      <c r="Q54" s="52"/>
      <c r="R54" s="52"/>
      <c r="S54" s="52"/>
      <c r="T54" s="53">
        <f t="shared" si="6"/>
        <v>0</v>
      </c>
      <c r="U54" s="53">
        <f t="shared" si="7"/>
        <v>0</v>
      </c>
      <c r="V54" s="53">
        <f t="shared" si="8"/>
        <v>0</v>
      </c>
      <c r="W54" s="53">
        <f t="shared" si="9"/>
        <v>0</v>
      </c>
      <c r="X54" s="53">
        <f t="shared" si="10"/>
        <v>0</v>
      </c>
      <c r="Y54" s="53">
        <f t="shared" si="11"/>
        <v>0</v>
      </c>
      <c r="Z54" s="51"/>
      <c r="AA54" s="51"/>
    </row>
    <row r="55" spans="1:27" x14ac:dyDescent="0.25">
      <c r="A55" s="144"/>
      <c r="B55" s="50"/>
      <c r="C55" s="50"/>
      <c r="D55" s="50"/>
      <c r="E55" s="50"/>
      <c r="F55" s="50"/>
      <c r="G55" s="50"/>
      <c r="H55" s="50"/>
      <c r="I55" s="50"/>
      <c r="J55" s="50"/>
      <c r="K55" s="50"/>
      <c r="L55" s="50"/>
      <c r="M55" s="50"/>
      <c r="N55" s="50"/>
      <c r="O55" s="49"/>
      <c r="P55" s="52"/>
      <c r="Q55" s="52"/>
      <c r="R55" s="52"/>
      <c r="S55" s="52"/>
      <c r="T55" s="53">
        <f t="shared" si="6"/>
        <v>0</v>
      </c>
      <c r="U55" s="53">
        <f t="shared" si="7"/>
        <v>0</v>
      </c>
      <c r="V55" s="53">
        <f t="shared" si="8"/>
        <v>0</v>
      </c>
      <c r="W55" s="53">
        <f t="shared" si="9"/>
        <v>0</v>
      </c>
      <c r="X55" s="53">
        <f t="shared" si="10"/>
        <v>0</v>
      </c>
      <c r="Y55" s="53">
        <f t="shared" si="11"/>
        <v>0</v>
      </c>
      <c r="Z55" s="51"/>
      <c r="AA55" s="51"/>
    </row>
    <row r="56" spans="1:27" x14ac:dyDescent="0.25">
      <c r="A56" s="144"/>
      <c r="B56" s="50"/>
      <c r="C56" s="50"/>
      <c r="D56" s="50"/>
      <c r="E56" s="50"/>
      <c r="F56" s="50"/>
      <c r="G56" s="50"/>
      <c r="H56" s="50"/>
      <c r="I56" s="50"/>
      <c r="J56" s="50"/>
      <c r="K56" s="50"/>
      <c r="L56" s="50"/>
      <c r="M56" s="50"/>
      <c r="N56" s="50"/>
      <c r="O56" s="49"/>
      <c r="P56" s="52"/>
      <c r="Q56" s="52"/>
      <c r="R56" s="52"/>
      <c r="S56" s="52"/>
      <c r="T56" s="53">
        <f t="shared" si="6"/>
        <v>0</v>
      </c>
      <c r="U56" s="53">
        <f t="shared" si="7"/>
        <v>0</v>
      </c>
      <c r="V56" s="53">
        <f t="shared" si="8"/>
        <v>0</v>
      </c>
      <c r="W56" s="53">
        <f t="shared" si="9"/>
        <v>0</v>
      </c>
      <c r="X56" s="53">
        <f t="shared" si="10"/>
        <v>0</v>
      </c>
      <c r="Y56" s="53">
        <f t="shared" si="11"/>
        <v>0</v>
      </c>
      <c r="Z56" s="51"/>
      <c r="AA56" s="51"/>
    </row>
    <row r="57" spans="1:27" x14ac:dyDescent="0.25">
      <c r="A57" s="144"/>
      <c r="B57" s="50"/>
      <c r="C57" s="50"/>
      <c r="D57" s="50"/>
      <c r="E57" s="50"/>
      <c r="F57" s="50"/>
      <c r="G57" s="50"/>
      <c r="H57" s="50"/>
      <c r="I57" s="50"/>
      <c r="J57" s="50"/>
      <c r="K57" s="50"/>
      <c r="L57" s="50"/>
      <c r="M57" s="50"/>
      <c r="N57" s="50"/>
      <c r="O57" s="49"/>
      <c r="P57" s="52"/>
      <c r="Q57" s="52"/>
      <c r="R57" s="52"/>
      <c r="S57" s="52"/>
      <c r="T57" s="53">
        <f t="shared" si="6"/>
        <v>0</v>
      </c>
      <c r="U57" s="53">
        <f t="shared" si="7"/>
        <v>0</v>
      </c>
      <c r="V57" s="53">
        <f t="shared" si="8"/>
        <v>0</v>
      </c>
      <c r="W57" s="53">
        <f t="shared" si="9"/>
        <v>0</v>
      </c>
      <c r="X57" s="53">
        <f t="shared" si="10"/>
        <v>0</v>
      </c>
      <c r="Y57" s="53">
        <f t="shared" si="11"/>
        <v>0</v>
      </c>
      <c r="Z57" s="51"/>
      <c r="AA57" s="51"/>
    </row>
    <row r="58" spans="1:27" x14ac:dyDescent="0.25">
      <c r="A58" s="144"/>
      <c r="B58" s="50"/>
      <c r="C58" s="50"/>
      <c r="D58" s="50"/>
      <c r="E58" s="50"/>
      <c r="F58" s="50"/>
      <c r="G58" s="50"/>
      <c r="H58" s="50"/>
      <c r="I58" s="50"/>
      <c r="J58" s="50"/>
      <c r="K58" s="50"/>
      <c r="L58" s="50"/>
      <c r="M58" s="50"/>
      <c r="N58" s="50"/>
      <c r="O58" s="49"/>
      <c r="P58" s="52"/>
      <c r="Q58" s="52"/>
      <c r="R58" s="52"/>
      <c r="S58" s="52"/>
      <c r="T58" s="53">
        <f t="shared" si="6"/>
        <v>0</v>
      </c>
      <c r="U58" s="53">
        <f t="shared" si="7"/>
        <v>0</v>
      </c>
      <c r="V58" s="53">
        <f t="shared" si="8"/>
        <v>0</v>
      </c>
      <c r="W58" s="53">
        <f t="shared" si="9"/>
        <v>0</v>
      </c>
      <c r="X58" s="53">
        <f t="shared" si="10"/>
        <v>0</v>
      </c>
      <c r="Y58" s="53">
        <f t="shared" si="11"/>
        <v>0</v>
      </c>
      <c r="Z58" s="51"/>
      <c r="AA58" s="51"/>
    </row>
    <row r="59" spans="1:27" x14ac:dyDescent="0.25">
      <c r="A59" s="144"/>
      <c r="B59" s="50"/>
      <c r="C59" s="50"/>
      <c r="D59" s="50"/>
      <c r="E59" s="50"/>
      <c r="F59" s="50"/>
      <c r="G59" s="50"/>
      <c r="H59" s="50"/>
      <c r="I59" s="50"/>
      <c r="J59" s="50"/>
      <c r="K59" s="50"/>
      <c r="L59" s="50"/>
      <c r="M59" s="50"/>
      <c r="N59" s="50"/>
      <c r="O59" s="49"/>
      <c r="P59" s="52"/>
      <c r="Q59" s="52"/>
      <c r="R59" s="52"/>
      <c r="S59" s="52"/>
      <c r="T59" s="53">
        <f t="shared" si="6"/>
        <v>0</v>
      </c>
      <c r="U59" s="53">
        <f t="shared" si="7"/>
        <v>0</v>
      </c>
      <c r="V59" s="53">
        <f t="shared" si="8"/>
        <v>0</v>
      </c>
      <c r="W59" s="53">
        <f t="shared" si="9"/>
        <v>0</v>
      </c>
      <c r="X59" s="53">
        <f t="shared" si="10"/>
        <v>0</v>
      </c>
      <c r="Y59" s="53">
        <f t="shared" si="11"/>
        <v>0</v>
      </c>
      <c r="Z59" s="51"/>
      <c r="AA59" s="51"/>
    </row>
    <row r="60" spans="1:27" x14ac:dyDescent="0.25">
      <c r="A60" s="144"/>
      <c r="B60" s="50"/>
      <c r="C60" s="50"/>
      <c r="D60" s="50"/>
      <c r="E60" s="50"/>
      <c r="F60" s="50"/>
      <c r="G60" s="50"/>
      <c r="H60" s="50"/>
      <c r="I60" s="50"/>
      <c r="J60" s="50"/>
      <c r="K60" s="50"/>
      <c r="L60" s="50"/>
      <c r="M60" s="50"/>
      <c r="N60" s="50"/>
      <c r="O60" s="49"/>
      <c r="P60" s="52"/>
      <c r="Q60" s="52"/>
      <c r="R60" s="52"/>
      <c r="S60" s="52"/>
      <c r="T60" s="53">
        <f t="shared" si="6"/>
        <v>0</v>
      </c>
      <c r="U60" s="53">
        <f t="shared" si="7"/>
        <v>0</v>
      </c>
      <c r="V60" s="53">
        <f t="shared" si="8"/>
        <v>0</v>
      </c>
      <c r="W60" s="53">
        <f t="shared" si="9"/>
        <v>0</v>
      </c>
      <c r="X60" s="53">
        <f t="shared" si="10"/>
        <v>0</v>
      </c>
      <c r="Y60" s="53">
        <f t="shared" si="11"/>
        <v>0</v>
      </c>
      <c r="Z60" s="51"/>
      <c r="AA60" s="51"/>
    </row>
    <row r="61" spans="1:27" x14ac:dyDescent="0.25">
      <c r="A61" s="144"/>
      <c r="B61" s="50"/>
      <c r="C61" s="50"/>
      <c r="D61" s="50"/>
      <c r="E61" s="50"/>
      <c r="F61" s="50"/>
      <c r="G61" s="50"/>
      <c r="H61" s="50"/>
      <c r="I61" s="50"/>
      <c r="J61" s="50"/>
      <c r="K61" s="50"/>
      <c r="L61" s="50"/>
      <c r="M61" s="50"/>
      <c r="N61" s="50"/>
      <c r="O61" s="49"/>
      <c r="P61" s="52"/>
      <c r="Q61" s="52"/>
      <c r="R61" s="52"/>
      <c r="S61" s="52"/>
      <c r="T61" s="53">
        <f t="shared" si="6"/>
        <v>0</v>
      </c>
      <c r="U61" s="53">
        <f t="shared" si="7"/>
        <v>0</v>
      </c>
      <c r="V61" s="53">
        <f t="shared" si="8"/>
        <v>0</v>
      </c>
      <c r="W61" s="53">
        <f t="shared" si="9"/>
        <v>0</v>
      </c>
      <c r="X61" s="53">
        <f t="shared" si="10"/>
        <v>0</v>
      </c>
      <c r="Y61" s="53">
        <f t="shared" si="11"/>
        <v>0</v>
      </c>
      <c r="Z61" s="51"/>
      <c r="AA61" s="51"/>
    </row>
    <row r="62" spans="1:27" x14ac:dyDescent="0.25">
      <c r="A62" s="144"/>
      <c r="B62" s="50"/>
      <c r="C62" s="50"/>
      <c r="D62" s="50"/>
      <c r="E62" s="50"/>
      <c r="F62" s="50"/>
      <c r="G62" s="50"/>
      <c r="H62" s="50"/>
      <c r="I62" s="50"/>
      <c r="J62" s="50"/>
      <c r="K62" s="50"/>
      <c r="L62" s="50"/>
      <c r="M62" s="50"/>
      <c r="N62" s="50"/>
      <c r="O62" s="49"/>
      <c r="P62" s="52"/>
      <c r="Q62" s="52"/>
      <c r="R62" s="52"/>
      <c r="S62" s="52"/>
      <c r="T62" s="53">
        <f t="shared" si="6"/>
        <v>0</v>
      </c>
      <c r="U62" s="53">
        <f t="shared" si="7"/>
        <v>0</v>
      </c>
      <c r="V62" s="53">
        <f t="shared" si="8"/>
        <v>0</v>
      </c>
      <c r="W62" s="53">
        <f t="shared" si="9"/>
        <v>0</v>
      </c>
      <c r="X62" s="53">
        <f t="shared" si="10"/>
        <v>0</v>
      </c>
      <c r="Y62" s="53">
        <f t="shared" si="11"/>
        <v>0</v>
      </c>
      <c r="Z62" s="51"/>
      <c r="AA62" s="51"/>
    </row>
    <row r="63" spans="1:27" x14ac:dyDescent="0.25">
      <c r="A63" s="144"/>
      <c r="B63" s="50"/>
      <c r="C63" s="50"/>
      <c r="D63" s="50"/>
      <c r="E63" s="50"/>
      <c r="F63" s="50"/>
      <c r="G63" s="50"/>
      <c r="H63" s="50"/>
      <c r="I63" s="50"/>
      <c r="J63" s="50"/>
      <c r="K63" s="50"/>
      <c r="L63" s="50"/>
      <c r="M63" s="50"/>
      <c r="N63" s="50"/>
      <c r="O63" s="49"/>
      <c r="P63" s="52"/>
      <c r="Q63" s="52"/>
      <c r="R63" s="52"/>
      <c r="S63" s="52"/>
      <c r="T63" s="53">
        <f t="shared" si="6"/>
        <v>0</v>
      </c>
      <c r="U63" s="53">
        <f t="shared" si="7"/>
        <v>0</v>
      </c>
      <c r="V63" s="53">
        <f t="shared" si="8"/>
        <v>0</v>
      </c>
      <c r="W63" s="53">
        <f t="shared" si="9"/>
        <v>0</v>
      </c>
      <c r="X63" s="53">
        <f t="shared" si="10"/>
        <v>0</v>
      </c>
      <c r="Y63" s="53">
        <f t="shared" si="11"/>
        <v>0</v>
      </c>
      <c r="Z63" s="51"/>
      <c r="AA63" s="51"/>
    </row>
    <row r="64" spans="1:27" x14ac:dyDescent="0.25">
      <c r="A64" s="144"/>
      <c r="B64" s="50"/>
      <c r="C64" s="50"/>
      <c r="D64" s="50"/>
      <c r="E64" s="50"/>
      <c r="F64" s="50"/>
      <c r="G64" s="50"/>
      <c r="H64" s="50"/>
      <c r="I64" s="50"/>
      <c r="J64" s="50"/>
      <c r="K64" s="50"/>
      <c r="L64" s="50"/>
      <c r="M64" s="50"/>
      <c r="N64" s="50"/>
      <c r="O64" s="49"/>
      <c r="P64" s="52"/>
      <c r="Q64" s="52"/>
      <c r="R64" s="52"/>
      <c r="S64" s="52"/>
      <c r="T64" s="53">
        <f t="shared" si="6"/>
        <v>0</v>
      </c>
      <c r="U64" s="53">
        <f t="shared" si="7"/>
        <v>0</v>
      </c>
      <c r="V64" s="53">
        <f t="shared" si="8"/>
        <v>0</v>
      </c>
      <c r="W64" s="53">
        <f t="shared" si="9"/>
        <v>0</v>
      </c>
      <c r="X64" s="53">
        <f t="shared" si="10"/>
        <v>0</v>
      </c>
      <c r="Y64" s="53">
        <f t="shared" si="11"/>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53">
        <f t="shared" si="6"/>
        <v>0</v>
      </c>
      <c r="U65" s="53">
        <f t="shared" si="7"/>
        <v>0</v>
      </c>
      <c r="V65" s="53">
        <f t="shared" si="8"/>
        <v>0</v>
      </c>
      <c r="W65" s="53">
        <f t="shared" si="9"/>
        <v>0</v>
      </c>
      <c r="X65" s="53">
        <f t="shared" si="10"/>
        <v>0</v>
      </c>
      <c r="Y65" s="53">
        <f t="shared" si="11"/>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53">
        <f t="shared" si="6"/>
        <v>0</v>
      </c>
      <c r="U66" s="53">
        <f t="shared" si="7"/>
        <v>0</v>
      </c>
      <c r="V66" s="53">
        <f t="shared" si="8"/>
        <v>0</v>
      </c>
      <c r="W66" s="53">
        <f t="shared" si="9"/>
        <v>0</v>
      </c>
      <c r="X66" s="53">
        <f t="shared" si="10"/>
        <v>0</v>
      </c>
      <c r="Y66" s="53">
        <f t="shared" si="11"/>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53">
        <f t="shared" si="6"/>
        <v>0</v>
      </c>
      <c r="U67" s="53">
        <f t="shared" si="7"/>
        <v>0</v>
      </c>
      <c r="V67" s="53">
        <f t="shared" si="8"/>
        <v>0</v>
      </c>
      <c r="W67" s="53">
        <f t="shared" si="9"/>
        <v>0</v>
      </c>
      <c r="X67" s="53">
        <f t="shared" si="10"/>
        <v>0</v>
      </c>
      <c r="Y67" s="53">
        <f t="shared" si="11"/>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53">
        <f t="shared" si="6"/>
        <v>0</v>
      </c>
      <c r="U68" s="53">
        <f t="shared" si="7"/>
        <v>0</v>
      </c>
      <c r="V68" s="53">
        <f t="shared" si="8"/>
        <v>0</v>
      </c>
      <c r="W68" s="53">
        <f t="shared" si="9"/>
        <v>0</v>
      </c>
      <c r="X68" s="53">
        <f t="shared" si="10"/>
        <v>0</v>
      </c>
      <c r="Y68" s="53">
        <f t="shared" si="11"/>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53">
        <f t="shared" si="6"/>
        <v>0</v>
      </c>
      <c r="U69" s="53">
        <f t="shared" si="7"/>
        <v>0</v>
      </c>
      <c r="V69" s="53">
        <f t="shared" si="8"/>
        <v>0</v>
      </c>
      <c r="W69" s="53">
        <f t="shared" si="9"/>
        <v>0</v>
      </c>
      <c r="X69" s="53">
        <f t="shared" si="10"/>
        <v>0</v>
      </c>
      <c r="Y69" s="53">
        <f t="shared" si="11"/>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53">
        <f t="shared" si="6"/>
        <v>0</v>
      </c>
      <c r="U70" s="53">
        <f t="shared" si="7"/>
        <v>0</v>
      </c>
      <c r="V70" s="53">
        <f t="shared" si="8"/>
        <v>0</v>
      </c>
      <c r="W70" s="53">
        <f t="shared" si="9"/>
        <v>0</v>
      </c>
      <c r="X70" s="53">
        <f t="shared" si="10"/>
        <v>0</v>
      </c>
      <c r="Y70" s="53">
        <f t="shared" si="11"/>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53">
        <f t="shared" si="6"/>
        <v>0</v>
      </c>
      <c r="U71" s="53">
        <f t="shared" si="7"/>
        <v>0</v>
      </c>
      <c r="V71" s="53">
        <f t="shared" si="8"/>
        <v>0</v>
      </c>
      <c r="W71" s="53">
        <f t="shared" si="9"/>
        <v>0</v>
      </c>
      <c r="X71" s="53">
        <f t="shared" si="10"/>
        <v>0</v>
      </c>
      <c r="Y71" s="53">
        <f t="shared" si="11"/>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53">
        <f t="shared" si="6"/>
        <v>0</v>
      </c>
      <c r="U72" s="53">
        <f t="shared" si="7"/>
        <v>0</v>
      </c>
      <c r="V72" s="53">
        <f t="shared" si="8"/>
        <v>0</v>
      </c>
      <c r="W72" s="53">
        <f t="shared" si="9"/>
        <v>0</v>
      </c>
      <c r="X72" s="53">
        <f t="shared" si="10"/>
        <v>0</v>
      </c>
      <c r="Y72" s="53">
        <f t="shared" si="11"/>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53">
        <f t="shared" si="6"/>
        <v>0</v>
      </c>
      <c r="U73" s="53">
        <f t="shared" si="7"/>
        <v>0</v>
      </c>
      <c r="V73" s="53">
        <f t="shared" si="8"/>
        <v>0</v>
      </c>
      <c r="W73" s="53">
        <f t="shared" si="9"/>
        <v>0</v>
      </c>
      <c r="X73" s="53">
        <f t="shared" si="10"/>
        <v>0</v>
      </c>
      <c r="Y73" s="53">
        <f t="shared" si="11"/>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53">
        <f t="shared" ref="T74:T104" si="12">IF($N74="Pending",0,$N74*O74)</f>
        <v>0</v>
      </c>
      <c r="U74" s="53">
        <f t="shared" ref="U74:U104" si="13">IF($N74="Pending",0,$N74*P74)</f>
        <v>0</v>
      </c>
      <c r="V74" s="53">
        <f t="shared" ref="V74:V104" si="14">IF($N74="Pending",0,$N74*Q74)</f>
        <v>0</v>
      </c>
      <c r="W74" s="53">
        <f t="shared" ref="W74:W104" si="15">IF($N74="Pending",0,$N74*R74)</f>
        <v>0</v>
      </c>
      <c r="X74" s="53">
        <f t="shared" ref="X74:X104" si="16">IF($N74="Pending",0,$N74*S74)</f>
        <v>0</v>
      </c>
      <c r="Y74" s="53">
        <f t="shared" ref="Y74:Y104" si="17">SUM(T74:X74)</f>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53">
        <f t="shared" si="12"/>
        <v>0</v>
      </c>
      <c r="U75" s="53">
        <f t="shared" si="13"/>
        <v>0</v>
      </c>
      <c r="V75" s="53">
        <f t="shared" si="14"/>
        <v>0</v>
      </c>
      <c r="W75" s="53">
        <f t="shared" si="15"/>
        <v>0</v>
      </c>
      <c r="X75" s="53">
        <f t="shared" si="16"/>
        <v>0</v>
      </c>
      <c r="Y75" s="53">
        <f t="shared" si="17"/>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53">
        <f t="shared" si="12"/>
        <v>0</v>
      </c>
      <c r="U76" s="53">
        <f t="shared" si="13"/>
        <v>0</v>
      </c>
      <c r="V76" s="53">
        <f t="shared" si="14"/>
        <v>0</v>
      </c>
      <c r="W76" s="53">
        <f t="shared" si="15"/>
        <v>0</v>
      </c>
      <c r="X76" s="53">
        <f t="shared" si="16"/>
        <v>0</v>
      </c>
      <c r="Y76" s="53">
        <f t="shared" si="17"/>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53">
        <f t="shared" si="12"/>
        <v>0</v>
      </c>
      <c r="U77" s="53">
        <f t="shared" si="13"/>
        <v>0</v>
      </c>
      <c r="V77" s="53">
        <f t="shared" si="14"/>
        <v>0</v>
      </c>
      <c r="W77" s="53">
        <f t="shared" si="15"/>
        <v>0</v>
      </c>
      <c r="X77" s="53">
        <f t="shared" si="16"/>
        <v>0</v>
      </c>
      <c r="Y77" s="53">
        <f t="shared" si="17"/>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53">
        <f t="shared" si="12"/>
        <v>0</v>
      </c>
      <c r="U78" s="53">
        <f t="shared" si="13"/>
        <v>0</v>
      </c>
      <c r="V78" s="53">
        <f t="shared" si="14"/>
        <v>0</v>
      </c>
      <c r="W78" s="53">
        <f t="shared" si="15"/>
        <v>0</v>
      </c>
      <c r="X78" s="53">
        <f t="shared" si="16"/>
        <v>0</v>
      </c>
      <c r="Y78" s="53">
        <f t="shared" si="17"/>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53">
        <f t="shared" si="12"/>
        <v>0</v>
      </c>
      <c r="U79" s="53">
        <f t="shared" si="13"/>
        <v>0</v>
      </c>
      <c r="V79" s="53">
        <f t="shared" si="14"/>
        <v>0</v>
      </c>
      <c r="W79" s="53">
        <f t="shared" si="15"/>
        <v>0</v>
      </c>
      <c r="X79" s="53">
        <f t="shared" si="16"/>
        <v>0</v>
      </c>
      <c r="Y79" s="53">
        <f t="shared" si="17"/>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53">
        <f t="shared" si="12"/>
        <v>0</v>
      </c>
      <c r="U80" s="53">
        <f t="shared" si="13"/>
        <v>0</v>
      </c>
      <c r="V80" s="53">
        <f t="shared" si="14"/>
        <v>0</v>
      </c>
      <c r="W80" s="53">
        <f t="shared" si="15"/>
        <v>0</v>
      </c>
      <c r="X80" s="53">
        <f t="shared" si="16"/>
        <v>0</v>
      </c>
      <c r="Y80" s="53">
        <f t="shared" si="17"/>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53">
        <f t="shared" si="12"/>
        <v>0</v>
      </c>
      <c r="U81" s="53">
        <f t="shared" si="13"/>
        <v>0</v>
      </c>
      <c r="V81" s="53">
        <f t="shared" si="14"/>
        <v>0</v>
      </c>
      <c r="W81" s="53">
        <f t="shared" si="15"/>
        <v>0</v>
      </c>
      <c r="X81" s="53">
        <f t="shared" si="16"/>
        <v>0</v>
      </c>
      <c r="Y81" s="53">
        <f t="shared" si="17"/>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53">
        <f t="shared" si="12"/>
        <v>0</v>
      </c>
      <c r="U82" s="53">
        <f t="shared" si="13"/>
        <v>0</v>
      </c>
      <c r="V82" s="53">
        <f t="shared" si="14"/>
        <v>0</v>
      </c>
      <c r="W82" s="53">
        <f t="shared" si="15"/>
        <v>0</v>
      </c>
      <c r="X82" s="53">
        <f t="shared" si="16"/>
        <v>0</v>
      </c>
      <c r="Y82" s="53">
        <f t="shared" si="17"/>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53">
        <f t="shared" si="12"/>
        <v>0</v>
      </c>
      <c r="U83" s="53">
        <f t="shared" si="13"/>
        <v>0</v>
      </c>
      <c r="V83" s="53">
        <f t="shared" si="14"/>
        <v>0</v>
      </c>
      <c r="W83" s="53">
        <f t="shared" si="15"/>
        <v>0</v>
      </c>
      <c r="X83" s="53">
        <f t="shared" si="16"/>
        <v>0</v>
      </c>
      <c r="Y83" s="53">
        <f t="shared" si="17"/>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53">
        <f t="shared" si="12"/>
        <v>0</v>
      </c>
      <c r="U84" s="53">
        <f t="shared" si="13"/>
        <v>0</v>
      </c>
      <c r="V84" s="53">
        <f t="shared" si="14"/>
        <v>0</v>
      </c>
      <c r="W84" s="53">
        <f t="shared" si="15"/>
        <v>0</v>
      </c>
      <c r="X84" s="53">
        <f t="shared" si="16"/>
        <v>0</v>
      </c>
      <c r="Y84" s="53">
        <f t="shared" si="17"/>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53">
        <f t="shared" si="12"/>
        <v>0</v>
      </c>
      <c r="U85" s="53">
        <f t="shared" si="13"/>
        <v>0</v>
      </c>
      <c r="V85" s="53">
        <f t="shared" si="14"/>
        <v>0</v>
      </c>
      <c r="W85" s="53">
        <f t="shared" si="15"/>
        <v>0</v>
      </c>
      <c r="X85" s="53">
        <f t="shared" si="16"/>
        <v>0</v>
      </c>
      <c r="Y85" s="53">
        <f t="shared" si="17"/>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53">
        <f t="shared" si="12"/>
        <v>0</v>
      </c>
      <c r="U86" s="53">
        <f t="shared" si="13"/>
        <v>0</v>
      </c>
      <c r="V86" s="53">
        <f t="shared" si="14"/>
        <v>0</v>
      </c>
      <c r="W86" s="53">
        <f t="shared" si="15"/>
        <v>0</v>
      </c>
      <c r="X86" s="53">
        <f t="shared" si="16"/>
        <v>0</v>
      </c>
      <c r="Y86" s="53">
        <f t="shared" si="17"/>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53">
        <f t="shared" si="12"/>
        <v>0</v>
      </c>
      <c r="U87" s="53">
        <f t="shared" si="13"/>
        <v>0</v>
      </c>
      <c r="V87" s="53">
        <f t="shared" si="14"/>
        <v>0</v>
      </c>
      <c r="W87" s="53">
        <f t="shared" si="15"/>
        <v>0</v>
      </c>
      <c r="X87" s="53">
        <f t="shared" si="16"/>
        <v>0</v>
      </c>
      <c r="Y87" s="53">
        <f t="shared" si="17"/>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53">
        <f t="shared" si="12"/>
        <v>0</v>
      </c>
      <c r="U88" s="53">
        <f t="shared" si="13"/>
        <v>0</v>
      </c>
      <c r="V88" s="53">
        <f t="shared" si="14"/>
        <v>0</v>
      </c>
      <c r="W88" s="53">
        <f t="shared" si="15"/>
        <v>0</v>
      </c>
      <c r="X88" s="53">
        <f t="shared" si="16"/>
        <v>0</v>
      </c>
      <c r="Y88" s="53">
        <f t="shared" si="17"/>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53">
        <f t="shared" si="12"/>
        <v>0</v>
      </c>
      <c r="U89" s="53">
        <f t="shared" si="13"/>
        <v>0</v>
      </c>
      <c r="V89" s="53">
        <f t="shared" si="14"/>
        <v>0</v>
      </c>
      <c r="W89" s="53">
        <f t="shared" si="15"/>
        <v>0</v>
      </c>
      <c r="X89" s="53">
        <f t="shared" si="16"/>
        <v>0</v>
      </c>
      <c r="Y89" s="53">
        <f t="shared" si="17"/>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53">
        <f t="shared" si="12"/>
        <v>0</v>
      </c>
      <c r="U90" s="53">
        <f t="shared" si="13"/>
        <v>0</v>
      </c>
      <c r="V90" s="53">
        <f t="shared" si="14"/>
        <v>0</v>
      </c>
      <c r="W90" s="53">
        <f t="shared" si="15"/>
        <v>0</v>
      </c>
      <c r="X90" s="53">
        <f t="shared" si="16"/>
        <v>0</v>
      </c>
      <c r="Y90" s="53">
        <f t="shared" si="17"/>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53">
        <f t="shared" si="12"/>
        <v>0</v>
      </c>
      <c r="U91" s="53">
        <f t="shared" si="13"/>
        <v>0</v>
      </c>
      <c r="V91" s="53">
        <f t="shared" si="14"/>
        <v>0</v>
      </c>
      <c r="W91" s="53">
        <f t="shared" si="15"/>
        <v>0</v>
      </c>
      <c r="X91" s="53">
        <f t="shared" si="16"/>
        <v>0</v>
      </c>
      <c r="Y91" s="53">
        <f t="shared" si="17"/>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53">
        <f t="shared" si="12"/>
        <v>0</v>
      </c>
      <c r="U92" s="53">
        <f t="shared" si="13"/>
        <v>0</v>
      </c>
      <c r="V92" s="53">
        <f t="shared" si="14"/>
        <v>0</v>
      </c>
      <c r="W92" s="53">
        <f t="shared" si="15"/>
        <v>0</v>
      </c>
      <c r="X92" s="53">
        <f t="shared" si="16"/>
        <v>0</v>
      </c>
      <c r="Y92" s="53">
        <f t="shared" si="17"/>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53">
        <f t="shared" si="12"/>
        <v>0</v>
      </c>
      <c r="U93" s="53">
        <f t="shared" si="13"/>
        <v>0</v>
      </c>
      <c r="V93" s="53">
        <f t="shared" si="14"/>
        <v>0</v>
      </c>
      <c r="W93" s="53">
        <f t="shared" si="15"/>
        <v>0</v>
      </c>
      <c r="X93" s="53">
        <f t="shared" si="16"/>
        <v>0</v>
      </c>
      <c r="Y93" s="53">
        <f t="shared" si="17"/>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53">
        <f t="shared" si="12"/>
        <v>0</v>
      </c>
      <c r="U94" s="53">
        <f t="shared" si="13"/>
        <v>0</v>
      </c>
      <c r="V94" s="53">
        <f t="shared" si="14"/>
        <v>0</v>
      </c>
      <c r="W94" s="53">
        <f t="shared" si="15"/>
        <v>0</v>
      </c>
      <c r="X94" s="53">
        <f t="shared" si="16"/>
        <v>0</v>
      </c>
      <c r="Y94" s="53">
        <f t="shared" si="17"/>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53">
        <f t="shared" si="12"/>
        <v>0</v>
      </c>
      <c r="U95" s="53">
        <f t="shared" si="13"/>
        <v>0</v>
      </c>
      <c r="V95" s="53">
        <f t="shared" si="14"/>
        <v>0</v>
      </c>
      <c r="W95" s="53">
        <f t="shared" si="15"/>
        <v>0</v>
      </c>
      <c r="X95" s="53">
        <f t="shared" si="16"/>
        <v>0</v>
      </c>
      <c r="Y95" s="53">
        <f t="shared" si="17"/>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53">
        <f t="shared" si="12"/>
        <v>0</v>
      </c>
      <c r="U96" s="53">
        <f t="shared" si="13"/>
        <v>0</v>
      </c>
      <c r="V96" s="53">
        <f t="shared" si="14"/>
        <v>0</v>
      </c>
      <c r="W96" s="53">
        <f t="shared" si="15"/>
        <v>0</v>
      </c>
      <c r="X96" s="53">
        <f t="shared" si="16"/>
        <v>0</v>
      </c>
      <c r="Y96" s="53">
        <f t="shared" si="17"/>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53">
        <f t="shared" si="12"/>
        <v>0</v>
      </c>
      <c r="U97" s="53">
        <f t="shared" si="13"/>
        <v>0</v>
      </c>
      <c r="V97" s="53">
        <f t="shared" si="14"/>
        <v>0</v>
      </c>
      <c r="W97" s="53">
        <f t="shared" si="15"/>
        <v>0</v>
      </c>
      <c r="X97" s="53">
        <f t="shared" si="16"/>
        <v>0</v>
      </c>
      <c r="Y97" s="53">
        <f t="shared" si="17"/>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53">
        <f t="shared" si="12"/>
        <v>0</v>
      </c>
      <c r="U98" s="53">
        <f t="shared" si="13"/>
        <v>0</v>
      </c>
      <c r="V98" s="53">
        <f t="shared" si="14"/>
        <v>0</v>
      </c>
      <c r="W98" s="53">
        <f t="shared" si="15"/>
        <v>0</v>
      </c>
      <c r="X98" s="53">
        <f t="shared" si="16"/>
        <v>0</v>
      </c>
      <c r="Y98" s="53">
        <f t="shared" si="17"/>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53">
        <f t="shared" si="12"/>
        <v>0</v>
      </c>
      <c r="U99" s="53">
        <f t="shared" si="13"/>
        <v>0</v>
      </c>
      <c r="V99" s="53">
        <f t="shared" si="14"/>
        <v>0</v>
      </c>
      <c r="W99" s="53">
        <f t="shared" si="15"/>
        <v>0</v>
      </c>
      <c r="X99" s="53">
        <f t="shared" si="16"/>
        <v>0</v>
      </c>
      <c r="Y99" s="53">
        <f t="shared" si="17"/>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53">
        <f t="shared" si="12"/>
        <v>0</v>
      </c>
      <c r="U100" s="53">
        <f t="shared" si="13"/>
        <v>0</v>
      </c>
      <c r="V100" s="53">
        <f t="shared" si="14"/>
        <v>0</v>
      </c>
      <c r="W100" s="53">
        <f t="shared" si="15"/>
        <v>0</v>
      </c>
      <c r="X100" s="53">
        <f t="shared" si="16"/>
        <v>0</v>
      </c>
      <c r="Y100" s="53">
        <f t="shared" si="17"/>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53">
        <f t="shared" si="12"/>
        <v>0</v>
      </c>
      <c r="U101" s="53">
        <f t="shared" si="13"/>
        <v>0</v>
      </c>
      <c r="V101" s="53">
        <f t="shared" si="14"/>
        <v>0</v>
      </c>
      <c r="W101" s="53">
        <f t="shared" si="15"/>
        <v>0</v>
      </c>
      <c r="X101" s="53">
        <f t="shared" si="16"/>
        <v>0</v>
      </c>
      <c r="Y101" s="53">
        <f t="shared" si="17"/>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53">
        <f t="shared" si="12"/>
        <v>0</v>
      </c>
      <c r="U102" s="53">
        <f t="shared" si="13"/>
        <v>0</v>
      </c>
      <c r="V102" s="53">
        <f t="shared" si="14"/>
        <v>0</v>
      </c>
      <c r="W102" s="53">
        <f t="shared" si="15"/>
        <v>0</v>
      </c>
      <c r="X102" s="53">
        <f t="shared" si="16"/>
        <v>0</v>
      </c>
      <c r="Y102" s="53">
        <f t="shared" si="17"/>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53">
        <f t="shared" si="12"/>
        <v>0</v>
      </c>
      <c r="U103" s="53">
        <f t="shared" si="13"/>
        <v>0</v>
      </c>
      <c r="V103" s="53">
        <f t="shared" si="14"/>
        <v>0</v>
      </c>
      <c r="W103" s="53">
        <f t="shared" si="15"/>
        <v>0</v>
      </c>
      <c r="X103" s="53">
        <f t="shared" si="16"/>
        <v>0</v>
      </c>
      <c r="Y103" s="53">
        <f t="shared" si="17"/>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53">
        <f t="shared" si="12"/>
        <v>0</v>
      </c>
      <c r="U104" s="53">
        <f t="shared" si="13"/>
        <v>0</v>
      </c>
      <c r="V104" s="53">
        <f t="shared" si="14"/>
        <v>0</v>
      </c>
      <c r="W104" s="53">
        <f t="shared" si="15"/>
        <v>0</v>
      </c>
      <c r="X104" s="53">
        <f t="shared" si="16"/>
        <v>0</v>
      </c>
      <c r="Y104" s="53">
        <f t="shared" si="17"/>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53">
        <f t="shared" ref="T105:X108" si="18">IF($N105="Pending",0,$N105*O105)</f>
        <v>0</v>
      </c>
      <c r="U105" s="53">
        <f t="shared" si="18"/>
        <v>0</v>
      </c>
      <c r="V105" s="53">
        <f t="shared" si="18"/>
        <v>0</v>
      </c>
      <c r="W105" s="53">
        <f t="shared" si="18"/>
        <v>0</v>
      </c>
      <c r="X105" s="53">
        <f t="shared" si="18"/>
        <v>0</v>
      </c>
      <c r="Y105" s="53">
        <f t="shared" ref="Y105:Y108" si="19">SUM(T105:X105)</f>
        <v>0</v>
      </c>
      <c r="Z105" s="51"/>
      <c r="AA105" s="51"/>
    </row>
    <row r="106" spans="1:29" x14ac:dyDescent="0.25">
      <c r="A106" s="144"/>
      <c r="B106" s="50"/>
      <c r="C106" s="50"/>
      <c r="D106" s="50"/>
      <c r="E106" s="50"/>
      <c r="F106" s="50"/>
      <c r="G106" s="50"/>
      <c r="H106" s="50"/>
      <c r="I106" s="50"/>
      <c r="J106" s="50"/>
      <c r="K106" s="50"/>
      <c r="L106" s="50"/>
      <c r="M106" s="50"/>
      <c r="N106" s="50"/>
      <c r="O106" s="49"/>
      <c r="P106" s="52"/>
      <c r="Q106" s="52"/>
      <c r="R106" s="52"/>
      <c r="S106" s="52"/>
      <c r="T106" s="53">
        <f t="shared" si="18"/>
        <v>0</v>
      </c>
      <c r="U106" s="53">
        <f t="shared" si="18"/>
        <v>0</v>
      </c>
      <c r="V106" s="53">
        <f t="shared" si="18"/>
        <v>0</v>
      </c>
      <c r="W106" s="53">
        <f t="shared" si="18"/>
        <v>0</v>
      </c>
      <c r="X106" s="53">
        <f t="shared" si="18"/>
        <v>0</v>
      </c>
      <c r="Y106" s="53">
        <f t="shared" si="19"/>
        <v>0</v>
      </c>
      <c r="Z106" s="51"/>
      <c r="AA106" s="51"/>
    </row>
    <row r="107" spans="1:29" x14ac:dyDescent="0.25">
      <c r="A107" s="144"/>
      <c r="B107" s="50"/>
      <c r="C107" s="50"/>
      <c r="D107" s="50"/>
      <c r="E107" s="50"/>
      <c r="F107" s="50"/>
      <c r="G107" s="50"/>
      <c r="H107" s="50"/>
      <c r="I107" s="50"/>
      <c r="J107" s="50"/>
      <c r="K107" s="50"/>
      <c r="L107" s="50"/>
      <c r="M107" s="50"/>
      <c r="N107" s="50"/>
      <c r="O107" s="49"/>
      <c r="P107" s="52"/>
      <c r="Q107" s="52"/>
      <c r="R107" s="52"/>
      <c r="S107" s="52"/>
      <c r="T107" s="53">
        <f t="shared" si="18"/>
        <v>0</v>
      </c>
      <c r="U107" s="53">
        <f t="shared" si="18"/>
        <v>0</v>
      </c>
      <c r="V107" s="53">
        <f t="shared" si="18"/>
        <v>0</v>
      </c>
      <c r="W107" s="53">
        <f t="shared" si="18"/>
        <v>0</v>
      </c>
      <c r="X107" s="53">
        <f t="shared" si="18"/>
        <v>0</v>
      </c>
      <c r="Y107" s="53">
        <f t="shared" si="19"/>
        <v>0</v>
      </c>
      <c r="Z107" s="51"/>
      <c r="AA107" s="51"/>
    </row>
    <row r="108" spans="1:29" x14ac:dyDescent="0.25">
      <c r="A108" s="144"/>
      <c r="B108" s="50"/>
      <c r="C108" s="50"/>
      <c r="D108" s="50"/>
      <c r="E108" s="50"/>
      <c r="F108" s="50"/>
      <c r="G108" s="50"/>
      <c r="H108" s="50"/>
      <c r="I108" s="50"/>
      <c r="J108" s="50"/>
      <c r="K108" s="50"/>
      <c r="L108" s="50"/>
      <c r="M108" s="50"/>
      <c r="N108" s="50"/>
      <c r="O108" s="49"/>
      <c r="P108" s="52"/>
      <c r="Q108" s="52"/>
      <c r="R108" s="52"/>
      <c r="S108" s="52"/>
      <c r="T108" s="53">
        <f t="shared" si="18"/>
        <v>0</v>
      </c>
      <c r="U108" s="53">
        <f t="shared" si="18"/>
        <v>0</v>
      </c>
      <c r="V108" s="53">
        <f t="shared" si="18"/>
        <v>0</v>
      </c>
      <c r="W108" s="53">
        <f t="shared" si="18"/>
        <v>0</v>
      </c>
      <c r="X108" s="53">
        <f t="shared" si="18"/>
        <v>0</v>
      </c>
      <c r="Y108" s="53">
        <f t="shared" si="19"/>
        <v>0</v>
      </c>
      <c r="Z108" s="51"/>
      <c r="AA108" s="51"/>
    </row>
    <row r="109" spans="1:29" x14ac:dyDescent="0.2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row>
    <row r="110" spans="1:29" x14ac:dyDescent="0.25">
      <c r="A110" s="32"/>
      <c r="B110" s="32"/>
      <c r="C110" s="32"/>
      <c r="D110" s="32"/>
      <c r="E110" s="32"/>
      <c r="F110" s="32"/>
      <c r="G110" s="32"/>
      <c r="H110" s="32"/>
      <c r="I110" s="32"/>
      <c r="J110" s="32"/>
      <c r="K110" s="32"/>
      <c r="L110" s="32"/>
      <c r="M110" s="32"/>
      <c r="N110" s="32"/>
      <c r="O110" s="32"/>
      <c r="P110" s="32"/>
      <c r="Q110" s="32"/>
      <c r="R110" s="32"/>
      <c r="S110" s="71" t="s">
        <v>122</v>
      </c>
      <c r="T110" s="71">
        <f t="shared" ref="T110:Y110" si="20">SUM(T7:T108)</f>
        <v>0</v>
      </c>
      <c r="U110" s="71">
        <f t="shared" si="20"/>
        <v>0</v>
      </c>
      <c r="V110" s="71">
        <f t="shared" si="20"/>
        <v>0</v>
      </c>
      <c r="W110" s="71">
        <f t="shared" si="20"/>
        <v>0</v>
      </c>
      <c r="X110" s="71">
        <f t="shared" si="20"/>
        <v>0</v>
      </c>
      <c r="Y110" s="71">
        <f t="shared" si="20"/>
        <v>0</v>
      </c>
      <c r="Z110" s="38"/>
      <c r="AA110" s="38"/>
    </row>
    <row r="111" spans="1:29" x14ac:dyDescent="0.25">
      <c r="C111" s="39"/>
      <c r="M111" s="38"/>
    </row>
    <row r="112" spans="1:29" x14ac:dyDescent="0.25">
      <c r="T112" s="146" t="str">
        <f t="shared" ref="T112:Y112" si="21">T6</f>
        <v>Coût estimé 2021</v>
      </c>
      <c r="U112" s="146" t="str">
        <f t="shared" si="21"/>
        <v>Coût estimé 2022</v>
      </c>
      <c r="V112" s="146" t="str">
        <f t="shared" si="21"/>
        <v>Coût estimé 2023</v>
      </c>
      <c r="W112" s="146" t="str">
        <f t="shared" si="21"/>
        <v>Coût estimé 2024</v>
      </c>
      <c r="X112" s="146" t="str">
        <f t="shared" si="21"/>
        <v>Coût estimé 2025</v>
      </c>
      <c r="Y112" s="146" t="str">
        <f t="shared" si="21"/>
        <v>Total5Ans</v>
      </c>
      <c r="Z112" s="188">
        <f>SUM(Y113:Y130)</f>
        <v>0</v>
      </c>
      <c r="AA112"/>
    </row>
    <row r="113" spans="1:28" x14ac:dyDescent="0.25">
      <c r="S113" s="146" t="str">
        <f>'Informations de base'!$D65</f>
        <v>Réunion</v>
      </c>
      <c r="T113" s="147">
        <f t="shared" ref="T113:Y122" si="22">SUMIF($Z$7:$Z$108,$S113,T$7:T$108)</f>
        <v>0</v>
      </c>
      <c r="U113" s="147">
        <f t="shared" si="22"/>
        <v>0</v>
      </c>
      <c r="V113" s="147">
        <f t="shared" si="22"/>
        <v>0</v>
      </c>
      <c r="W113" s="147">
        <f t="shared" si="22"/>
        <v>0</v>
      </c>
      <c r="X113" s="147">
        <f t="shared" si="22"/>
        <v>0</v>
      </c>
      <c r="Y113" s="147">
        <f t="shared" si="22"/>
        <v>0</v>
      </c>
      <c r="Z113"/>
      <c r="AA113"/>
    </row>
    <row r="114" spans="1:28" x14ac:dyDescent="0.25">
      <c r="S114" s="146" t="str">
        <f>'Informations de base'!$D66</f>
        <v>Formation</v>
      </c>
      <c r="T114" s="147">
        <f t="shared" si="22"/>
        <v>0</v>
      </c>
      <c r="U114" s="147">
        <f t="shared" si="22"/>
        <v>0</v>
      </c>
      <c r="V114" s="147">
        <f t="shared" si="22"/>
        <v>0</v>
      </c>
      <c r="W114" s="147">
        <f t="shared" si="22"/>
        <v>0</v>
      </c>
      <c r="X114" s="147">
        <f t="shared" si="22"/>
        <v>0</v>
      </c>
      <c r="Y114" s="147">
        <f t="shared" si="22"/>
        <v>0</v>
      </c>
      <c r="Z114"/>
      <c r="AA114"/>
    </row>
    <row r="115" spans="1:28" x14ac:dyDescent="0.25">
      <c r="S115" s="146" t="str">
        <f>'Informations de base'!$D67</f>
        <v>Atelier</v>
      </c>
      <c r="T115" s="147">
        <f t="shared" si="22"/>
        <v>0</v>
      </c>
      <c r="U115" s="147">
        <f t="shared" si="22"/>
        <v>0</v>
      </c>
      <c r="V115" s="147">
        <f t="shared" si="22"/>
        <v>0</v>
      </c>
      <c r="W115" s="147">
        <f t="shared" si="22"/>
        <v>0</v>
      </c>
      <c r="X115" s="147">
        <f t="shared" si="22"/>
        <v>0</v>
      </c>
      <c r="Y115" s="147">
        <f t="shared" si="22"/>
        <v>0</v>
      </c>
      <c r="Z115"/>
      <c r="AA115"/>
    </row>
    <row r="116" spans="1:28" x14ac:dyDescent="0.25">
      <c r="S116" s="146" t="str">
        <f>'Informations de base'!$D68</f>
        <v>Développement de Manuel de procédures</v>
      </c>
      <c r="T116" s="147">
        <f t="shared" si="22"/>
        <v>0</v>
      </c>
      <c r="U116" s="147">
        <f t="shared" si="22"/>
        <v>0</v>
      </c>
      <c r="V116" s="147">
        <f t="shared" si="22"/>
        <v>0</v>
      </c>
      <c r="W116" s="147">
        <f t="shared" si="22"/>
        <v>0</v>
      </c>
      <c r="X116" s="147">
        <f t="shared" si="22"/>
        <v>0</v>
      </c>
      <c r="Y116" s="147">
        <f t="shared" si="22"/>
        <v>0</v>
      </c>
      <c r="Z116"/>
      <c r="AA116"/>
    </row>
    <row r="117" spans="1:28" s="37" customFormat="1" x14ac:dyDescent="0.25">
      <c r="A117" s="142"/>
      <c r="B117" s="142"/>
      <c r="C117" s="54"/>
      <c r="S117" s="146" t="str">
        <f>'Informations de base'!$D69</f>
        <v>Communication</v>
      </c>
      <c r="T117" s="147">
        <f t="shared" si="22"/>
        <v>0</v>
      </c>
      <c r="U117" s="147">
        <f t="shared" si="22"/>
        <v>0</v>
      </c>
      <c r="V117" s="147">
        <f t="shared" si="22"/>
        <v>0</v>
      </c>
      <c r="W117" s="147">
        <f t="shared" si="22"/>
        <v>0</v>
      </c>
      <c r="X117" s="147">
        <f t="shared" si="22"/>
        <v>0</v>
      </c>
      <c r="Y117" s="147">
        <f t="shared" si="22"/>
        <v>0</v>
      </c>
      <c r="Z117"/>
      <c r="AA117"/>
      <c r="AB117"/>
    </row>
    <row r="118" spans="1:28" s="37" customFormat="1" x14ac:dyDescent="0.25">
      <c r="A118" s="142"/>
      <c r="B118" s="142"/>
      <c r="C118" s="54"/>
      <c r="S118" s="146" t="str">
        <f>'Informations de base'!$D70</f>
        <v>Construction/insfrastructure</v>
      </c>
      <c r="T118" s="147">
        <f t="shared" si="22"/>
        <v>0</v>
      </c>
      <c r="U118" s="147">
        <f t="shared" si="22"/>
        <v>0</v>
      </c>
      <c r="V118" s="147">
        <f t="shared" si="22"/>
        <v>0</v>
      </c>
      <c r="W118" s="147">
        <f t="shared" si="22"/>
        <v>0</v>
      </c>
      <c r="X118" s="147">
        <f t="shared" si="22"/>
        <v>0</v>
      </c>
      <c r="Y118" s="147">
        <f t="shared" si="22"/>
        <v>0</v>
      </c>
      <c r="Z118"/>
      <c r="AA118"/>
      <c r="AB118"/>
    </row>
    <row r="119" spans="1:28" s="37" customFormat="1" x14ac:dyDescent="0.25">
      <c r="A119" s="142"/>
      <c r="B119" s="142"/>
      <c r="C119" s="54"/>
      <c r="S119" s="146" t="str">
        <f>'Informations de base'!$D71</f>
        <v>Consultance</v>
      </c>
      <c r="T119" s="147">
        <f t="shared" si="22"/>
        <v>0</v>
      </c>
      <c r="U119" s="147">
        <f t="shared" si="22"/>
        <v>0</v>
      </c>
      <c r="V119" s="147">
        <f t="shared" si="22"/>
        <v>0</v>
      </c>
      <c r="W119" s="147">
        <f t="shared" si="22"/>
        <v>0</v>
      </c>
      <c r="X119" s="147">
        <f t="shared" si="22"/>
        <v>0</v>
      </c>
      <c r="Y119" s="147">
        <f t="shared" si="22"/>
        <v>0</v>
      </c>
      <c r="Z119"/>
      <c r="AA119"/>
      <c r="AB119"/>
    </row>
    <row r="120" spans="1:28" s="37" customFormat="1" x14ac:dyDescent="0.25">
      <c r="A120" s="142"/>
      <c r="B120" s="142"/>
      <c r="C120" s="54"/>
      <c r="S120" s="146" t="str">
        <f>'Informations de base'!$D72</f>
        <v>Évaluation/Monitorage</v>
      </c>
      <c r="T120" s="147">
        <f t="shared" si="22"/>
        <v>0</v>
      </c>
      <c r="U120" s="147">
        <f t="shared" si="22"/>
        <v>0</v>
      </c>
      <c r="V120" s="147">
        <f t="shared" si="22"/>
        <v>0</v>
      </c>
      <c r="W120" s="147">
        <f t="shared" si="22"/>
        <v>0</v>
      </c>
      <c r="X120" s="147">
        <f t="shared" si="22"/>
        <v>0</v>
      </c>
      <c r="Y120" s="147">
        <f t="shared" si="22"/>
        <v>0</v>
      </c>
      <c r="Z120"/>
      <c r="AA120"/>
      <c r="AB120"/>
    </row>
    <row r="121" spans="1:28" s="37" customFormat="1" x14ac:dyDescent="0.25">
      <c r="A121" s="142"/>
      <c r="B121" s="142"/>
      <c r="C121" s="54"/>
      <c r="S121" s="146" t="str">
        <f>'Informations de base'!$D73</f>
        <v>Supervision</v>
      </c>
      <c r="T121" s="147">
        <f t="shared" si="22"/>
        <v>0</v>
      </c>
      <c r="U121" s="147">
        <f t="shared" si="22"/>
        <v>0</v>
      </c>
      <c r="V121" s="147">
        <f t="shared" si="22"/>
        <v>0</v>
      </c>
      <c r="W121" s="147">
        <f t="shared" si="22"/>
        <v>0</v>
      </c>
      <c r="X121" s="147">
        <f t="shared" si="22"/>
        <v>0</v>
      </c>
      <c r="Y121" s="147">
        <f t="shared" si="22"/>
        <v>0</v>
      </c>
      <c r="Z121"/>
      <c r="AA121"/>
      <c r="AB121"/>
    </row>
    <row r="122" spans="1:28" x14ac:dyDescent="0.25">
      <c r="S122" s="146" t="str">
        <f>'Informations de base'!$D74</f>
        <v>Ressources humaines</v>
      </c>
      <c r="T122" s="147">
        <f t="shared" si="22"/>
        <v>0</v>
      </c>
      <c r="U122" s="147">
        <f t="shared" si="22"/>
        <v>0</v>
      </c>
      <c r="V122" s="147">
        <f t="shared" si="22"/>
        <v>0</v>
      </c>
      <c r="W122" s="147">
        <f t="shared" si="22"/>
        <v>0</v>
      </c>
      <c r="X122" s="147">
        <f t="shared" si="22"/>
        <v>0</v>
      </c>
      <c r="Y122" s="147">
        <f t="shared" si="22"/>
        <v>0</v>
      </c>
      <c r="Z122"/>
      <c r="AA122"/>
    </row>
    <row r="123" spans="1:28" x14ac:dyDescent="0.25">
      <c r="S123" s="146" t="str">
        <f>'Informations de base'!$D75</f>
        <v>Equipement</v>
      </c>
      <c r="T123" s="147">
        <f t="shared" ref="T123:Y130" si="23">SUMIF($Z$7:$Z$108,$S123,T$7:T$108)</f>
        <v>0</v>
      </c>
      <c r="U123" s="147">
        <f t="shared" si="23"/>
        <v>0</v>
      </c>
      <c r="V123" s="147">
        <f t="shared" si="23"/>
        <v>0</v>
      </c>
      <c r="W123" s="147">
        <f t="shared" si="23"/>
        <v>0</v>
      </c>
      <c r="X123" s="147">
        <f t="shared" si="23"/>
        <v>0</v>
      </c>
      <c r="Y123" s="147">
        <f t="shared" si="23"/>
        <v>0</v>
      </c>
      <c r="Z123"/>
      <c r="AA123"/>
    </row>
    <row r="124" spans="1:28" x14ac:dyDescent="0.25">
      <c r="S124" s="146" t="str">
        <f>'Informations de base'!$D76</f>
        <v>Impression des documents</v>
      </c>
      <c r="T124" s="147">
        <f t="shared" si="23"/>
        <v>0</v>
      </c>
      <c r="U124" s="147">
        <f t="shared" si="23"/>
        <v>0</v>
      </c>
      <c r="V124" s="147">
        <f t="shared" si="23"/>
        <v>0</v>
      </c>
      <c r="W124" s="147">
        <f t="shared" si="23"/>
        <v>0</v>
      </c>
      <c r="X124" s="147">
        <f t="shared" si="23"/>
        <v>0</v>
      </c>
      <c r="Y124" s="147">
        <f t="shared" si="23"/>
        <v>0</v>
      </c>
      <c r="Z124"/>
      <c r="AA124"/>
    </row>
    <row r="125" spans="1:28" x14ac:dyDescent="0.25">
      <c r="S125" s="146" t="str">
        <f>'Informations de base'!$D77</f>
        <v>Approvisionnement</v>
      </c>
      <c r="T125" s="147">
        <f t="shared" si="23"/>
        <v>0</v>
      </c>
      <c r="U125" s="147">
        <f t="shared" si="23"/>
        <v>0</v>
      </c>
      <c r="V125" s="147">
        <f t="shared" si="23"/>
        <v>0</v>
      </c>
      <c r="W125" s="147">
        <f t="shared" si="23"/>
        <v>0</v>
      </c>
      <c r="X125" s="147">
        <f t="shared" si="23"/>
        <v>0</v>
      </c>
      <c r="Y125" s="147">
        <f t="shared" si="23"/>
        <v>0</v>
      </c>
      <c r="Z125"/>
      <c r="AA125"/>
    </row>
    <row r="126" spans="1:28" x14ac:dyDescent="0.25">
      <c r="S126" s="146" t="str">
        <f>'Informations de base'!$D78</f>
        <v>Prestation de services</v>
      </c>
      <c r="T126" s="147">
        <f t="shared" si="23"/>
        <v>0</v>
      </c>
      <c r="U126" s="147">
        <f t="shared" si="23"/>
        <v>0</v>
      </c>
      <c r="V126" s="147">
        <f t="shared" si="23"/>
        <v>0</v>
      </c>
      <c r="W126" s="147">
        <f t="shared" si="23"/>
        <v>0</v>
      </c>
      <c r="X126" s="147">
        <f t="shared" si="23"/>
        <v>0</v>
      </c>
      <c r="Y126" s="147">
        <f t="shared" si="23"/>
        <v>0</v>
      </c>
      <c r="Z126"/>
      <c r="AA126"/>
    </row>
    <row r="127" spans="1:28" x14ac:dyDescent="0.25">
      <c r="S127" s="146" t="str">
        <f>'Informations de base'!$D79</f>
        <v>Exercise de simulation</v>
      </c>
      <c r="T127" s="147">
        <f t="shared" si="23"/>
        <v>0</v>
      </c>
      <c r="U127" s="147">
        <f t="shared" si="23"/>
        <v>0</v>
      </c>
      <c r="V127" s="147">
        <f t="shared" si="23"/>
        <v>0</v>
      </c>
      <c r="W127" s="147">
        <f t="shared" si="23"/>
        <v>0</v>
      </c>
      <c r="X127" s="147">
        <f t="shared" si="23"/>
        <v>0</v>
      </c>
      <c r="Y127" s="147">
        <f t="shared" si="23"/>
        <v>0</v>
      </c>
      <c r="Z127"/>
      <c r="AA127"/>
    </row>
    <row r="128" spans="1:28" x14ac:dyDescent="0.25">
      <c r="S128" s="146" t="str">
        <f>'Informations de base'!$D80</f>
        <v>Plaidoyer</v>
      </c>
      <c r="T128" s="147">
        <f t="shared" si="23"/>
        <v>0</v>
      </c>
      <c r="U128" s="147">
        <f t="shared" si="23"/>
        <v>0</v>
      </c>
      <c r="V128" s="147">
        <f t="shared" si="23"/>
        <v>0</v>
      </c>
      <c r="W128" s="147">
        <f t="shared" si="23"/>
        <v>0</v>
      </c>
      <c r="X128" s="147">
        <f t="shared" si="23"/>
        <v>0</v>
      </c>
      <c r="Y128" s="147">
        <f t="shared" si="23"/>
        <v>0</v>
      </c>
      <c r="Z128"/>
      <c r="AA128"/>
    </row>
    <row r="129" spans="1:28" x14ac:dyDescent="0.25">
      <c r="S129" s="146" t="str">
        <f>'Informations de base'!$D81</f>
        <v>Enquête</v>
      </c>
      <c r="T129" s="147">
        <f t="shared" si="23"/>
        <v>0</v>
      </c>
      <c r="U129" s="147">
        <f t="shared" si="23"/>
        <v>0</v>
      </c>
      <c r="V129" s="147">
        <f t="shared" si="23"/>
        <v>0</v>
      </c>
      <c r="W129" s="147">
        <f t="shared" si="23"/>
        <v>0</v>
      </c>
      <c r="X129" s="147">
        <f t="shared" si="23"/>
        <v>0</v>
      </c>
      <c r="Y129" s="147">
        <f t="shared" si="23"/>
        <v>0</v>
      </c>
      <c r="Z129"/>
      <c r="AA129"/>
    </row>
    <row r="130" spans="1:28" x14ac:dyDescent="0.25">
      <c r="S130" s="146" t="str">
        <f>'Informations de base'!$D82</f>
        <v>Campagne</v>
      </c>
      <c r="T130" s="147">
        <f t="shared" si="23"/>
        <v>0</v>
      </c>
      <c r="U130" s="147">
        <f t="shared" si="23"/>
        <v>0</v>
      </c>
      <c r="V130" s="147">
        <f t="shared" si="23"/>
        <v>0</v>
      </c>
      <c r="W130" s="147">
        <f t="shared" si="23"/>
        <v>0</v>
      </c>
      <c r="X130" s="147">
        <f t="shared" si="23"/>
        <v>0</v>
      </c>
      <c r="Y130" s="147">
        <f t="shared" si="23"/>
        <v>0</v>
      </c>
      <c r="Z130"/>
      <c r="AA130"/>
    </row>
    <row r="131" spans="1:28" x14ac:dyDescent="0.25">
      <c r="S131" s="145"/>
      <c r="Z131"/>
      <c r="AA131"/>
    </row>
    <row r="132" spans="1:28" x14ac:dyDescent="0.25">
      <c r="S132" s="145"/>
      <c r="Z132"/>
      <c r="AA132"/>
    </row>
    <row r="133" spans="1:28" s="37" customFormat="1" x14ac:dyDescent="0.25">
      <c r="A133" s="142"/>
      <c r="B133" s="142"/>
      <c r="C133" s="54"/>
      <c r="T133" s="146" t="str">
        <f t="shared" ref="T133:Y133" si="24">T6</f>
        <v>Coût estimé 2021</v>
      </c>
      <c r="U133" s="146" t="str">
        <f t="shared" si="24"/>
        <v>Coût estimé 2022</v>
      </c>
      <c r="V133" s="146" t="str">
        <f t="shared" si="24"/>
        <v>Coût estimé 2023</v>
      </c>
      <c r="W133" s="146" t="str">
        <f t="shared" si="24"/>
        <v>Coût estimé 2024</v>
      </c>
      <c r="X133" s="146" t="str">
        <f t="shared" si="24"/>
        <v>Coût estimé 2025</v>
      </c>
      <c r="Y133" s="146" t="str">
        <f t="shared" si="24"/>
        <v>Total5Ans</v>
      </c>
      <c r="Z133" s="188">
        <f>SUM(Y134:Y143)</f>
        <v>0</v>
      </c>
      <c r="AA133"/>
      <c r="AB133"/>
    </row>
    <row r="134" spans="1:28" s="37" customFormat="1" x14ac:dyDescent="0.25">
      <c r="A134" s="142"/>
      <c r="B134" s="142"/>
      <c r="C134" s="54"/>
      <c r="S134" s="146" t="str">
        <f>'Informations de base'!$C$65</f>
        <v>Capital</v>
      </c>
      <c r="T134" s="147">
        <f t="shared" ref="T134:Y143" si="25">SUMIF($AA$7:$AA$108,$S134,T$7:T$108)</f>
        <v>0</v>
      </c>
      <c r="U134" s="147">
        <f t="shared" si="25"/>
        <v>0</v>
      </c>
      <c r="V134" s="147">
        <f t="shared" si="25"/>
        <v>0</v>
      </c>
      <c r="W134" s="147">
        <f t="shared" si="25"/>
        <v>0</v>
      </c>
      <c r="X134" s="147">
        <f t="shared" si="25"/>
        <v>0</v>
      </c>
      <c r="Y134" s="147">
        <f t="shared" si="25"/>
        <v>0</v>
      </c>
      <c r="Z134"/>
      <c r="AA134"/>
      <c r="AB134"/>
    </row>
    <row r="135" spans="1:28" s="37" customFormat="1" x14ac:dyDescent="0.25">
      <c r="A135" s="142"/>
      <c r="B135" s="142"/>
      <c r="C135" s="54"/>
      <c r="S135" s="146" t="str">
        <f>'Informations de base'!$C$66</f>
        <v>Recurrent</v>
      </c>
      <c r="T135" s="147">
        <f t="shared" si="25"/>
        <v>0</v>
      </c>
      <c r="U135" s="147">
        <f t="shared" si="25"/>
        <v>0</v>
      </c>
      <c r="V135" s="147">
        <f t="shared" si="25"/>
        <v>0</v>
      </c>
      <c r="W135" s="147">
        <f t="shared" si="25"/>
        <v>0</v>
      </c>
      <c r="X135" s="147">
        <f t="shared" si="25"/>
        <v>0</v>
      </c>
      <c r="Y135" s="147">
        <f t="shared" si="25"/>
        <v>0</v>
      </c>
      <c r="Z135"/>
      <c r="AA135"/>
      <c r="AB135"/>
    </row>
    <row r="136" spans="1:28" s="37" customFormat="1" x14ac:dyDescent="0.25">
      <c r="A136" s="142"/>
      <c r="B136" s="142"/>
      <c r="C136" s="54"/>
      <c r="S136" s="146" t="str">
        <f>'Informations de base'!$C$67</f>
        <v>Autre 1</v>
      </c>
      <c r="T136" s="147">
        <f t="shared" si="25"/>
        <v>0</v>
      </c>
      <c r="U136" s="147">
        <f t="shared" si="25"/>
        <v>0</v>
      </c>
      <c r="V136" s="147">
        <f t="shared" si="25"/>
        <v>0</v>
      </c>
      <c r="W136" s="147">
        <f t="shared" si="25"/>
        <v>0</v>
      </c>
      <c r="X136" s="147">
        <f t="shared" si="25"/>
        <v>0</v>
      </c>
      <c r="Y136" s="147">
        <f t="shared" si="25"/>
        <v>0</v>
      </c>
      <c r="Z136"/>
      <c r="AA136"/>
      <c r="AB136"/>
    </row>
    <row r="137" spans="1:28" s="37" customFormat="1" x14ac:dyDescent="0.25">
      <c r="A137" s="142"/>
      <c r="B137" s="142"/>
      <c r="C137" s="54"/>
      <c r="S137" s="146" t="str">
        <f>'Informations de base'!$C$68</f>
        <v>Autre 2</v>
      </c>
      <c r="T137" s="147">
        <f t="shared" si="25"/>
        <v>0</v>
      </c>
      <c r="U137" s="147">
        <f t="shared" si="25"/>
        <v>0</v>
      </c>
      <c r="V137" s="147">
        <f t="shared" si="25"/>
        <v>0</v>
      </c>
      <c r="W137" s="147">
        <f t="shared" si="25"/>
        <v>0</v>
      </c>
      <c r="X137" s="147">
        <f t="shared" si="25"/>
        <v>0</v>
      </c>
      <c r="Y137" s="147">
        <f t="shared" si="25"/>
        <v>0</v>
      </c>
      <c r="Z137"/>
      <c r="AA137"/>
      <c r="AB137"/>
    </row>
    <row r="138" spans="1:28" s="37" customFormat="1" x14ac:dyDescent="0.25">
      <c r="A138" s="142"/>
      <c r="B138" s="142"/>
      <c r="C138" s="54"/>
      <c r="S138" s="146">
        <f>'Informations de base'!$C$69</f>
        <v>0</v>
      </c>
      <c r="T138" s="147">
        <f t="shared" si="25"/>
        <v>0</v>
      </c>
      <c r="U138" s="147">
        <f t="shared" si="25"/>
        <v>0</v>
      </c>
      <c r="V138" s="147">
        <f t="shared" si="25"/>
        <v>0</v>
      </c>
      <c r="W138" s="147">
        <f t="shared" si="25"/>
        <v>0</v>
      </c>
      <c r="X138" s="147">
        <f t="shared" si="25"/>
        <v>0</v>
      </c>
      <c r="Y138" s="147">
        <f t="shared" si="25"/>
        <v>0</v>
      </c>
      <c r="Z138"/>
      <c r="AA138"/>
      <c r="AB138"/>
    </row>
    <row r="139" spans="1:28" s="37" customFormat="1" x14ac:dyDescent="0.25">
      <c r="A139" s="142"/>
      <c r="B139" s="142"/>
      <c r="C139" s="54"/>
      <c r="S139" s="146">
        <f>'Informations de base'!$C$70</f>
        <v>0</v>
      </c>
      <c r="T139" s="147">
        <f t="shared" si="25"/>
        <v>0</v>
      </c>
      <c r="U139" s="147">
        <f t="shared" si="25"/>
        <v>0</v>
      </c>
      <c r="V139" s="147">
        <f t="shared" si="25"/>
        <v>0</v>
      </c>
      <c r="W139" s="147">
        <f t="shared" si="25"/>
        <v>0</v>
      </c>
      <c r="X139" s="147">
        <f t="shared" si="25"/>
        <v>0</v>
      </c>
      <c r="Y139" s="147">
        <f t="shared" si="25"/>
        <v>0</v>
      </c>
      <c r="Z139"/>
      <c r="AA139"/>
      <c r="AB139"/>
    </row>
    <row r="140" spans="1:28" s="37" customFormat="1" x14ac:dyDescent="0.25">
      <c r="A140" s="142"/>
      <c r="B140" s="142"/>
      <c r="C140" s="54"/>
      <c r="S140" s="146">
        <f>'Informations de base'!$C$71</f>
        <v>0</v>
      </c>
      <c r="T140" s="147">
        <f t="shared" si="25"/>
        <v>0</v>
      </c>
      <c r="U140" s="147">
        <f t="shared" si="25"/>
        <v>0</v>
      </c>
      <c r="V140" s="147">
        <f t="shared" si="25"/>
        <v>0</v>
      </c>
      <c r="W140" s="147">
        <f t="shared" si="25"/>
        <v>0</v>
      </c>
      <c r="X140" s="147">
        <f t="shared" si="25"/>
        <v>0</v>
      </c>
      <c r="Y140" s="147">
        <f t="shared" si="25"/>
        <v>0</v>
      </c>
      <c r="Z140"/>
      <c r="AA140"/>
      <c r="AB140"/>
    </row>
    <row r="141" spans="1:28" s="37" customFormat="1" x14ac:dyDescent="0.25">
      <c r="A141" s="142"/>
      <c r="B141" s="142"/>
      <c r="C141" s="54"/>
      <c r="S141" s="146">
        <f>'Informations de base'!$C$72</f>
        <v>0</v>
      </c>
      <c r="T141" s="147">
        <f t="shared" si="25"/>
        <v>0</v>
      </c>
      <c r="U141" s="147">
        <f t="shared" si="25"/>
        <v>0</v>
      </c>
      <c r="V141" s="147">
        <f t="shared" si="25"/>
        <v>0</v>
      </c>
      <c r="W141" s="147">
        <f t="shared" si="25"/>
        <v>0</v>
      </c>
      <c r="X141" s="147">
        <f t="shared" si="25"/>
        <v>0</v>
      </c>
      <c r="Y141" s="147">
        <f t="shared" si="25"/>
        <v>0</v>
      </c>
      <c r="Z141"/>
      <c r="AA141"/>
      <c r="AB141"/>
    </row>
    <row r="142" spans="1:28" s="37" customFormat="1" x14ac:dyDescent="0.25">
      <c r="A142" s="142"/>
      <c r="B142" s="142"/>
      <c r="C142" s="54"/>
      <c r="S142" s="146">
        <f>'Informations de base'!$C$73</f>
        <v>0</v>
      </c>
      <c r="T142" s="147">
        <f t="shared" si="25"/>
        <v>0</v>
      </c>
      <c r="U142" s="147">
        <f t="shared" si="25"/>
        <v>0</v>
      </c>
      <c r="V142" s="147">
        <f t="shared" si="25"/>
        <v>0</v>
      </c>
      <c r="W142" s="147">
        <f t="shared" si="25"/>
        <v>0</v>
      </c>
      <c r="X142" s="147">
        <f t="shared" si="25"/>
        <v>0</v>
      </c>
      <c r="Y142" s="147">
        <f t="shared" si="25"/>
        <v>0</v>
      </c>
      <c r="Z142"/>
      <c r="AA142"/>
      <c r="AB142"/>
    </row>
    <row r="143" spans="1:28" x14ac:dyDescent="0.25">
      <c r="S143" s="146">
        <f>'Informations de base'!$C$74</f>
        <v>0</v>
      </c>
      <c r="T143" s="147">
        <f t="shared" si="25"/>
        <v>0</v>
      </c>
      <c r="U143" s="147">
        <f t="shared" si="25"/>
        <v>0</v>
      </c>
      <c r="V143" s="147">
        <f t="shared" si="25"/>
        <v>0</v>
      </c>
      <c r="W143" s="147">
        <f t="shared" si="25"/>
        <v>0</v>
      </c>
      <c r="X143" s="147">
        <f t="shared" si="25"/>
        <v>0</v>
      </c>
      <c r="Y143" s="147">
        <f t="shared" si="25"/>
        <v>0</v>
      </c>
      <c r="Z143"/>
      <c r="AA143"/>
    </row>
    <row r="144" spans="1:28" x14ac:dyDescent="0.25">
      <c r="S144" s="145"/>
      <c r="Z144"/>
      <c r="AA144"/>
    </row>
    <row r="145" spans="1:28" x14ac:dyDescent="0.25">
      <c r="S145" s="145"/>
      <c r="Z145"/>
      <c r="AA145"/>
    </row>
    <row r="146" spans="1:28" s="37" customFormat="1" x14ac:dyDescent="0.25">
      <c r="A146" s="142"/>
      <c r="B146" s="142"/>
      <c r="C146" s="54"/>
      <c r="T146" s="146" t="str">
        <f t="shared" ref="T146:Y146" si="26">T6</f>
        <v>Coût estimé 2021</v>
      </c>
      <c r="U146" s="146" t="str">
        <f t="shared" si="26"/>
        <v>Coût estimé 2022</v>
      </c>
      <c r="V146" s="146" t="str">
        <f t="shared" si="26"/>
        <v>Coût estimé 2023</v>
      </c>
      <c r="W146" s="146" t="str">
        <f t="shared" si="26"/>
        <v>Coût estimé 2024</v>
      </c>
      <c r="X146" s="146" t="str">
        <f t="shared" si="26"/>
        <v>Coût estimé 2025</v>
      </c>
      <c r="Y146" s="146" t="str">
        <f t="shared" si="26"/>
        <v>Total5Ans</v>
      </c>
      <c r="Z146" s="188">
        <f>SUM(Y147:Y150)</f>
        <v>0</v>
      </c>
      <c r="AA146"/>
      <c r="AB146"/>
    </row>
    <row r="147" spans="1:28" s="37" customFormat="1" x14ac:dyDescent="0.25">
      <c r="A147" s="142"/>
      <c r="B147" s="142"/>
      <c r="C147" s="54"/>
      <c r="S147" s="146" t="str">
        <f>'Informations de base'!$B$65</f>
        <v>National</v>
      </c>
      <c r="T147" s="147">
        <f t="shared" ref="T147:Y150" si="27">SUMIF($H$7:$H$108,$S147,T$7:T$108)</f>
        <v>0</v>
      </c>
      <c r="U147" s="147">
        <f t="shared" si="27"/>
        <v>0</v>
      </c>
      <c r="V147" s="147">
        <f t="shared" si="27"/>
        <v>0</v>
      </c>
      <c r="W147" s="147">
        <f t="shared" si="27"/>
        <v>0</v>
      </c>
      <c r="X147" s="147">
        <f t="shared" si="27"/>
        <v>0</v>
      </c>
      <c r="Y147" s="147">
        <f t="shared" si="27"/>
        <v>0</v>
      </c>
      <c r="Z147"/>
      <c r="AA147"/>
      <c r="AB147"/>
    </row>
    <row r="148" spans="1:28" s="37" customFormat="1" x14ac:dyDescent="0.25">
      <c r="A148" s="142"/>
      <c r="B148" s="142"/>
      <c r="C148" s="54"/>
      <c r="S148" s="146" t="str">
        <f>'Informations de base'!$B$66</f>
        <v>Central</v>
      </c>
      <c r="T148" s="147">
        <f t="shared" si="27"/>
        <v>0</v>
      </c>
      <c r="U148" s="147">
        <f t="shared" si="27"/>
        <v>0</v>
      </c>
      <c r="V148" s="147">
        <f t="shared" si="27"/>
        <v>0</v>
      </c>
      <c r="W148" s="147">
        <f t="shared" si="27"/>
        <v>0</v>
      </c>
      <c r="X148" s="147">
        <f t="shared" si="27"/>
        <v>0</v>
      </c>
      <c r="Y148" s="147">
        <f t="shared" si="27"/>
        <v>0</v>
      </c>
      <c r="Z148"/>
      <c r="AA148"/>
      <c r="AB148"/>
    </row>
    <row r="149" spans="1:28" s="37" customFormat="1" x14ac:dyDescent="0.25">
      <c r="A149" s="142"/>
      <c r="B149" s="142"/>
      <c r="C149" s="54"/>
      <c r="S149" s="146" t="str">
        <f>'Informations de base'!$B$67</f>
        <v>Région</v>
      </c>
      <c r="T149" s="147">
        <f t="shared" si="27"/>
        <v>0</v>
      </c>
      <c r="U149" s="147">
        <f t="shared" si="27"/>
        <v>0</v>
      </c>
      <c r="V149" s="147">
        <f t="shared" si="27"/>
        <v>0</v>
      </c>
      <c r="W149" s="147">
        <f t="shared" si="27"/>
        <v>0</v>
      </c>
      <c r="X149" s="147">
        <f t="shared" si="27"/>
        <v>0</v>
      </c>
      <c r="Y149" s="147">
        <f t="shared" si="27"/>
        <v>0</v>
      </c>
      <c r="Z149"/>
      <c r="AA149"/>
      <c r="AB149"/>
    </row>
    <row r="150" spans="1:28" s="37" customFormat="1" x14ac:dyDescent="0.25">
      <c r="A150" s="142"/>
      <c r="B150" s="142"/>
      <c r="C150" s="54"/>
      <c r="S150" s="146" t="str">
        <f>'Informations de base'!$B$68</f>
        <v>District sanitaire/Centre de santé</v>
      </c>
      <c r="T150" s="147">
        <f t="shared" si="27"/>
        <v>0</v>
      </c>
      <c r="U150" s="147">
        <f t="shared" si="27"/>
        <v>0</v>
      </c>
      <c r="V150" s="147">
        <f t="shared" si="27"/>
        <v>0</v>
      </c>
      <c r="W150" s="147">
        <f t="shared" si="27"/>
        <v>0</v>
      </c>
      <c r="X150" s="147">
        <f t="shared" si="27"/>
        <v>0</v>
      </c>
      <c r="Y150" s="147">
        <f t="shared" si="27"/>
        <v>0</v>
      </c>
      <c r="Z150"/>
      <c r="AA150"/>
      <c r="AB150"/>
    </row>
    <row r="151" spans="1:28" s="37" customFormat="1" x14ac:dyDescent="0.25">
      <c r="A151" s="142"/>
      <c r="B151" s="142"/>
      <c r="C151" s="54"/>
      <c r="S151" s="146"/>
      <c r="T151" s="147"/>
      <c r="U151" s="147"/>
      <c r="V151" s="147"/>
      <c r="W151" s="147"/>
      <c r="X151" s="147"/>
      <c r="Y151" s="147"/>
      <c r="Z151"/>
      <c r="AA151"/>
      <c r="AB151"/>
    </row>
    <row r="152" spans="1:28" s="37" customFormat="1" x14ac:dyDescent="0.25">
      <c r="A152" s="142"/>
      <c r="B152" s="142"/>
      <c r="C152" s="54"/>
      <c r="T152" s="147"/>
      <c r="U152" s="147"/>
      <c r="V152" s="147"/>
      <c r="W152" s="147"/>
      <c r="X152" s="147"/>
      <c r="Y152" s="147"/>
      <c r="Z152"/>
      <c r="AA152"/>
      <c r="AB152"/>
    </row>
    <row r="153" spans="1:28" s="37" customFormat="1" x14ac:dyDescent="0.25">
      <c r="A153" s="142"/>
      <c r="B153" s="142"/>
      <c r="C153" s="54"/>
      <c r="T153" s="146" t="str">
        <f t="shared" ref="T153:Y153" si="28">T6</f>
        <v>Coût estimé 2021</v>
      </c>
      <c r="U153" s="146" t="str">
        <f t="shared" si="28"/>
        <v>Coût estimé 2022</v>
      </c>
      <c r="V153" s="146" t="str">
        <f t="shared" si="28"/>
        <v>Coût estimé 2023</v>
      </c>
      <c r="W153" s="146" t="str">
        <f t="shared" si="28"/>
        <v>Coût estimé 2024</v>
      </c>
      <c r="X153" s="146" t="str">
        <f t="shared" si="28"/>
        <v>Coût estimé 2025</v>
      </c>
      <c r="Y153" s="146" t="str">
        <f t="shared" si="28"/>
        <v>Total5Ans</v>
      </c>
      <c r="Z153" s="188">
        <f>SUM(Y154:Y171)</f>
        <v>0</v>
      </c>
      <c r="AA153"/>
      <c r="AB153"/>
    </row>
    <row r="154" spans="1:28" s="37" customFormat="1" x14ac:dyDescent="0.25">
      <c r="A154" s="142"/>
      <c r="B154" s="142"/>
      <c r="C154" s="54"/>
      <c r="S154" s="146" t="str">
        <f>'Informations de base'!$E$65</f>
        <v>Ministère chargé de la santé</v>
      </c>
      <c r="T154" s="147">
        <f t="shared" ref="T154:T170" si="29">SUMIF($G$7:$G$108,$S154,T$7:T$108)</f>
        <v>0</v>
      </c>
      <c r="U154" s="147">
        <f t="shared" ref="U154:Y169" si="30">SUMIF($G$7:$G$108,$S154,U$7:U$108)</f>
        <v>0</v>
      </c>
      <c r="V154" s="147">
        <f t="shared" si="30"/>
        <v>0</v>
      </c>
      <c r="W154" s="147">
        <f t="shared" si="30"/>
        <v>0</v>
      </c>
      <c r="X154" s="147">
        <f t="shared" si="30"/>
        <v>0</v>
      </c>
      <c r="Y154" s="147">
        <f t="shared" si="30"/>
        <v>0</v>
      </c>
      <c r="Z154"/>
      <c r="AA154"/>
      <c r="AB154"/>
    </row>
    <row r="155" spans="1:28" s="37" customFormat="1" x14ac:dyDescent="0.25">
      <c r="A155" s="142"/>
      <c r="B155" s="142"/>
      <c r="C155" s="54"/>
      <c r="S155" s="146" t="str">
        <f>'Informations de base'!$E$66</f>
        <v xml:space="preserve">Ministère chargé de l'agriculture et de l'élevage </v>
      </c>
      <c r="T155" s="147">
        <f t="shared" si="29"/>
        <v>0</v>
      </c>
      <c r="U155" s="147">
        <f t="shared" si="30"/>
        <v>0</v>
      </c>
      <c r="V155" s="147">
        <f t="shared" si="30"/>
        <v>0</v>
      </c>
      <c r="W155" s="147">
        <f t="shared" si="30"/>
        <v>0</v>
      </c>
      <c r="X155" s="147">
        <f t="shared" si="30"/>
        <v>0</v>
      </c>
      <c r="Y155" s="147">
        <f t="shared" si="30"/>
        <v>0</v>
      </c>
      <c r="Z155"/>
      <c r="AA155"/>
      <c r="AB155"/>
    </row>
    <row r="156" spans="1:28" s="37" customFormat="1" x14ac:dyDescent="0.25">
      <c r="A156" s="142"/>
      <c r="B156" s="142"/>
      <c r="C156" s="54"/>
      <c r="S156" s="146" t="str">
        <f>'Informations de base'!$E$67</f>
        <v>Ministère chargé de l'environnement et des ressources forestières</v>
      </c>
      <c r="T156" s="147">
        <f t="shared" si="29"/>
        <v>0</v>
      </c>
      <c r="U156" s="147">
        <f t="shared" si="30"/>
        <v>0</v>
      </c>
      <c r="V156" s="147">
        <f t="shared" si="30"/>
        <v>0</v>
      </c>
      <c r="W156" s="147">
        <f t="shared" si="30"/>
        <v>0</v>
      </c>
      <c r="X156" s="147">
        <f t="shared" si="30"/>
        <v>0</v>
      </c>
      <c r="Y156" s="147">
        <f t="shared" si="30"/>
        <v>0</v>
      </c>
      <c r="Z156"/>
      <c r="AA156"/>
      <c r="AB156"/>
    </row>
    <row r="157" spans="1:28" x14ac:dyDescent="0.25">
      <c r="S157" s="146" t="str">
        <f>'Informations de base'!$E$68</f>
        <v>Ministère chargé de l'administration du territoire</v>
      </c>
      <c r="T157" s="147">
        <f t="shared" si="29"/>
        <v>0</v>
      </c>
      <c r="U157" s="147">
        <f t="shared" si="30"/>
        <v>0</v>
      </c>
      <c r="V157" s="147">
        <f t="shared" si="30"/>
        <v>0</v>
      </c>
      <c r="W157" s="147">
        <f t="shared" si="30"/>
        <v>0</v>
      </c>
      <c r="X157" s="147">
        <f t="shared" si="30"/>
        <v>0</v>
      </c>
      <c r="Y157" s="147">
        <f t="shared" si="30"/>
        <v>0</v>
      </c>
      <c r="Z157"/>
      <c r="AA157"/>
    </row>
    <row r="158" spans="1:28" x14ac:dyDescent="0.25">
      <c r="S158" s="146" t="str">
        <f>'Informations de base'!$E$69</f>
        <v xml:space="preserve">Ministère chargé de la sécurité </v>
      </c>
      <c r="T158" s="147">
        <f t="shared" si="29"/>
        <v>0</v>
      </c>
      <c r="U158" s="147">
        <f t="shared" si="30"/>
        <v>0</v>
      </c>
      <c r="V158" s="147">
        <f t="shared" si="30"/>
        <v>0</v>
      </c>
      <c r="W158" s="147">
        <f t="shared" si="30"/>
        <v>0</v>
      </c>
      <c r="X158" s="147">
        <f t="shared" si="30"/>
        <v>0</v>
      </c>
      <c r="Y158" s="147">
        <f t="shared" si="30"/>
        <v>0</v>
      </c>
      <c r="Z158"/>
      <c r="AA158"/>
    </row>
    <row r="159" spans="1:28" x14ac:dyDescent="0.25">
      <c r="S159" s="146" t="str">
        <f>'Informations de base'!$E$70</f>
        <v>Ministère  chargé de l'économie et des finances</v>
      </c>
      <c r="T159" s="147">
        <f t="shared" si="29"/>
        <v>0</v>
      </c>
      <c r="U159" s="147">
        <f t="shared" si="30"/>
        <v>0</v>
      </c>
      <c r="V159" s="147">
        <f t="shared" si="30"/>
        <v>0</v>
      </c>
      <c r="W159" s="147">
        <f t="shared" si="30"/>
        <v>0</v>
      </c>
      <c r="X159" s="147">
        <f t="shared" si="30"/>
        <v>0</v>
      </c>
      <c r="Y159" s="147">
        <f t="shared" si="30"/>
        <v>0</v>
      </c>
      <c r="Z159"/>
      <c r="AA159"/>
    </row>
    <row r="160" spans="1:28" x14ac:dyDescent="0.25">
      <c r="S160" s="146" t="str">
        <f>'Informations de base'!$E$71</f>
        <v>Ministère chargé du plan</v>
      </c>
      <c r="T160" s="147">
        <f t="shared" si="29"/>
        <v>0</v>
      </c>
      <c r="U160" s="147">
        <f t="shared" si="30"/>
        <v>0</v>
      </c>
      <c r="V160" s="147">
        <f t="shared" si="30"/>
        <v>0</v>
      </c>
      <c r="W160" s="147">
        <f t="shared" si="30"/>
        <v>0</v>
      </c>
      <c r="X160" s="147">
        <f t="shared" si="30"/>
        <v>0</v>
      </c>
      <c r="Y160" s="147">
        <f t="shared" si="30"/>
        <v>0</v>
      </c>
      <c r="Z160"/>
      <c r="AA160"/>
    </row>
    <row r="161" spans="1:27" x14ac:dyDescent="0.25">
      <c r="S161" s="146" t="str">
        <f>'Informations de base'!$E$72</f>
        <v xml:space="preserve">Ministère chargé de l'énergie et des mines </v>
      </c>
      <c r="T161" s="147">
        <f t="shared" si="29"/>
        <v>0</v>
      </c>
      <c r="U161" s="147">
        <f t="shared" si="30"/>
        <v>0</v>
      </c>
      <c r="V161" s="147">
        <f t="shared" si="30"/>
        <v>0</v>
      </c>
      <c r="W161" s="147">
        <f t="shared" si="30"/>
        <v>0</v>
      </c>
      <c r="X161" s="147">
        <f t="shared" si="30"/>
        <v>0</v>
      </c>
      <c r="Y161" s="147">
        <f t="shared" si="30"/>
        <v>0</v>
      </c>
      <c r="Z161"/>
      <c r="AA161"/>
    </row>
    <row r="162" spans="1:27" x14ac:dyDescent="0.25">
      <c r="S162" s="146" t="str">
        <f>'Informations de base'!$E$73</f>
        <v xml:space="preserve">Ministère chargé de l'enseignement supérieur </v>
      </c>
      <c r="T162" s="147">
        <f t="shared" si="29"/>
        <v>0</v>
      </c>
      <c r="U162" s="147">
        <f t="shared" si="30"/>
        <v>0</v>
      </c>
      <c r="V162" s="147">
        <f t="shared" si="30"/>
        <v>0</v>
      </c>
      <c r="W162" s="147">
        <f t="shared" si="30"/>
        <v>0</v>
      </c>
      <c r="X162" s="147">
        <f t="shared" si="30"/>
        <v>0</v>
      </c>
      <c r="Y162" s="147">
        <f t="shared" si="30"/>
        <v>0</v>
      </c>
      <c r="Z162"/>
      <c r="AA162"/>
    </row>
    <row r="163" spans="1:27" x14ac:dyDescent="0.25">
      <c r="S163" s="146" t="str">
        <f>'Informations de base'!$E74</f>
        <v>Ministère  chargé des affaires étrangères et de la coopération</v>
      </c>
      <c r="T163" s="147">
        <f t="shared" si="29"/>
        <v>0</v>
      </c>
      <c r="U163" s="147">
        <f t="shared" si="30"/>
        <v>0</v>
      </c>
      <c r="V163" s="147">
        <f t="shared" si="30"/>
        <v>0</v>
      </c>
      <c r="W163" s="147">
        <f t="shared" si="30"/>
        <v>0</v>
      </c>
      <c r="X163" s="147">
        <f t="shared" si="30"/>
        <v>0</v>
      </c>
      <c r="Y163" s="147">
        <f t="shared" si="30"/>
        <v>0</v>
      </c>
      <c r="Z163"/>
      <c r="AA163"/>
    </row>
    <row r="164" spans="1:27" x14ac:dyDescent="0.25">
      <c r="S164" s="146" t="str">
        <f>'Informations de base'!$E75</f>
        <v>Ministère chargé de la communication</v>
      </c>
      <c r="T164" s="147">
        <f t="shared" si="29"/>
        <v>0</v>
      </c>
      <c r="U164" s="147">
        <f t="shared" si="30"/>
        <v>0</v>
      </c>
      <c r="V164" s="147">
        <f t="shared" si="30"/>
        <v>0</v>
      </c>
      <c r="W164" s="147">
        <f t="shared" si="30"/>
        <v>0</v>
      </c>
      <c r="X164" s="147">
        <f t="shared" si="30"/>
        <v>0</v>
      </c>
      <c r="Y164" s="147">
        <f t="shared" si="30"/>
        <v>0</v>
      </c>
      <c r="Z164"/>
      <c r="AA164"/>
    </row>
    <row r="165" spans="1:27" x14ac:dyDescent="0.25">
      <c r="S165" s="146" t="str">
        <f>'Informations de base'!$E76</f>
        <v xml:space="preserve">Ministère chargé de l'économie maritime </v>
      </c>
      <c r="T165" s="147">
        <f t="shared" si="29"/>
        <v>0</v>
      </c>
      <c r="U165" s="147">
        <f t="shared" si="30"/>
        <v>0</v>
      </c>
      <c r="V165" s="147">
        <f t="shared" si="30"/>
        <v>0</v>
      </c>
      <c r="W165" s="147">
        <f t="shared" si="30"/>
        <v>0</v>
      </c>
      <c r="X165" s="147">
        <f t="shared" si="30"/>
        <v>0</v>
      </c>
      <c r="Y165" s="147">
        <f t="shared" si="30"/>
        <v>0</v>
      </c>
      <c r="Z165"/>
      <c r="AA165"/>
    </row>
    <row r="166" spans="1:27" x14ac:dyDescent="0.25">
      <c r="S166" s="146" t="str">
        <f>'Informations de base'!$E77</f>
        <v xml:space="preserve">Ministère chargé des transports </v>
      </c>
      <c r="T166" s="147">
        <f t="shared" si="29"/>
        <v>0</v>
      </c>
      <c r="U166" s="147">
        <f t="shared" si="30"/>
        <v>0</v>
      </c>
      <c r="V166" s="147">
        <f t="shared" si="30"/>
        <v>0</v>
      </c>
      <c r="W166" s="147">
        <f t="shared" si="30"/>
        <v>0</v>
      </c>
      <c r="X166" s="147">
        <f t="shared" si="30"/>
        <v>0</v>
      </c>
      <c r="Y166" s="147">
        <f t="shared" si="30"/>
        <v>0</v>
      </c>
      <c r="Z166"/>
      <c r="AA166"/>
    </row>
    <row r="167" spans="1:27" x14ac:dyDescent="0.25">
      <c r="S167" s="146" t="str">
        <f>'Informations de base'!$E78</f>
        <v>Ministère chargé du commerce</v>
      </c>
      <c r="T167" s="147">
        <f t="shared" si="29"/>
        <v>0</v>
      </c>
      <c r="U167" s="147">
        <f t="shared" si="30"/>
        <v>0</v>
      </c>
      <c r="V167" s="147">
        <f t="shared" si="30"/>
        <v>0</v>
      </c>
      <c r="W167" s="147">
        <f t="shared" si="30"/>
        <v>0</v>
      </c>
      <c r="X167" s="147">
        <f t="shared" si="30"/>
        <v>0</v>
      </c>
      <c r="Y167" s="147">
        <f t="shared" si="30"/>
        <v>0</v>
      </c>
      <c r="Z167"/>
      <c r="AA167"/>
    </row>
    <row r="168" spans="1:27" x14ac:dyDescent="0.25">
      <c r="S168" s="146" t="str">
        <f>'Informations de base'!$E79</f>
        <v>Autre 14</v>
      </c>
      <c r="T168" s="147">
        <f t="shared" si="29"/>
        <v>0</v>
      </c>
      <c r="U168" s="147">
        <f t="shared" si="30"/>
        <v>0</v>
      </c>
      <c r="V168" s="147">
        <f t="shared" si="30"/>
        <v>0</v>
      </c>
      <c r="W168" s="147">
        <f t="shared" si="30"/>
        <v>0</v>
      </c>
      <c r="X168" s="147">
        <f t="shared" si="30"/>
        <v>0</v>
      </c>
      <c r="Y168" s="147">
        <f t="shared" si="30"/>
        <v>0</v>
      </c>
      <c r="Z168"/>
      <c r="AA168"/>
    </row>
    <row r="169" spans="1:27" x14ac:dyDescent="0.25">
      <c r="S169" s="146" t="str">
        <f>'Informations de base'!$E80</f>
        <v>Autre 15</v>
      </c>
      <c r="T169" s="147">
        <f t="shared" si="29"/>
        <v>0</v>
      </c>
      <c r="U169" s="147">
        <f t="shared" si="30"/>
        <v>0</v>
      </c>
      <c r="V169" s="147">
        <f t="shared" si="30"/>
        <v>0</v>
      </c>
      <c r="W169" s="147">
        <f t="shared" si="30"/>
        <v>0</v>
      </c>
      <c r="X169" s="147">
        <f t="shared" si="30"/>
        <v>0</v>
      </c>
      <c r="Y169" s="147">
        <f t="shared" si="30"/>
        <v>0</v>
      </c>
      <c r="Z169"/>
      <c r="AA169"/>
    </row>
    <row r="170" spans="1:27" x14ac:dyDescent="0.25">
      <c r="S170" s="146" t="str">
        <f>'Informations de base'!$E81</f>
        <v>Autre 16</v>
      </c>
      <c r="T170" s="147">
        <f t="shared" si="29"/>
        <v>0</v>
      </c>
      <c r="U170" s="147">
        <f>SUMIF($G$7:$G$108,$S170,U$7:U$108)</f>
        <v>0</v>
      </c>
      <c r="V170" s="147">
        <f>SUMIF($G$7:$G$108,$S170,V$7:V$108)</f>
        <v>0</v>
      </c>
      <c r="W170" s="147">
        <f>SUMIF($G$7:$G$108,$S170,W$7:W$108)</f>
        <v>0</v>
      </c>
      <c r="X170" s="147">
        <f>SUMIF($G$7:$G$108,$S170,X$7:X$108)</f>
        <v>0</v>
      </c>
      <c r="Y170" s="147">
        <f>SUMIF($G$7:$G$108,$S170,Y$7:Y$108)</f>
        <v>0</v>
      </c>
      <c r="Z170"/>
      <c r="AA170"/>
    </row>
    <row r="171" spans="1:27" x14ac:dyDescent="0.25">
      <c r="S171" s="146" t="str">
        <f>'Informations de base'!$E82</f>
        <v>Autre 17</v>
      </c>
      <c r="T171" s="147">
        <f t="shared" ref="T171:Y171" si="31">SUMIF($G$7:$G$108,$S171,T$7:T$108)</f>
        <v>0</v>
      </c>
      <c r="U171" s="147">
        <f t="shared" si="31"/>
        <v>0</v>
      </c>
      <c r="V171" s="147">
        <f t="shared" si="31"/>
        <v>0</v>
      </c>
      <c r="W171" s="147">
        <f t="shared" si="31"/>
        <v>0</v>
      </c>
      <c r="X171" s="147">
        <f t="shared" si="31"/>
        <v>0</v>
      </c>
      <c r="Y171" s="147">
        <f t="shared" si="31"/>
        <v>0</v>
      </c>
      <c r="Z171"/>
      <c r="AA171"/>
    </row>
    <row r="172" spans="1:27" x14ac:dyDescent="0.25">
      <c r="S172"/>
      <c r="T172"/>
      <c r="U172"/>
      <c r="V172"/>
      <c r="W172"/>
      <c r="X172"/>
      <c r="Y172"/>
      <c r="Z172"/>
      <c r="AA172"/>
    </row>
    <row r="173" spans="1:27" x14ac:dyDescent="0.25">
      <c r="S173"/>
      <c r="T173"/>
      <c r="U173"/>
      <c r="V173"/>
      <c r="W173"/>
      <c r="X173"/>
      <c r="Y173"/>
      <c r="Z173"/>
      <c r="AA173"/>
    </row>
    <row r="174" spans="1:27" x14ac:dyDescent="0.25">
      <c r="S174"/>
      <c r="T174"/>
      <c r="U174"/>
      <c r="V174"/>
      <c r="W174"/>
      <c r="X174"/>
      <c r="Y174"/>
      <c r="Z174"/>
      <c r="AA174"/>
    </row>
    <row r="175" spans="1:27" x14ac:dyDescent="0.25">
      <c r="S175"/>
      <c r="T175"/>
      <c r="U175"/>
      <c r="V175"/>
      <c r="W175"/>
      <c r="X175"/>
      <c r="Y175"/>
      <c r="Z175"/>
      <c r="AA175"/>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2">U6</f>
        <v>Coût estimé 2022</v>
      </c>
      <c r="V182" s="545" t="str">
        <f t="shared" si="32"/>
        <v>Coût estimé 2023</v>
      </c>
      <c r="W182" s="545" t="str">
        <f t="shared" si="32"/>
        <v>Coût estimé 2024</v>
      </c>
      <c r="X182" s="545" t="str">
        <f t="shared" si="32"/>
        <v>Coût estimé 2025</v>
      </c>
      <c r="Y182" s="545" t="str">
        <f t="shared" si="32"/>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row r="205" spans="1:2" x14ac:dyDescent="0.25">
      <c r="A205" s="37"/>
      <c r="B205"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500-000000000000}"/>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15"/>
  <sheetViews>
    <sheetView workbookViewId="0">
      <pane ySplit="2" topLeftCell="A124" activePane="bottomLeft" state="frozen"/>
      <selection pane="bottomLeft" activeCell="A79" sqref="A79"/>
    </sheetView>
  </sheetViews>
  <sheetFormatPr defaultColWidth="9.140625" defaultRowHeight="15" x14ac:dyDescent="0.25"/>
  <cols>
    <col min="1" max="1" width="57.5703125" customWidth="1"/>
    <col min="2" max="2" width="38" bestFit="1" customWidth="1"/>
    <col min="3" max="3" width="17.85546875" customWidth="1"/>
    <col min="4" max="4" width="14.42578125" customWidth="1"/>
    <col min="5" max="5" width="10.42578125" bestFit="1" customWidth="1"/>
    <col min="6" max="6" width="11.42578125" customWidth="1"/>
  </cols>
  <sheetData>
    <row r="1" spans="1:8" ht="15.75" x14ac:dyDescent="0.25">
      <c r="A1" s="551"/>
      <c r="B1" s="552"/>
      <c r="C1" s="552"/>
      <c r="D1" s="552"/>
      <c r="E1" s="552"/>
      <c r="F1" s="552"/>
      <c r="G1" s="552"/>
      <c r="H1" s="552"/>
    </row>
    <row r="3" spans="1:8" ht="15.75" thickBot="1" x14ac:dyDescent="0.3"/>
    <row r="4" spans="1:8" ht="17.25" customHeight="1" x14ac:dyDescent="0.25">
      <c r="A4" s="1" t="s">
        <v>0</v>
      </c>
      <c r="B4" s="162" t="str">
        <f>'Informations de base'!C6</f>
        <v>Togo</v>
      </c>
    </row>
    <row r="5" spans="1:8" x14ac:dyDescent="0.25">
      <c r="A5" s="2" t="s">
        <v>1</v>
      </c>
      <c r="B5" s="163"/>
    </row>
    <row r="6" spans="1:8" x14ac:dyDescent="0.25">
      <c r="A6" s="2" t="s">
        <v>2</v>
      </c>
      <c r="B6" s="164">
        <f>'Informations de base'!C7</f>
        <v>2021</v>
      </c>
    </row>
    <row r="7" spans="1:8" x14ac:dyDescent="0.25">
      <c r="A7" s="3" t="s">
        <v>3</v>
      </c>
      <c r="B7" s="163">
        <f>'Informations de base'!C8</f>
        <v>3</v>
      </c>
    </row>
    <row r="8" spans="1:8" x14ac:dyDescent="0.25">
      <c r="A8" s="2" t="s">
        <v>315</v>
      </c>
      <c r="B8" s="163">
        <f>'Informations de base'!C9</f>
        <v>655.95699999999999</v>
      </c>
    </row>
    <row r="9" spans="1:8" ht="15.75" thickBot="1" x14ac:dyDescent="0.3">
      <c r="A9" s="4" t="s">
        <v>4</v>
      </c>
      <c r="B9" s="165" t="str">
        <f>'Informations de base'!C10</f>
        <v>CFA</v>
      </c>
    </row>
    <row r="11" spans="1:8" x14ac:dyDescent="0.25">
      <c r="A11" s="5" t="s">
        <v>316</v>
      </c>
      <c r="B11" s="166"/>
    </row>
    <row r="12" spans="1:8" x14ac:dyDescent="0.25">
      <c r="A12" s="6" t="s">
        <v>5</v>
      </c>
      <c r="B12" s="6" t="s">
        <v>5</v>
      </c>
    </row>
    <row r="13" spans="1:8" x14ac:dyDescent="0.25">
      <c r="A13" s="6" t="s">
        <v>6</v>
      </c>
      <c r="B13" s="6" t="s">
        <v>6</v>
      </c>
    </row>
    <row r="14" spans="1:8" x14ac:dyDescent="0.25">
      <c r="A14" s="6" t="s">
        <v>7</v>
      </c>
      <c r="B14" s="6" t="s">
        <v>7</v>
      </c>
    </row>
    <row r="15" spans="1:8" x14ac:dyDescent="0.25">
      <c r="A15" s="6" t="s">
        <v>8</v>
      </c>
      <c r="B15" s="6" t="s">
        <v>8</v>
      </c>
    </row>
    <row r="16" spans="1:8" x14ac:dyDescent="0.25">
      <c r="A16" s="6" t="s">
        <v>9</v>
      </c>
      <c r="B16" s="6" t="s">
        <v>9</v>
      </c>
    </row>
    <row r="17" spans="1:2" x14ac:dyDescent="0.25">
      <c r="A17" s="6" t="s">
        <v>10</v>
      </c>
      <c r="B17" s="6" t="s">
        <v>10</v>
      </c>
    </row>
    <row r="18" spans="1:2" x14ac:dyDescent="0.25">
      <c r="A18" s="6" t="s">
        <v>11</v>
      </c>
      <c r="B18" s="6" t="s">
        <v>11</v>
      </c>
    </row>
    <row r="19" spans="1:2" x14ac:dyDescent="0.25">
      <c r="A19" s="6" t="s">
        <v>12</v>
      </c>
      <c r="B19" s="6" t="s">
        <v>13</v>
      </c>
    </row>
    <row r="20" spans="1:2" x14ac:dyDescent="0.25">
      <c r="A20" s="6" t="s">
        <v>14</v>
      </c>
      <c r="B20" s="6" t="s">
        <v>14</v>
      </c>
    </row>
    <row r="21" spans="1:2" x14ac:dyDescent="0.25">
      <c r="A21" s="6" t="s">
        <v>15</v>
      </c>
      <c r="B21" s="6" t="s">
        <v>15</v>
      </c>
    </row>
    <row r="22" spans="1:2" x14ac:dyDescent="0.25">
      <c r="A22" s="6" t="s">
        <v>16</v>
      </c>
      <c r="B22" s="6" t="s">
        <v>16</v>
      </c>
    </row>
    <row r="23" spans="1:2" x14ac:dyDescent="0.25">
      <c r="A23" s="7" t="s">
        <v>17</v>
      </c>
      <c r="B23" s="7" t="s">
        <v>17</v>
      </c>
    </row>
    <row r="25" spans="1:2" x14ac:dyDescent="0.25">
      <c r="A25" s="5" t="s">
        <v>317</v>
      </c>
      <c r="B25" s="166"/>
    </row>
    <row r="26" spans="1:2" x14ac:dyDescent="0.25">
      <c r="A26" s="6" t="s">
        <v>318</v>
      </c>
      <c r="B26" s="175" t="s">
        <v>18</v>
      </c>
    </row>
    <row r="27" spans="1:2" ht="30" x14ac:dyDescent="0.25">
      <c r="A27" s="6" t="s">
        <v>19</v>
      </c>
      <c r="B27" s="175" t="s">
        <v>19</v>
      </c>
    </row>
    <row r="28" spans="1:2" x14ac:dyDescent="0.25">
      <c r="A28" s="6" t="s">
        <v>20</v>
      </c>
      <c r="B28" s="175" t="s">
        <v>20</v>
      </c>
    </row>
    <row r="29" spans="1:2" x14ac:dyDescent="0.25">
      <c r="A29" s="6" t="s">
        <v>21</v>
      </c>
      <c r="B29" s="175" t="s">
        <v>21</v>
      </c>
    </row>
    <row r="30" spans="1:2" x14ac:dyDescent="0.25">
      <c r="A30" s="6" t="s">
        <v>22</v>
      </c>
      <c r="B30" s="175" t="s">
        <v>22</v>
      </c>
    </row>
    <row r="31" spans="1:2" ht="30" x14ac:dyDescent="0.25">
      <c r="A31" s="6" t="s">
        <v>23</v>
      </c>
      <c r="B31" s="175" t="s">
        <v>23</v>
      </c>
    </row>
    <row r="32" spans="1:2" x14ac:dyDescent="0.25">
      <c r="A32" s="7" t="s">
        <v>24</v>
      </c>
      <c r="B32" s="176" t="s">
        <v>24</v>
      </c>
    </row>
    <row r="34" spans="1:4" x14ac:dyDescent="0.25">
      <c r="A34" s="8" t="s">
        <v>116</v>
      </c>
      <c r="B34" s="9" t="s">
        <v>25</v>
      </c>
    </row>
    <row r="35" spans="1:4" x14ac:dyDescent="0.25">
      <c r="A35" s="166" t="str">
        <f>'Informations de base'!B65</f>
        <v>National</v>
      </c>
      <c r="B35" s="11"/>
      <c r="D35" s="553"/>
    </row>
    <row r="36" spans="1:4" x14ac:dyDescent="0.25">
      <c r="A36" s="6" t="str">
        <f>'Informations de base'!B66</f>
        <v>Central</v>
      </c>
      <c r="B36" s="11"/>
      <c r="D36" s="553"/>
    </row>
    <row r="37" spans="1:4" x14ac:dyDescent="0.25">
      <c r="A37" s="6" t="str">
        <f>'Informations de base'!B67</f>
        <v>Région</v>
      </c>
      <c r="B37" s="11"/>
    </row>
    <row r="38" spans="1:4" x14ac:dyDescent="0.25">
      <c r="A38" s="7" t="str">
        <f>'Informations de base'!B68</f>
        <v>District sanitaire/Centre de santé</v>
      </c>
      <c r="B38" s="13"/>
    </row>
    <row r="42" spans="1:4" x14ac:dyDescent="0.25">
      <c r="A42" s="18" t="s">
        <v>26</v>
      </c>
      <c r="B42" s="166"/>
    </row>
    <row r="43" spans="1:4" x14ac:dyDescent="0.25">
      <c r="A43" s="67" t="str">
        <f>'Informations de base'!F27</f>
        <v>Voiture de location par jour</v>
      </c>
      <c r="B43" s="181">
        <f>'Informations de base'!G27</f>
        <v>60000</v>
      </c>
    </row>
    <row r="44" spans="1:4" x14ac:dyDescent="0.25">
      <c r="A44" s="10" t="str">
        <f>'Informations de base'!F28</f>
        <v>Véhicule de service</v>
      </c>
      <c r="B44" s="167">
        <f>'Informations de base'!G28</f>
        <v>20000</v>
      </c>
    </row>
    <row r="45" spans="1:4" x14ac:dyDescent="0.25">
      <c r="A45" s="10" t="str">
        <f>'Informations de base'!F29</f>
        <v>4 x 4</v>
      </c>
      <c r="B45" s="167">
        <f>'Informations de base'!G29</f>
        <v>0</v>
      </c>
    </row>
    <row r="46" spans="1:4" x14ac:dyDescent="0.25">
      <c r="A46" s="10" t="str">
        <f>'Informations de base'!F30</f>
        <v>Autre 2</v>
      </c>
      <c r="B46" s="167">
        <f>'Informations de base'!G30</f>
        <v>0</v>
      </c>
    </row>
    <row r="47" spans="1:4" x14ac:dyDescent="0.25">
      <c r="A47" s="10" t="str">
        <f>'Informations de base'!F31</f>
        <v>Autre 3</v>
      </c>
      <c r="B47" s="167">
        <f>'Informations de base'!G31</f>
        <v>0</v>
      </c>
    </row>
    <row r="48" spans="1:4" x14ac:dyDescent="0.25">
      <c r="A48" s="10" t="str">
        <f>'Informations de base'!F32</f>
        <v>Autre 4</v>
      </c>
      <c r="B48" s="167">
        <f>'Informations de base'!G32</f>
        <v>0</v>
      </c>
    </row>
    <row r="49" spans="1:2" x14ac:dyDescent="0.25">
      <c r="A49" s="12" t="str">
        <f>'Informations de base'!F33</f>
        <v>Autre 5</v>
      </c>
      <c r="B49" s="168">
        <f>'Informations de base'!G33</f>
        <v>0</v>
      </c>
    </row>
    <row r="51" spans="1:2" x14ac:dyDescent="0.25">
      <c r="A51" s="15" t="s">
        <v>84</v>
      </c>
      <c r="B51" s="19">
        <f>'Informations de base'!G35</f>
        <v>0</v>
      </c>
    </row>
    <row r="52" spans="1:2" x14ac:dyDescent="0.25">
      <c r="A52" s="15" t="s">
        <v>322</v>
      </c>
      <c r="B52" s="19">
        <f>'Informations de base'!G25</f>
        <v>25000</v>
      </c>
    </row>
    <row r="54" spans="1:2" x14ac:dyDescent="0.25">
      <c r="A54" s="152" t="s">
        <v>27</v>
      </c>
      <c r="B54" s="153"/>
    </row>
    <row r="55" spans="1:2" x14ac:dyDescent="0.25">
      <c r="A55" s="150" t="s">
        <v>28</v>
      </c>
      <c r="B55" s="151"/>
    </row>
    <row r="56" spans="1:2" x14ac:dyDescent="0.25">
      <c r="A56" s="15" t="s">
        <v>29</v>
      </c>
      <c r="B56" s="16">
        <f>'Informations de base'!C27</f>
        <v>120000</v>
      </c>
    </row>
    <row r="57" spans="1:2" x14ac:dyDescent="0.25">
      <c r="A57" s="15" t="s">
        <v>30</v>
      </c>
      <c r="B57" s="16">
        <f>'Informations de base'!C28</f>
        <v>250000</v>
      </c>
    </row>
    <row r="58" spans="1:2" x14ac:dyDescent="0.25">
      <c r="A58" s="15" t="s">
        <v>31</v>
      </c>
      <c r="B58" s="16">
        <f>'Informations de base'!C29</f>
        <v>1000000</v>
      </c>
    </row>
    <row r="59" spans="1:2" x14ac:dyDescent="0.25">
      <c r="A59" s="150" t="s">
        <v>32</v>
      </c>
      <c r="B59" s="151"/>
    </row>
    <row r="60" spans="1:2" x14ac:dyDescent="0.25">
      <c r="A60" s="15" t="s">
        <v>29</v>
      </c>
      <c r="B60" s="16">
        <f>'Informations de base'!C31</f>
        <v>20000</v>
      </c>
    </row>
    <row r="61" spans="1:2" x14ac:dyDescent="0.25">
      <c r="A61" s="15" t="s">
        <v>30</v>
      </c>
      <c r="B61" s="16">
        <f>'Informations de base'!C32</f>
        <v>80000</v>
      </c>
    </row>
    <row r="62" spans="1:2" x14ac:dyDescent="0.25">
      <c r="A62" s="15" t="s">
        <v>33</v>
      </c>
      <c r="B62" s="16">
        <f>'Informations de base'!C33</f>
        <v>25000</v>
      </c>
    </row>
    <row r="63" spans="1:2" x14ac:dyDescent="0.25">
      <c r="A63" s="17"/>
    </row>
    <row r="65" spans="1:8" x14ac:dyDescent="0.25">
      <c r="A65" s="18" t="s">
        <v>319</v>
      </c>
      <c r="B65" s="14"/>
    </row>
    <row r="66" spans="1:8" ht="45" x14ac:dyDescent="0.25">
      <c r="A66" s="18" t="s">
        <v>34</v>
      </c>
      <c r="B66" s="14"/>
      <c r="C66" s="174" t="s">
        <v>35</v>
      </c>
      <c r="D66" s="174" t="s">
        <v>36</v>
      </c>
      <c r="E66" s="174" t="s">
        <v>37</v>
      </c>
      <c r="H66" t="s">
        <v>38</v>
      </c>
    </row>
    <row r="67" spans="1:8" x14ac:dyDescent="0.25">
      <c r="A67" s="170" t="s">
        <v>29</v>
      </c>
      <c r="B67" s="171">
        <f>'Informations de base'!C15</f>
        <v>20000</v>
      </c>
      <c r="C67" s="19">
        <f>'Informations de base'!C16</f>
        <v>35000</v>
      </c>
      <c r="D67" s="19">
        <f>'Informations de base'!C17</f>
        <v>1</v>
      </c>
      <c r="E67" s="19">
        <f>'Informations de base'!G24</f>
        <v>35000</v>
      </c>
      <c r="H67" s="19">
        <v>0</v>
      </c>
    </row>
    <row r="68" spans="1:8" x14ac:dyDescent="0.25">
      <c r="A68" s="6" t="s">
        <v>39</v>
      </c>
      <c r="B68" s="172">
        <f>'Informations de base'!C18</f>
        <v>100000</v>
      </c>
    </row>
    <row r="69" spans="1:8" x14ac:dyDescent="0.25">
      <c r="A69" s="6" t="s">
        <v>320</v>
      </c>
      <c r="B69" s="172">
        <f>'Informations de base'!C23</f>
        <v>20000</v>
      </c>
    </row>
    <row r="70" spans="1:8" x14ac:dyDescent="0.25">
      <c r="A70" s="7" t="s">
        <v>72</v>
      </c>
      <c r="B70" s="173">
        <f>'Informations de base'!C22</f>
        <v>35000</v>
      </c>
      <c r="C70" t="s">
        <v>40</v>
      </c>
      <c r="D70" s="19">
        <f>'Informations de base'!C21</f>
        <v>1000</v>
      </c>
    </row>
    <row r="71" spans="1:8" x14ac:dyDescent="0.25">
      <c r="A71" s="15" t="s">
        <v>41</v>
      </c>
      <c r="B71" s="19">
        <f>'Informations de base'!C19</f>
        <v>8000</v>
      </c>
    </row>
    <row r="72" spans="1:8" x14ac:dyDescent="0.25">
      <c r="A72" s="15" t="s">
        <v>42</v>
      </c>
      <c r="D72" s="19">
        <f>'Informations de base'!C20</f>
        <v>7000</v>
      </c>
    </row>
    <row r="78" spans="1:8" x14ac:dyDescent="0.25">
      <c r="A78" s="65" t="s">
        <v>43</v>
      </c>
      <c r="B78" s="65" t="s">
        <v>44</v>
      </c>
    </row>
    <row r="79" spans="1:8" x14ac:dyDescent="0.25">
      <c r="A79" s="22" t="s">
        <v>660</v>
      </c>
      <c r="B79" s="66">
        <v>0</v>
      </c>
    </row>
    <row r="80" spans="1:8" x14ac:dyDescent="0.25">
      <c r="A80" s="22" t="str">
        <f>'Informations de base'!B37</f>
        <v>Médecin</v>
      </c>
      <c r="B80" s="66">
        <f>'Informations de base'!C37</f>
        <v>0</v>
      </c>
    </row>
    <row r="81" spans="1:2" x14ac:dyDescent="0.25">
      <c r="A81" s="22" t="str">
        <f>'Informations de base'!B38</f>
        <v>Assistant de santé</v>
      </c>
      <c r="B81" s="66">
        <f>'Informations de base'!C38</f>
        <v>0</v>
      </c>
    </row>
    <row r="82" spans="1:2" x14ac:dyDescent="0.25">
      <c r="A82" s="22" t="str">
        <f>'Informations de base'!B39</f>
        <v>Infirmier</v>
      </c>
      <c r="B82" s="66">
        <f>'Informations de base'!C39</f>
        <v>0</v>
      </c>
    </row>
    <row r="83" spans="1:2" x14ac:dyDescent="0.25">
      <c r="A83" s="22" t="str">
        <f>'Informations de base'!B40</f>
        <v>Véterinaire</v>
      </c>
      <c r="B83" s="66">
        <f>'Informations de base'!C40</f>
        <v>0</v>
      </c>
    </row>
    <row r="84" spans="1:2" x14ac:dyDescent="0.25">
      <c r="A84" s="22" t="str">
        <f>'Informations de base'!B41</f>
        <v>Environnementaliste</v>
      </c>
      <c r="B84" s="66">
        <f>'Informations de base'!C41</f>
        <v>0</v>
      </c>
    </row>
    <row r="85" spans="1:2" x14ac:dyDescent="0.25">
      <c r="A85" s="22" t="str">
        <f>'Informations de base'!B42</f>
        <v>Technicien de laboratoire</v>
      </c>
      <c r="B85" s="66">
        <f>'Informations de base'!C42</f>
        <v>0</v>
      </c>
    </row>
    <row r="86" spans="1:2" x14ac:dyDescent="0.25">
      <c r="A86" s="22" t="str">
        <f>'Informations de base'!B43</f>
        <v>Autre 4</v>
      </c>
      <c r="B86" s="66">
        <f>'Informations de base'!C43</f>
        <v>0</v>
      </c>
    </row>
    <row r="87" spans="1:2" x14ac:dyDescent="0.25">
      <c r="A87" s="22" t="str">
        <f>'Informations de base'!B44</f>
        <v>Autre 5</v>
      </c>
      <c r="B87" s="66">
        <f>'Informations de base'!C44</f>
        <v>0</v>
      </c>
    </row>
    <row r="88" spans="1:2" x14ac:dyDescent="0.25">
      <c r="A88" s="22" t="str">
        <f>'Informations de base'!B45</f>
        <v>Autre 6</v>
      </c>
      <c r="B88" s="66">
        <f>'Informations de base'!C45</f>
        <v>0</v>
      </c>
    </row>
    <row r="89" spans="1:2" x14ac:dyDescent="0.25">
      <c r="A89" s="22" t="str">
        <f>'Informations de base'!B46</f>
        <v>Autre 7</v>
      </c>
      <c r="B89" s="66">
        <f>'Informations de base'!C46</f>
        <v>0</v>
      </c>
    </row>
    <row r="90" spans="1:2" x14ac:dyDescent="0.25">
      <c r="A90" s="22" t="str">
        <f>'Informations de base'!B47</f>
        <v>Autre 8</v>
      </c>
      <c r="B90" s="66">
        <f>'Informations de base'!C47</f>
        <v>0</v>
      </c>
    </row>
    <row r="91" spans="1:2" x14ac:dyDescent="0.25">
      <c r="A91" s="22" t="str">
        <f>'Informations de base'!B48</f>
        <v>Autre 9</v>
      </c>
      <c r="B91" s="66">
        <f>'Informations de base'!C48</f>
        <v>0</v>
      </c>
    </row>
    <row r="92" spans="1:2" x14ac:dyDescent="0.25">
      <c r="A92" s="22" t="str">
        <f>'Informations de base'!B49</f>
        <v>Autre 10</v>
      </c>
      <c r="B92" s="66">
        <f>'Informations de base'!C49</f>
        <v>0</v>
      </c>
    </row>
    <row r="93" spans="1:2" x14ac:dyDescent="0.25">
      <c r="A93" s="22" t="str">
        <f>'Informations de base'!B50</f>
        <v>Autre 11</v>
      </c>
      <c r="B93" s="66">
        <f>'Informations de base'!C50</f>
        <v>0</v>
      </c>
    </row>
    <row r="94" spans="1:2" x14ac:dyDescent="0.25">
      <c r="A94" s="22" t="str">
        <f>'Informations de base'!B51</f>
        <v>Autre 12</v>
      </c>
      <c r="B94" s="66">
        <f>'Informations de base'!C51</f>
        <v>0</v>
      </c>
    </row>
    <row r="95" spans="1:2" x14ac:dyDescent="0.25">
      <c r="A95" s="22" t="str">
        <f>'Informations de base'!B52</f>
        <v>Autre 13</v>
      </c>
      <c r="B95" s="66">
        <f>'Informations de base'!C52</f>
        <v>0</v>
      </c>
    </row>
    <row r="96" spans="1:2" x14ac:dyDescent="0.25">
      <c r="A96" s="22" t="str">
        <f>'Informations de base'!B53</f>
        <v>Autre 14</v>
      </c>
      <c r="B96" s="66">
        <f>'Informations de base'!C53</f>
        <v>0</v>
      </c>
    </row>
    <row r="97" spans="1:2" x14ac:dyDescent="0.25">
      <c r="A97" s="22" t="str">
        <f>'Informations de base'!B54</f>
        <v>Autre 15</v>
      </c>
      <c r="B97" s="66">
        <f>'Informations de base'!C54</f>
        <v>0</v>
      </c>
    </row>
    <row r="98" spans="1:2" x14ac:dyDescent="0.25">
      <c r="A98" s="22" t="str">
        <f>'Informations de base'!B55</f>
        <v>Autre 16</v>
      </c>
      <c r="B98" s="66">
        <f>'Informations de base'!C55</f>
        <v>0</v>
      </c>
    </row>
    <row r="99" spans="1:2" x14ac:dyDescent="0.25">
      <c r="A99" s="22" t="str">
        <f>'Informations de base'!B56</f>
        <v>Autre 17</v>
      </c>
      <c r="B99" s="66">
        <f>'Informations de base'!C56</f>
        <v>0</v>
      </c>
    </row>
    <row r="100" spans="1:2" x14ac:dyDescent="0.25">
      <c r="A100" s="22" t="str">
        <f>'Informations de base'!B57</f>
        <v>Autre 18</v>
      </c>
      <c r="B100" s="66">
        <f>'Informations de base'!C57</f>
        <v>0</v>
      </c>
    </row>
    <row r="101" spans="1:2" x14ac:dyDescent="0.25">
      <c r="A101" s="22" t="str">
        <f>'Informations de base'!B58</f>
        <v>Autre 19</v>
      </c>
      <c r="B101" s="66">
        <f>'Informations de base'!C58</f>
        <v>0</v>
      </c>
    </row>
    <row r="102" spans="1:2" x14ac:dyDescent="0.25">
      <c r="A102" s="22" t="str">
        <f>'Informations de base'!B59</f>
        <v>Autre 20</v>
      </c>
      <c r="B102" s="66">
        <f>'Informations de base'!C59</f>
        <v>0</v>
      </c>
    </row>
    <row r="114" spans="1:1" x14ac:dyDescent="0.25">
      <c r="A114" t="s">
        <v>321</v>
      </c>
    </row>
    <row r="115" spans="1:1" x14ac:dyDescent="0.25">
      <c r="A115" s="20">
        <v>24</v>
      </c>
    </row>
  </sheetData>
  <mergeCells count="2">
    <mergeCell ref="A1:H1"/>
    <mergeCell ref="D35:D36"/>
  </mergeCells>
  <conditionalFormatting sqref="A1">
    <cfRule type="cellIs" dxfId="4" priority="1" operator="equal">
      <formula>"No Answer"</formula>
    </cfRule>
    <cfRule type="cellIs" dxfId="3" priority="2" operator="equal">
      <formula>"Strongly Disagree"</formula>
    </cfRule>
    <cfRule type="cellIs" dxfId="2" priority="3" operator="equal">
      <formula>"Disagree"</formula>
    </cfRule>
    <cfRule type="cellIs" dxfId="1" priority="4" operator="equal">
      <formula>"Agree"</formula>
    </cfRule>
    <cfRule type="cellIs" dxfId="0" priority="5" operator="equal">
      <formula>"Strongly Agree"</formula>
    </cfRule>
  </conditionalFormatting>
  <pageMargins left="0.7" right="0.7" top="0.75" bottom="0.75" header="0.3" footer="0.3"/>
  <pageSetup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2"/>
  <dimension ref="A1:XFC203"/>
  <sheetViews>
    <sheetView topLeftCell="I137" zoomScale="70" zoomScaleNormal="7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67.42578125" style="54" customWidth="1"/>
    <col min="4" max="4" width="23.42578125" style="37" customWidth="1"/>
    <col min="5" max="5" width="51.5703125" style="37" customWidth="1"/>
    <col min="6" max="6" width="40.5703125" style="37" customWidth="1"/>
    <col min="7" max="7" width="28.5703125" style="37" customWidth="1"/>
    <col min="8" max="10" width="22.140625" style="37" customWidth="1"/>
    <col min="11" max="11" width="33.42578125" style="37" customWidth="1"/>
    <col min="12" max="12" width="11.5703125" style="37" customWidth="1"/>
    <col min="13" max="13" width="17.140625" style="37" customWidth="1"/>
    <col min="14" max="14" width="15.85546875" style="37" bestFit="1" customWidth="1"/>
    <col min="15" max="19" width="6.42578125" style="37" bestFit="1" customWidth="1"/>
    <col min="20" max="24" width="18.85546875" style="37" bestFit="1" customWidth="1"/>
    <col min="25" max="25" width="16.5703125" style="37" bestFit="1" customWidth="1"/>
    <col min="26" max="26" width="14.5703125" style="37" customWidth="1"/>
    <col min="27" max="27" width="14.5703125" style="37" bestFit="1" customWidth="1"/>
    <col min="30" max="30" width="21.5703125" customWidth="1"/>
    <col min="31" max="31" width="23.5703125" customWidth="1"/>
    <col min="32" max="33" width="23.4257812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620</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15.75" customHeight="1" outlineLevel="1" x14ac:dyDescent="0.25">
      <c r="A4" s="137"/>
      <c r="B4" s="36" t="s">
        <v>610</v>
      </c>
      <c r="C4" s="557"/>
      <c r="D4" s="558"/>
      <c r="E4" s="558"/>
      <c r="F4" s="558"/>
      <c r="G4" s="558"/>
      <c r="H4" s="36"/>
    </row>
    <row r="5" spans="1:193 16371:16383" ht="46.5" x14ac:dyDescent="0.25">
      <c r="A5" s="140"/>
      <c r="B5" s="40" t="s">
        <v>609</v>
      </c>
      <c r="C5" s="41" t="s">
        <v>834</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f>COUNTA(AA7:AA108)</f>
        <v>0</v>
      </c>
      <c r="AC6">
        <f>COUNTA(N7:N102)</f>
        <v>0</v>
      </c>
      <c r="AD6" s="231" t="s">
        <v>779</v>
      </c>
      <c r="AE6" s="231" t="s">
        <v>780</v>
      </c>
      <c r="AF6" s="231" t="s">
        <v>781</v>
      </c>
      <c r="AG6" s="231" t="s">
        <v>782</v>
      </c>
    </row>
    <row r="7" spans="1:193 16371:16383" x14ac:dyDescent="0.25">
      <c r="A7" s="144"/>
      <c r="B7" s="50"/>
      <c r="C7" s="222"/>
      <c r="D7" s="221"/>
      <c r="E7" s="221"/>
      <c r="F7" s="221"/>
      <c r="G7" s="50"/>
      <c r="H7" s="50"/>
      <c r="I7" s="50"/>
      <c r="J7" s="50"/>
      <c r="K7" s="50"/>
      <c r="L7" s="50"/>
      <c r="M7" s="50"/>
      <c r="N7" s="196"/>
      <c r="O7" s="49"/>
      <c r="P7" s="52"/>
      <c r="Q7" s="52"/>
      <c r="R7" s="52"/>
      <c r="S7" s="52"/>
      <c r="T7" s="249">
        <f t="shared" ref="T7:T70" si="0">IF($N7="Pending",0,$N7*O7)</f>
        <v>0</v>
      </c>
      <c r="U7" s="249">
        <f t="shared" ref="U7:U70" si="1">IF($N7="Pending",0,$N7*P7)</f>
        <v>0</v>
      </c>
      <c r="V7" s="249">
        <f t="shared" ref="V7:V70" si="2">IF($N7="Pending",0,$N7*Q7)</f>
        <v>0</v>
      </c>
      <c r="W7" s="249">
        <f t="shared" ref="W7:W70" si="3">IF($N7="Pending",0,$N7*R7)</f>
        <v>0</v>
      </c>
      <c r="X7" s="249">
        <f t="shared" ref="X7:X70" si="4">IF($N7="Pending",0,$N7*S7)</f>
        <v>0</v>
      </c>
      <c r="Y7" s="249">
        <f t="shared" ref="Y7:Y70" si="5">SUM(T7:X7)</f>
        <v>0</v>
      </c>
      <c r="Z7" s="51"/>
      <c r="AA7" s="51"/>
      <c r="AB7" s="50"/>
      <c r="AC7" s="50"/>
      <c r="AD7" s="50"/>
      <c r="AE7" s="50"/>
      <c r="AF7" s="50"/>
      <c r="AG7" s="50"/>
    </row>
    <row r="8" spans="1:193 16371:16383" x14ac:dyDescent="0.25">
      <c r="A8" s="144"/>
      <c r="B8" s="50"/>
      <c r="C8" s="222"/>
      <c r="D8" s="221"/>
      <c r="E8" s="221"/>
      <c r="F8" s="221"/>
      <c r="G8" s="50"/>
      <c r="H8" s="50"/>
      <c r="I8" s="50"/>
      <c r="J8" s="50"/>
      <c r="K8" s="50"/>
      <c r="L8" s="50"/>
      <c r="M8" s="50"/>
      <c r="N8" s="196"/>
      <c r="O8" s="49"/>
      <c r="P8" s="52"/>
      <c r="Q8" s="52"/>
      <c r="R8" s="52"/>
      <c r="S8" s="52"/>
      <c r="T8" s="249">
        <f t="shared" si="0"/>
        <v>0</v>
      </c>
      <c r="U8" s="249">
        <f t="shared" si="1"/>
        <v>0</v>
      </c>
      <c r="V8" s="249">
        <f t="shared" si="2"/>
        <v>0</v>
      </c>
      <c r="W8" s="249">
        <f t="shared" si="3"/>
        <v>0</v>
      </c>
      <c r="X8" s="249">
        <f t="shared" si="4"/>
        <v>0</v>
      </c>
      <c r="Y8" s="249">
        <f t="shared" si="5"/>
        <v>0</v>
      </c>
      <c r="Z8" s="51"/>
      <c r="AA8" s="51"/>
      <c r="AB8" s="50"/>
      <c r="AC8" s="50"/>
      <c r="AD8" s="50"/>
      <c r="AE8" s="50"/>
      <c r="AF8" s="50"/>
      <c r="AG8" s="50"/>
    </row>
    <row r="9" spans="1:193 16371:16383" x14ac:dyDescent="0.25">
      <c r="A9" s="144"/>
      <c r="B9" s="50"/>
      <c r="C9" s="222"/>
      <c r="D9" s="221"/>
      <c r="E9" s="221"/>
      <c r="F9" s="221"/>
      <c r="G9" s="50"/>
      <c r="H9" s="50"/>
      <c r="I9" s="50"/>
      <c r="J9" s="50"/>
      <c r="K9" s="50"/>
      <c r="L9" s="50"/>
      <c r="M9" s="50"/>
      <c r="N9" s="196"/>
      <c r="O9" s="49"/>
      <c r="P9" s="52"/>
      <c r="Q9" s="52"/>
      <c r="R9" s="52"/>
      <c r="S9" s="52"/>
      <c r="T9" s="249">
        <f t="shared" si="0"/>
        <v>0</v>
      </c>
      <c r="U9" s="249">
        <f t="shared" si="1"/>
        <v>0</v>
      </c>
      <c r="V9" s="249">
        <f t="shared" si="2"/>
        <v>0</v>
      </c>
      <c r="W9" s="249">
        <f t="shared" si="3"/>
        <v>0</v>
      </c>
      <c r="X9" s="249">
        <f t="shared" si="4"/>
        <v>0</v>
      </c>
      <c r="Y9" s="249">
        <f t="shared" si="5"/>
        <v>0</v>
      </c>
      <c r="Z9" s="51"/>
      <c r="AA9" s="51"/>
      <c r="AB9" s="50"/>
      <c r="AC9" s="50"/>
      <c r="AD9" s="50"/>
      <c r="AE9" s="50"/>
      <c r="AF9" s="50"/>
      <c r="AG9" s="50"/>
    </row>
    <row r="10" spans="1:193 16371:16383" x14ac:dyDescent="0.25">
      <c r="A10" s="144"/>
      <c r="B10" s="50"/>
      <c r="C10" s="50"/>
      <c r="D10" s="50"/>
      <c r="E10" s="525"/>
      <c r="F10" s="50"/>
      <c r="G10" s="50"/>
      <c r="H10" s="50"/>
      <c r="I10" s="50"/>
      <c r="J10" s="50"/>
      <c r="K10" s="50"/>
      <c r="L10" s="50"/>
      <c r="M10" s="50"/>
      <c r="N10" s="196"/>
      <c r="O10" s="49"/>
      <c r="P10" s="52"/>
      <c r="Q10" s="52"/>
      <c r="R10" s="52"/>
      <c r="S10" s="52"/>
      <c r="T10" s="249">
        <f t="shared" si="0"/>
        <v>0</v>
      </c>
      <c r="U10" s="249">
        <f t="shared" si="1"/>
        <v>0</v>
      </c>
      <c r="V10" s="249">
        <f t="shared" si="2"/>
        <v>0</v>
      </c>
      <c r="W10" s="249">
        <f t="shared" si="3"/>
        <v>0</v>
      </c>
      <c r="X10" s="249">
        <f t="shared" si="4"/>
        <v>0</v>
      </c>
      <c r="Y10" s="249">
        <f t="shared" si="5"/>
        <v>0</v>
      </c>
      <c r="Z10" s="51"/>
      <c r="AA10" s="51"/>
      <c r="AB10" s="50"/>
      <c r="AC10" s="50"/>
      <c r="AD10" s="50"/>
      <c r="AE10" s="50"/>
      <c r="AF10" s="50"/>
      <c r="AG10" s="50"/>
    </row>
    <row r="11" spans="1:193 16371:16383" x14ac:dyDescent="0.25">
      <c r="A11" s="144"/>
      <c r="B11" s="50"/>
      <c r="C11" s="50"/>
      <c r="D11" s="50"/>
      <c r="E11" s="525"/>
      <c r="F11" s="50"/>
      <c r="G11" s="50"/>
      <c r="H11" s="50"/>
      <c r="I11" s="50"/>
      <c r="J11" s="50"/>
      <c r="K11" s="50"/>
      <c r="L11" s="50"/>
      <c r="M11" s="50"/>
      <c r="N11" s="196"/>
      <c r="O11" s="49"/>
      <c r="P11" s="52"/>
      <c r="Q11" s="52"/>
      <c r="R11" s="52"/>
      <c r="S11" s="52"/>
      <c r="T11" s="249">
        <f t="shared" si="0"/>
        <v>0</v>
      </c>
      <c r="U11" s="249">
        <f t="shared" si="1"/>
        <v>0</v>
      </c>
      <c r="V11" s="249">
        <f t="shared" si="2"/>
        <v>0</v>
      </c>
      <c r="W11" s="249">
        <f t="shared" si="3"/>
        <v>0</v>
      </c>
      <c r="X11" s="249">
        <f t="shared" si="4"/>
        <v>0</v>
      </c>
      <c r="Y11" s="249">
        <f t="shared" si="5"/>
        <v>0</v>
      </c>
      <c r="Z11" s="51"/>
      <c r="AA11" s="51"/>
      <c r="AB11" s="50"/>
      <c r="AC11" s="50"/>
      <c r="AD11" s="50"/>
      <c r="AE11" s="50"/>
      <c r="AF11" s="50"/>
      <c r="AG11" s="50"/>
    </row>
    <row r="12" spans="1:193 16371:16383" x14ac:dyDescent="0.25">
      <c r="A12" s="144"/>
      <c r="B12" s="50"/>
      <c r="C12" s="50"/>
      <c r="D12" s="50"/>
      <c r="E12" s="54"/>
      <c r="F12" s="432"/>
      <c r="G12" s="50"/>
      <c r="H12" s="50"/>
      <c r="I12" s="50"/>
      <c r="J12" s="50"/>
      <c r="K12" s="50"/>
      <c r="L12" s="50"/>
      <c r="M12" s="50"/>
      <c r="N12" s="196"/>
      <c r="O12" s="49"/>
      <c r="P12" s="52"/>
      <c r="Q12" s="52"/>
      <c r="R12" s="52"/>
      <c r="S12" s="52"/>
      <c r="T12" s="249">
        <f t="shared" si="0"/>
        <v>0</v>
      </c>
      <c r="U12" s="249">
        <f t="shared" si="1"/>
        <v>0</v>
      </c>
      <c r="V12" s="249">
        <f t="shared" si="2"/>
        <v>0</v>
      </c>
      <c r="W12" s="249">
        <f t="shared" si="3"/>
        <v>0</v>
      </c>
      <c r="X12" s="249">
        <f t="shared" si="4"/>
        <v>0</v>
      </c>
      <c r="Y12" s="249">
        <f t="shared" si="5"/>
        <v>0</v>
      </c>
      <c r="Z12" s="51"/>
      <c r="AA12" s="51"/>
      <c r="AB12" s="50"/>
      <c r="AC12" s="50"/>
      <c r="AD12" s="50"/>
      <c r="AE12" s="50"/>
      <c r="AF12" s="50"/>
      <c r="AG12" s="50"/>
    </row>
    <row r="13" spans="1:193 16371:16383" x14ac:dyDescent="0.25">
      <c r="A13" s="144"/>
      <c r="B13" s="50"/>
      <c r="C13" s="50"/>
      <c r="D13" s="221"/>
      <c r="E13" s="50"/>
      <c r="F13" s="50"/>
      <c r="G13" s="50"/>
      <c r="H13" s="50"/>
      <c r="I13" s="50"/>
      <c r="J13" s="50"/>
      <c r="K13" s="50"/>
      <c r="L13" s="50"/>
      <c r="M13" s="50"/>
      <c r="N13" s="196"/>
      <c r="O13" s="49"/>
      <c r="P13" s="52"/>
      <c r="Q13" s="52"/>
      <c r="R13" s="52"/>
      <c r="S13" s="52"/>
      <c r="T13" s="249">
        <f t="shared" si="0"/>
        <v>0</v>
      </c>
      <c r="U13" s="249">
        <f t="shared" si="1"/>
        <v>0</v>
      </c>
      <c r="V13" s="249">
        <f t="shared" si="2"/>
        <v>0</v>
      </c>
      <c r="W13" s="249">
        <f t="shared" si="3"/>
        <v>0</v>
      </c>
      <c r="X13" s="249">
        <f t="shared" si="4"/>
        <v>0</v>
      </c>
      <c r="Y13" s="249">
        <f t="shared" si="5"/>
        <v>0</v>
      </c>
      <c r="Z13" s="51"/>
      <c r="AA13" s="51"/>
      <c r="AB13" s="50"/>
      <c r="AC13" s="50"/>
      <c r="AD13" s="50"/>
      <c r="AE13" s="50"/>
      <c r="AF13" s="50"/>
      <c r="AG13" s="50"/>
    </row>
    <row r="14" spans="1:193 16371:16383" x14ac:dyDescent="0.25">
      <c r="A14" s="144"/>
      <c r="B14" s="50"/>
      <c r="C14" s="222"/>
      <c r="D14" s="221"/>
      <c r="E14" s="50"/>
      <c r="F14" s="50"/>
      <c r="G14" s="50"/>
      <c r="H14" s="50"/>
      <c r="I14" s="50"/>
      <c r="J14" s="50"/>
      <c r="K14" s="50"/>
      <c r="L14" s="50"/>
      <c r="M14" s="50"/>
      <c r="N14" s="196"/>
      <c r="O14" s="49"/>
      <c r="P14" s="52"/>
      <c r="Q14" s="52"/>
      <c r="R14" s="52"/>
      <c r="S14" s="52"/>
      <c r="T14" s="249">
        <f t="shared" si="0"/>
        <v>0</v>
      </c>
      <c r="U14" s="249">
        <f t="shared" si="1"/>
        <v>0</v>
      </c>
      <c r="V14" s="249">
        <f t="shared" si="2"/>
        <v>0</v>
      </c>
      <c r="W14" s="249">
        <f t="shared" si="3"/>
        <v>0</v>
      </c>
      <c r="X14" s="249">
        <f t="shared" si="4"/>
        <v>0</v>
      </c>
      <c r="Y14" s="249">
        <f t="shared" si="5"/>
        <v>0</v>
      </c>
      <c r="Z14" s="51"/>
      <c r="AA14" s="51"/>
      <c r="AB14" s="50"/>
      <c r="AC14" s="50"/>
      <c r="AD14" s="50"/>
      <c r="AE14" s="50"/>
      <c r="AF14" s="50"/>
      <c r="AG14" s="50"/>
    </row>
    <row r="15" spans="1:193 16371:16383" x14ac:dyDescent="0.25">
      <c r="A15" s="144"/>
      <c r="B15" s="50"/>
      <c r="C15" s="50"/>
      <c r="D15" s="221"/>
      <c r="E15" s="50"/>
      <c r="F15" s="50"/>
      <c r="G15" s="50"/>
      <c r="H15" s="50"/>
      <c r="I15" s="50"/>
      <c r="J15" s="50"/>
      <c r="K15" s="50"/>
      <c r="L15" s="50"/>
      <c r="M15" s="50"/>
      <c r="N15" s="196"/>
      <c r="O15" s="49"/>
      <c r="P15" s="52"/>
      <c r="Q15" s="52"/>
      <c r="R15" s="52"/>
      <c r="S15" s="52"/>
      <c r="T15" s="249">
        <f t="shared" si="0"/>
        <v>0</v>
      </c>
      <c r="U15" s="249">
        <f t="shared" si="1"/>
        <v>0</v>
      </c>
      <c r="V15" s="249">
        <f t="shared" si="2"/>
        <v>0</v>
      </c>
      <c r="W15" s="249">
        <f t="shared" si="3"/>
        <v>0</v>
      </c>
      <c r="X15" s="249">
        <f t="shared" si="4"/>
        <v>0</v>
      </c>
      <c r="Y15" s="249">
        <f t="shared" si="5"/>
        <v>0</v>
      </c>
      <c r="Z15" s="51"/>
      <c r="AA15" s="51"/>
      <c r="AB15" s="50"/>
      <c r="AC15" s="50"/>
      <c r="AD15" s="50"/>
      <c r="AE15" s="50"/>
      <c r="AF15" s="50"/>
      <c r="AG15" s="50"/>
    </row>
    <row r="16" spans="1:193 16371:16383" x14ac:dyDescent="0.25">
      <c r="A16" s="144"/>
      <c r="B16" s="50"/>
      <c r="C16" s="50"/>
      <c r="D16" s="221"/>
      <c r="E16" s="50"/>
      <c r="F16" s="50"/>
      <c r="G16" s="50"/>
      <c r="H16" s="50"/>
      <c r="I16" s="50"/>
      <c r="J16" s="50"/>
      <c r="K16" s="50"/>
      <c r="L16" s="50"/>
      <c r="M16" s="50"/>
      <c r="N16" s="196"/>
      <c r="O16" s="49"/>
      <c r="P16" s="52"/>
      <c r="Q16" s="52"/>
      <c r="R16" s="52"/>
      <c r="S16" s="52"/>
      <c r="T16" s="249">
        <f t="shared" si="0"/>
        <v>0</v>
      </c>
      <c r="U16" s="249">
        <f t="shared" si="1"/>
        <v>0</v>
      </c>
      <c r="V16" s="249">
        <f t="shared" si="2"/>
        <v>0</v>
      </c>
      <c r="W16" s="249">
        <f t="shared" si="3"/>
        <v>0</v>
      </c>
      <c r="X16" s="249">
        <f t="shared" si="4"/>
        <v>0</v>
      </c>
      <c r="Y16" s="249">
        <f t="shared" si="5"/>
        <v>0</v>
      </c>
      <c r="Z16" s="51"/>
      <c r="AA16" s="51"/>
      <c r="AB16" s="50"/>
      <c r="AC16" s="50"/>
      <c r="AD16" s="50"/>
      <c r="AE16" s="50"/>
      <c r="AF16" s="50"/>
      <c r="AG16" s="50"/>
    </row>
    <row r="17" spans="1:33" x14ac:dyDescent="0.25">
      <c r="A17" s="144"/>
      <c r="B17" s="50"/>
      <c r="C17" s="50"/>
      <c r="D17" s="221"/>
      <c r="E17" s="50"/>
      <c r="F17" s="50"/>
      <c r="G17" s="50"/>
      <c r="H17" s="50"/>
      <c r="I17" s="50"/>
      <c r="J17" s="50"/>
      <c r="K17" s="50"/>
      <c r="L17" s="50"/>
      <c r="M17" s="50"/>
      <c r="N17" s="196"/>
      <c r="O17" s="49"/>
      <c r="P17" s="52"/>
      <c r="Q17" s="52"/>
      <c r="R17" s="52"/>
      <c r="S17" s="52"/>
      <c r="T17" s="249">
        <f t="shared" si="0"/>
        <v>0</v>
      </c>
      <c r="U17" s="249">
        <f t="shared" si="1"/>
        <v>0</v>
      </c>
      <c r="V17" s="249">
        <f t="shared" si="2"/>
        <v>0</v>
      </c>
      <c r="W17" s="249">
        <f t="shared" si="3"/>
        <v>0</v>
      </c>
      <c r="X17" s="249">
        <f t="shared" si="4"/>
        <v>0</v>
      </c>
      <c r="Y17" s="249">
        <f t="shared" si="5"/>
        <v>0</v>
      </c>
      <c r="Z17" s="51"/>
      <c r="AA17" s="51"/>
      <c r="AB17" s="50"/>
      <c r="AC17" s="50"/>
      <c r="AD17" s="50"/>
      <c r="AE17" s="50"/>
      <c r="AF17" s="50"/>
      <c r="AG17" s="50"/>
    </row>
    <row r="18" spans="1:33" x14ac:dyDescent="0.25">
      <c r="A18" s="144"/>
      <c r="B18" s="50"/>
      <c r="C18" s="50"/>
      <c r="D18" s="50"/>
      <c r="E18" s="50"/>
      <c r="F18" s="50"/>
      <c r="G18" s="50"/>
      <c r="H18" s="50"/>
      <c r="I18" s="50"/>
      <c r="J18" s="50"/>
      <c r="K18" s="50"/>
      <c r="L18" s="50"/>
      <c r="M18" s="50"/>
      <c r="N18" s="196"/>
      <c r="O18" s="49"/>
      <c r="P18" s="52"/>
      <c r="Q18" s="52"/>
      <c r="R18" s="52"/>
      <c r="S18" s="52"/>
      <c r="T18" s="249">
        <f t="shared" si="0"/>
        <v>0</v>
      </c>
      <c r="U18" s="249">
        <f t="shared" si="1"/>
        <v>0</v>
      </c>
      <c r="V18" s="249">
        <f t="shared" si="2"/>
        <v>0</v>
      </c>
      <c r="W18" s="249">
        <f t="shared" si="3"/>
        <v>0</v>
      </c>
      <c r="X18" s="249">
        <f t="shared" si="4"/>
        <v>0</v>
      </c>
      <c r="Y18" s="249">
        <f t="shared" si="5"/>
        <v>0</v>
      </c>
      <c r="Z18" s="51"/>
      <c r="AA18" s="51"/>
      <c r="AB18" s="50"/>
      <c r="AC18" s="50"/>
      <c r="AD18" s="50"/>
      <c r="AE18" s="50"/>
      <c r="AF18" s="50"/>
      <c r="AG18" s="50"/>
    </row>
    <row r="19" spans="1:33" x14ac:dyDescent="0.25">
      <c r="A19" s="144"/>
      <c r="B19" s="50"/>
      <c r="C19" s="50"/>
      <c r="D19" s="50"/>
      <c r="E19" s="50"/>
      <c r="F19" s="50"/>
      <c r="G19" s="50"/>
      <c r="H19" s="50"/>
      <c r="I19" s="50"/>
      <c r="J19" s="50"/>
      <c r="K19" s="50"/>
      <c r="L19" s="50"/>
      <c r="M19" s="50"/>
      <c r="N19" s="196"/>
      <c r="O19" s="49"/>
      <c r="P19" s="52"/>
      <c r="Q19" s="52"/>
      <c r="R19" s="52"/>
      <c r="S19" s="52"/>
      <c r="T19" s="249">
        <f t="shared" si="0"/>
        <v>0</v>
      </c>
      <c r="U19" s="249">
        <f t="shared" si="1"/>
        <v>0</v>
      </c>
      <c r="V19" s="249">
        <f t="shared" si="2"/>
        <v>0</v>
      </c>
      <c r="W19" s="249">
        <f t="shared" si="3"/>
        <v>0</v>
      </c>
      <c r="X19" s="249">
        <f t="shared" si="4"/>
        <v>0</v>
      </c>
      <c r="Y19" s="249">
        <f t="shared" si="5"/>
        <v>0</v>
      </c>
      <c r="Z19" s="51"/>
      <c r="AA19" s="51"/>
      <c r="AB19" s="50"/>
      <c r="AC19" s="50"/>
      <c r="AD19" s="50"/>
      <c r="AE19" s="50"/>
      <c r="AF19" s="50"/>
      <c r="AG19" s="50"/>
    </row>
    <row r="20" spans="1:33" x14ac:dyDescent="0.25">
      <c r="A20" s="144"/>
      <c r="B20" s="50"/>
      <c r="C20" s="50"/>
      <c r="D20" s="50"/>
      <c r="E20" s="50"/>
      <c r="F20" s="50"/>
      <c r="G20" s="50"/>
      <c r="H20" s="50"/>
      <c r="I20" s="50"/>
      <c r="J20" s="50"/>
      <c r="K20" s="50"/>
      <c r="L20" s="50"/>
      <c r="M20" s="50"/>
      <c r="N20" s="196"/>
      <c r="O20" s="49"/>
      <c r="P20" s="52"/>
      <c r="Q20" s="52"/>
      <c r="R20" s="52"/>
      <c r="S20" s="52"/>
      <c r="T20" s="249">
        <f t="shared" si="0"/>
        <v>0</v>
      </c>
      <c r="U20" s="249">
        <f t="shared" si="1"/>
        <v>0</v>
      </c>
      <c r="V20" s="249">
        <f t="shared" si="2"/>
        <v>0</v>
      </c>
      <c r="W20" s="249">
        <f t="shared" si="3"/>
        <v>0</v>
      </c>
      <c r="X20" s="249">
        <f t="shared" si="4"/>
        <v>0</v>
      </c>
      <c r="Y20" s="249">
        <f t="shared" si="5"/>
        <v>0</v>
      </c>
      <c r="Z20" s="51"/>
      <c r="AA20" s="51"/>
      <c r="AB20" s="50"/>
      <c r="AC20" s="50"/>
      <c r="AD20" s="50"/>
      <c r="AE20" s="50"/>
      <c r="AF20" s="50"/>
      <c r="AG20" s="50"/>
    </row>
    <row r="21" spans="1:33" x14ac:dyDescent="0.25">
      <c r="A21" s="144"/>
      <c r="B21" s="50"/>
      <c r="C21" s="50"/>
      <c r="D21" s="50"/>
      <c r="E21" s="50"/>
      <c r="F21" s="50"/>
      <c r="G21" s="50"/>
      <c r="H21" s="50"/>
      <c r="I21" s="50"/>
      <c r="J21" s="50"/>
      <c r="K21" s="50"/>
      <c r="L21" s="50"/>
      <c r="M21" s="50"/>
      <c r="N21" s="196"/>
      <c r="O21" s="49"/>
      <c r="P21" s="52"/>
      <c r="Q21" s="52"/>
      <c r="R21" s="52"/>
      <c r="S21" s="52"/>
      <c r="T21" s="249">
        <f t="shared" si="0"/>
        <v>0</v>
      </c>
      <c r="U21" s="249">
        <f t="shared" si="1"/>
        <v>0</v>
      </c>
      <c r="V21" s="249">
        <f t="shared" si="2"/>
        <v>0</v>
      </c>
      <c r="W21" s="249">
        <f t="shared" si="3"/>
        <v>0</v>
      </c>
      <c r="X21" s="249">
        <f t="shared" si="4"/>
        <v>0</v>
      </c>
      <c r="Y21" s="249">
        <f t="shared" si="5"/>
        <v>0</v>
      </c>
      <c r="Z21" s="51"/>
      <c r="AA21" s="51"/>
      <c r="AB21" s="50"/>
      <c r="AC21" s="50"/>
      <c r="AD21" s="50"/>
      <c r="AE21" s="50"/>
      <c r="AF21" s="50"/>
      <c r="AG21" s="50"/>
    </row>
    <row r="22" spans="1:33" x14ac:dyDescent="0.25">
      <c r="A22" s="144"/>
      <c r="B22" s="50"/>
      <c r="C22" s="50"/>
      <c r="D22" s="50"/>
      <c r="E22" s="50"/>
      <c r="F22" s="50"/>
      <c r="G22" s="50"/>
      <c r="H22" s="50"/>
      <c r="I22" s="50"/>
      <c r="J22" s="50"/>
      <c r="K22" s="50"/>
      <c r="L22" s="50"/>
      <c r="M22" s="50"/>
      <c r="N22" s="196"/>
      <c r="O22" s="49"/>
      <c r="P22" s="52"/>
      <c r="Q22" s="52"/>
      <c r="R22" s="52"/>
      <c r="S22" s="52"/>
      <c r="T22" s="249">
        <f t="shared" si="0"/>
        <v>0</v>
      </c>
      <c r="U22" s="249">
        <f t="shared" si="1"/>
        <v>0</v>
      </c>
      <c r="V22" s="249">
        <f t="shared" si="2"/>
        <v>0</v>
      </c>
      <c r="W22" s="249">
        <f t="shared" si="3"/>
        <v>0</v>
      </c>
      <c r="X22" s="249">
        <f t="shared" si="4"/>
        <v>0</v>
      </c>
      <c r="Y22" s="249">
        <f t="shared" si="5"/>
        <v>0</v>
      </c>
      <c r="Z22" s="51"/>
      <c r="AA22" s="51"/>
      <c r="AB22" s="50"/>
      <c r="AC22" s="50"/>
      <c r="AD22" s="50"/>
      <c r="AE22" s="50"/>
      <c r="AF22" s="50"/>
      <c r="AG22" s="50"/>
    </row>
    <row r="23" spans="1:33" x14ac:dyDescent="0.25">
      <c r="A23" s="144"/>
      <c r="B23" s="50"/>
      <c r="C23" s="50"/>
      <c r="D23" s="50"/>
      <c r="E23" s="50"/>
      <c r="F23" s="50"/>
      <c r="G23" s="50"/>
      <c r="H23" s="50"/>
      <c r="I23" s="50"/>
      <c r="J23" s="50"/>
      <c r="K23" s="50"/>
      <c r="L23" s="50"/>
      <c r="M23" s="50"/>
      <c r="N23" s="196"/>
      <c r="O23" s="49"/>
      <c r="P23" s="52"/>
      <c r="Q23" s="52"/>
      <c r="R23" s="52"/>
      <c r="S23" s="52"/>
      <c r="T23" s="249">
        <f t="shared" si="0"/>
        <v>0</v>
      </c>
      <c r="U23" s="249">
        <f t="shared" si="1"/>
        <v>0</v>
      </c>
      <c r="V23" s="249">
        <f t="shared" si="2"/>
        <v>0</v>
      </c>
      <c r="W23" s="249">
        <f t="shared" si="3"/>
        <v>0</v>
      </c>
      <c r="X23" s="249">
        <f t="shared" si="4"/>
        <v>0</v>
      </c>
      <c r="Y23" s="249">
        <f t="shared" si="5"/>
        <v>0</v>
      </c>
      <c r="Z23" s="51"/>
      <c r="AA23" s="51"/>
      <c r="AB23" s="50"/>
      <c r="AC23" s="50"/>
      <c r="AD23" s="50"/>
      <c r="AE23" s="50"/>
      <c r="AF23" s="50"/>
      <c r="AG23" s="50"/>
    </row>
    <row r="24" spans="1:33" x14ac:dyDescent="0.25">
      <c r="A24" s="144"/>
      <c r="B24" s="50"/>
      <c r="C24" s="50"/>
      <c r="D24" s="50"/>
      <c r="E24" s="50"/>
      <c r="F24" s="50"/>
      <c r="G24" s="50"/>
      <c r="H24" s="50"/>
      <c r="I24" s="50"/>
      <c r="J24" s="50"/>
      <c r="K24" s="50"/>
      <c r="L24" s="50"/>
      <c r="M24" s="50"/>
      <c r="N24" s="196"/>
      <c r="O24" s="49"/>
      <c r="P24" s="52"/>
      <c r="Q24" s="52"/>
      <c r="R24" s="52"/>
      <c r="S24" s="52"/>
      <c r="T24" s="249">
        <f t="shared" si="0"/>
        <v>0</v>
      </c>
      <c r="U24" s="249">
        <f t="shared" si="1"/>
        <v>0</v>
      </c>
      <c r="V24" s="249">
        <f t="shared" si="2"/>
        <v>0</v>
      </c>
      <c r="W24" s="249">
        <f t="shared" si="3"/>
        <v>0</v>
      </c>
      <c r="X24" s="249">
        <f t="shared" si="4"/>
        <v>0</v>
      </c>
      <c r="Y24" s="249">
        <f t="shared" si="5"/>
        <v>0</v>
      </c>
      <c r="Z24" s="51"/>
      <c r="AA24" s="51"/>
      <c r="AB24" s="50"/>
      <c r="AC24" s="50"/>
      <c r="AD24" s="50"/>
      <c r="AE24" s="50"/>
      <c r="AF24" s="50"/>
      <c r="AG24" s="50"/>
    </row>
    <row r="25" spans="1:33" x14ac:dyDescent="0.25">
      <c r="A25" s="144"/>
      <c r="B25" s="50"/>
      <c r="C25" s="50"/>
      <c r="D25" s="221"/>
      <c r="E25" s="221"/>
      <c r="F25" s="50"/>
      <c r="G25" s="50"/>
      <c r="H25" s="50"/>
      <c r="I25" s="50"/>
      <c r="J25" s="50"/>
      <c r="K25" s="50"/>
      <c r="L25" s="50"/>
      <c r="M25" s="50"/>
      <c r="N25" s="196"/>
      <c r="O25" s="49"/>
      <c r="P25" s="52"/>
      <c r="Q25" s="52"/>
      <c r="R25" s="52"/>
      <c r="S25" s="52"/>
      <c r="T25" s="249">
        <f t="shared" si="0"/>
        <v>0</v>
      </c>
      <c r="U25" s="249">
        <f t="shared" si="1"/>
        <v>0</v>
      </c>
      <c r="V25" s="249">
        <f t="shared" si="2"/>
        <v>0</v>
      </c>
      <c r="W25" s="249">
        <f t="shared" si="3"/>
        <v>0</v>
      </c>
      <c r="X25" s="249">
        <f t="shared" si="4"/>
        <v>0</v>
      </c>
      <c r="Y25" s="249">
        <f t="shared" si="5"/>
        <v>0</v>
      </c>
      <c r="Z25" s="51"/>
      <c r="AA25" s="51"/>
      <c r="AB25" s="50"/>
      <c r="AC25" s="50"/>
      <c r="AD25" s="50"/>
      <c r="AE25" s="50"/>
      <c r="AF25" s="50"/>
      <c r="AG25" s="50"/>
    </row>
    <row r="26" spans="1:33" x14ac:dyDescent="0.25">
      <c r="A26" s="144"/>
      <c r="B26" s="50"/>
      <c r="C26" s="50"/>
      <c r="D26" s="221"/>
      <c r="E26" s="221"/>
      <c r="F26" s="50"/>
      <c r="G26" s="50"/>
      <c r="H26" s="50"/>
      <c r="I26" s="50"/>
      <c r="J26" s="50"/>
      <c r="K26" s="50"/>
      <c r="L26" s="50"/>
      <c r="M26" s="50"/>
      <c r="N26" s="196"/>
      <c r="O26" s="49"/>
      <c r="P26" s="52"/>
      <c r="Q26" s="52"/>
      <c r="R26" s="52"/>
      <c r="S26" s="52"/>
      <c r="T26" s="249">
        <f t="shared" si="0"/>
        <v>0</v>
      </c>
      <c r="U26" s="249">
        <f t="shared" si="1"/>
        <v>0</v>
      </c>
      <c r="V26" s="249">
        <f t="shared" si="2"/>
        <v>0</v>
      </c>
      <c r="W26" s="249">
        <f t="shared" si="3"/>
        <v>0</v>
      </c>
      <c r="X26" s="249">
        <f t="shared" si="4"/>
        <v>0</v>
      </c>
      <c r="Y26" s="249">
        <f t="shared" si="5"/>
        <v>0</v>
      </c>
      <c r="Z26" s="51"/>
      <c r="AA26" s="51"/>
      <c r="AB26" s="50"/>
      <c r="AC26" s="50"/>
      <c r="AD26" s="50"/>
      <c r="AE26" s="50"/>
      <c r="AF26" s="50"/>
      <c r="AG26" s="50"/>
    </row>
    <row r="27" spans="1:33" x14ac:dyDescent="0.25">
      <c r="A27" s="144"/>
      <c r="B27" s="50"/>
      <c r="C27" s="50"/>
      <c r="D27" s="221"/>
      <c r="E27" s="221"/>
      <c r="F27" s="50"/>
      <c r="G27" s="50"/>
      <c r="H27" s="50"/>
      <c r="I27" s="50"/>
      <c r="J27" s="50"/>
      <c r="K27" s="50"/>
      <c r="L27" s="50"/>
      <c r="M27" s="50"/>
      <c r="N27" s="196"/>
      <c r="O27" s="49"/>
      <c r="P27" s="52"/>
      <c r="Q27" s="52"/>
      <c r="R27" s="52"/>
      <c r="S27" s="52"/>
      <c r="T27" s="249">
        <f t="shared" si="0"/>
        <v>0</v>
      </c>
      <c r="U27" s="249">
        <f t="shared" si="1"/>
        <v>0</v>
      </c>
      <c r="V27" s="249">
        <f t="shared" si="2"/>
        <v>0</v>
      </c>
      <c r="W27" s="249">
        <f t="shared" si="3"/>
        <v>0</v>
      </c>
      <c r="X27" s="249">
        <f t="shared" si="4"/>
        <v>0</v>
      </c>
      <c r="Y27" s="249">
        <f t="shared" si="5"/>
        <v>0</v>
      </c>
      <c r="Z27" s="51"/>
      <c r="AA27" s="51"/>
      <c r="AB27" s="50"/>
      <c r="AC27" s="50"/>
      <c r="AD27" s="50"/>
      <c r="AE27" s="50"/>
      <c r="AF27" s="50"/>
      <c r="AG27" s="50"/>
    </row>
    <row r="28" spans="1:33" x14ac:dyDescent="0.25">
      <c r="A28" s="144"/>
      <c r="B28" s="50"/>
      <c r="C28" s="50"/>
      <c r="D28" s="221"/>
      <c r="E28" s="221"/>
      <c r="F28" s="50"/>
      <c r="G28" s="50"/>
      <c r="H28" s="50"/>
      <c r="I28" s="50"/>
      <c r="J28" s="50"/>
      <c r="K28" s="50"/>
      <c r="L28" s="50"/>
      <c r="M28" s="50"/>
      <c r="N28" s="196"/>
      <c r="O28" s="49"/>
      <c r="P28" s="52"/>
      <c r="Q28" s="52"/>
      <c r="R28" s="52"/>
      <c r="S28" s="52"/>
      <c r="T28" s="249">
        <f t="shared" si="0"/>
        <v>0</v>
      </c>
      <c r="U28" s="249">
        <f t="shared" si="1"/>
        <v>0</v>
      </c>
      <c r="V28" s="249">
        <f t="shared" si="2"/>
        <v>0</v>
      </c>
      <c r="W28" s="249">
        <f t="shared" si="3"/>
        <v>0</v>
      </c>
      <c r="X28" s="249">
        <f t="shared" si="4"/>
        <v>0</v>
      </c>
      <c r="Y28" s="249">
        <f t="shared" si="5"/>
        <v>0</v>
      </c>
      <c r="Z28" s="51"/>
      <c r="AA28" s="51"/>
      <c r="AB28" s="50"/>
      <c r="AC28" s="50"/>
      <c r="AD28" s="50"/>
      <c r="AE28" s="50"/>
      <c r="AF28" s="50"/>
      <c r="AG28" s="50"/>
    </row>
    <row r="29" spans="1:33" x14ac:dyDescent="0.25">
      <c r="A29" s="144"/>
      <c r="B29" s="49"/>
      <c r="C29" s="50"/>
      <c r="D29" s="50"/>
      <c r="E29" s="221"/>
      <c r="F29" s="50"/>
      <c r="G29" s="50"/>
      <c r="H29" s="50"/>
      <c r="I29" s="50"/>
      <c r="J29" s="50"/>
      <c r="K29" s="50"/>
      <c r="L29" s="50"/>
      <c r="M29" s="50"/>
      <c r="N29" s="196"/>
      <c r="O29" s="49"/>
      <c r="P29" s="52"/>
      <c r="Q29" s="52"/>
      <c r="R29" s="52"/>
      <c r="S29" s="52"/>
      <c r="T29" s="249">
        <f t="shared" si="0"/>
        <v>0</v>
      </c>
      <c r="U29" s="249">
        <f t="shared" si="1"/>
        <v>0</v>
      </c>
      <c r="V29" s="249">
        <f t="shared" si="2"/>
        <v>0</v>
      </c>
      <c r="W29" s="249">
        <f t="shared" si="3"/>
        <v>0</v>
      </c>
      <c r="X29" s="249">
        <f t="shared" si="4"/>
        <v>0</v>
      </c>
      <c r="Y29" s="249">
        <f t="shared" si="5"/>
        <v>0</v>
      </c>
      <c r="Z29" s="51"/>
      <c r="AA29" s="51"/>
      <c r="AB29" s="50"/>
      <c r="AC29" s="50"/>
      <c r="AD29" s="50"/>
      <c r="AE29" s="50"/>
      <c r="AF29" s="50"/>
      <c r="AG29" s="50"/>
    </row>
    <row r="30" spans="1:33" s="394" customFormat="1" x14ac:dyDescent="0.25">
      <c r="A30" s="144"/>
      <c r="B30" s="221"/>
      <c r="C30" s="50"/>
      <c r="D30" s="50"/>
      <c r="E30" s="221"/>
      <c r="F30" s="50"/>
      <c r="G30" s="50"/>
      <c r="H30" s="50"/>
      <c r="I30" s="50"/>
      <c r="J30" s="50"/>
      <c r="K30" s="50"/>
      <c r="L30" s="50"/>
      <c r="M30" s="50"/>
      <c r="N30" s="390"/>
      <c r="O30" s="389"/>
      <c r="P30" s="391"/>
      <c r="Q30" s="391"/>
      <c r="R30" s="391"/>
      <c r="S30" s="391"/>
      <c r="T30" s="249">
        <f t="shared" si="0"/>
        <v>0</v>
      </c>
      <c r="U30" s="249">
        <f t="shared" si="1"/>
        <v>0</v>
      </c>
      <c r="V30" s="249">
        <f t="shared" si="2"/>
        <v>0</v>
      </c>
      <c r="W30" s="249">
        <f t="shared" si="3"/>
        <v>0</v>
      </c>
      <c r="X30" s="249">
        <f t="shared" si="4"/>
        <v>0</v>
      </c>
      <c r="Y30" s="249">
        <f t="shared" si="5"/>
        <v>0</v>
      </c>
      <c r="Z30" s="185"/>
      <c r="AA30" s="185"/>
      <c r="AB30" s="50"/>
      <c r="AC30" s="50"/>
      <c r="AD30" s="50"/>
      <c r="AE30" s="50"/>
      <c r="AF30" s="50"/>
      <c r="AG30" s="50"/>
    </row>
    <row r="31" spans="1:33" x14ac:dyDescent="0.25">
      <c r="A31" s="144"/>
      <c r="B31" s="50"/>
      <c r="C31" s="50"/>
      <c r="D31" s="50"/>
      <c r="E31" s="50"/>
      <c r="F31" s="50"/>
      <c r="G31" s="50"/>
      <c r="H31" s="50"/>
      <c r="I31" s="50"/>
      <c r="J31" s="50"/>
      <c r="K31" s="50"/>
      <c r="L31" s="50"/>
      <c r="M31" s="50"/>
      <c r="N31" s="196"/>
      <c r="O31" s="49"/>
      <c r="P31" s="52"/>
      <c r="Q31" s="52"/>
      <c r="R31" s="52"/>
      <c r="S31" s="52"/>
      <c r="T31" s="249">
        <f t="shared" si="0"/>
        <v>0</v>
      </c>
      <c r="U31" s="249">
        <f t="shared" si="1"/>
        <v>0</v>
      </c>
      <c r="V31" s="249">
        <f t="shared" si="2"/>
        <v>0</v>
      </c>
      <c r="W31" s="249">
        <f t="shared" si="3"/>
        <v>0</v>
      </c>
      <c r="X31" s="249">
        <f t="shared" si="4"/>
        <v>0</v>
      </c>
      <c r="Y31" s="249">
        <f t="shared" si="5"/>
        <v>0</v>
      </c>
      <c r="Z31" s="51"/>
      <c r="AA31" s="51"/>
      <c r="AB31" s="50"/>
      <c r="AC31" s="50"/>
      <c r="AD31" s="50"/>
      <c r="AE31" s="50"/>
      <c r="AF31" s="50"/>
      <c r="AG31" s="50"/>
    </row>
    <row r="32" spans="1:33" x14ac:dyDescent="0.25">
      <c r="A32" s="144"/>
      <c r="B32" s="50"/>
      <c r="C32" s="50"/>
      <c r="D32" s="50"/>
      <c r="E32" s="50"/>
      <c r="F32" s="50"/>
      <c r="G32" s="50"/>
      <c r="H32" s="50"/>
      <c r="I32" s="50"/>
      <c r="J32" s="50"/>
      <c r="K32" s="50"/>
      <c r="L32" s="50"/>
      <c r="M32" s="50"/>
      <c r="N32" s="196"/>
      <c r="O32" s="49"/>
      <c r="P32" s="52"/>
      <c r="Q32" s="52"/>
      <c r="R32" s="52"/>
      <c r="S32" s="52"/>
      <c r="T32" s="249">
        <f t="shared" si="0"/>
        <v>0</v>
      </c>
      <c r="U32" s="249">
        <f t="shared" si="1"/>
        <v>0</v>
      </c>
      <c r="V32" s="249">
        <f t="shared" si="2"/>
        <v>0</v>
      </c>
      <c r="W32" s="249">
        <f t="shared" si="3"/>
        <v>0</v>
      </c>
      <c r="X32" s="249">
        <f t="shared" si="4"/>
        <v>0</v>
      </c>
      <c r="Y32" s="249">
        <f t="shared" si="5"/>
        <v>0</v>
      </c>
      <c r="Z32" s="51"/>
      <c r="AA32" s="51"/>
      <c r="AB32" s="50"/>
      <c r="AC32" s="50"/>
      <c r="AD32" s="50"/>
      <c r="AE32" s="50"/>
      <c r="AF32" s="50"/>
      <c r="AG32" s="50"/>
    </row>
    <row r="33" spans="1:33" x14ac:dyDescent="0.25">
      <c r="A33" s="144"/>
      <c r="B33" s="50"/>
      <c r="C33" s="50"/>
      <c r="D33" s="50"/>
      <c r="E33" s="50"/>
      <c r="F33" s="50"/>
      <c r="G33" s="50"/>
      <c r="H33" s="50"/>
      <c r="I33" s="50"/>
      <c r="J33" s="50"/>
      <c r="K33" s="50"/>
      <c r="L33" s="50"/>
      <c r="M33" s="50"/>
      <c r="N33" s="196"/>
      <c r="O33" s="49"/>
      <c r="P33" s="52"/>
      <c r="Q33" s="52"/>
      <c r="R33" s="52"/>
      <c r="S33" s="52"/>
      <c r="T33" s="249">
        <f t="shared" si="0"/>
        <v>0</v>
      </c>
      <c r="U33" s="249">
        <f t="shared" si="1"/>
        <v>0</v>
      </c>
      <c r="V33" s="249">
        <f t="shared" si="2"/>
        <v>0</v>
      </c>
      <c r="W33" s="249">
        <f t="shared" si="3"/>
        <v>0</v>
      </c>
      <c r="X33" s="249">
        <f t="shared" si="4"/>
        <v>0</v>
      </c>
      <c r="Y33" s="249">
        <f t="shared" si="5"/>
        <v>0</v>
      </c>
      <c r="Z33" s="51"/>
      <c r="AA33" s="51"/>
      <c r="AB33" s="50"/>
      <c r="AC33" s="50"/>
      <c r="AD33" s="50"/>
      <c r="AE33" s="50"/>
      <c r="AF33" s="50"/>
      <c r="AG33" s="50"/>
    </row>
    <row r="34" spans="1:33" x14ac:dyDescent="0.25">
      <c r="A34" s="193"/>
      <c r="B34" s="50"/>
      <c r="C34" s="50"/>
      <c r="D34" s="50"/>
      <c r="E34" s="50"/>
      <c r="F34" s="50"/>
      <c r="G34" s="50"/>
      <c r="H34" s="50"/>
      <c r="I34" s="50"/>
      <c r="J34" s="50"/>
      <c r="K34" s="50"/>
      <c r="L34" s="50"/>
      <c r="M34" s="197"/>
      <c r="N34" s="196"/>
      <c r="O34" s="49"/>
      <c r="P34" s="52"/>
      <c r="Q34" s="52"/>
      <c r="R34" s="52"/>
      <c r="S34" s="52"/>
      <c r="T34" s="249">
        <f t="shared" si="0"/>
        <v>0</v>
      </c>
      <c r="U34" s="249">
        <f t="shared" si="1"/>
        <v>0</v>
      </c>
      <c r="V34" s="249">
        <f t="shared" si="2"/>
        <v>0</v>
      </c>
      <c r="W34" s="249">
        <f t="shared" si="3"/>
        <v>0</v>
      </c>
      <c r="X34" s="249">
        <f t="shared" si="4"/>
        <v>0</v>
      </c>
      <c r="Y34" s="249">
        <f t="shared" si="5"/>
        <v>0</v>
      </c>
      <c r="Z34" s="51"/>
      <c r="AA34" s="51"/>
      <c r="AB34" s="50"/>
      <c r="AC34" s="50"/>
      <c r="AD34" s="50"/>
      <c r="AE34" s="50"/>
      <c r="AF34" s="50"/>
      <c r="AG34" s="50"/>
    </row>
    <row r="35" spans="1:33" x14ac:dyDescent="0.25">
      <c r="A35" s="144"/>
      <c r="B35" s="50"/>
      <c r="C35" s="50"/>
      <c r="D35" s="50"/>
      <c r="E35" s="50"/>
      <c r="F35" s="50"/>
      <c r="G35" s="50"/>
      <c r="H35" s="50"/>
      <c r="I35" s="50"/>
      <c r="J35" s="50"/>
      <c r="K35" s="50"/>
      <c r="L35" s="50"/>
      <c r="M35" s="50"/>
      <c r="N35" s="196"/>
      <c r="O35" s="49"/>
      <c r="P35" s="52"/>
      <c r="Q35" s="52"/>
      <c r="R35" s="52"/>
      <c r="S35" s="52"/>
      <c r="T35" s="249">
        <f t="shared" si="0"/>
        <v>0</v>
      </c>
      <c r="U35" s="249">
        <f t="shared" si="1"/>
        <v>0</v>
      </c>
      <c r="V35" s="249">
        <f t="shared" si="2"/>
        <v>0</v>
      </c>
      <c r="W35" s="249">
        <f t="shared" si="3"/>
        <v>0</v>
      </c>
      <c r="X35" s="249">
        <f t="shared" si="4"/>
        <v>0</v>
      </c>
      <c r="Y35" s="249">
        <f t="shared" si="5"/>
        <v>0</v>
      </c>
      <c r="Z35" s="51"/>
      <c r="AA35" s="51"/>
      <c r="AB35" s="50"/>
      <c r="AC35" s="50"/>
      <c r="AD35" s="50"/>
      <c r="AE35" s="50"/>
      <c r="AF35" s="50"/>
      <c r="AG35" s="50"/>
    </row>
    <row r="36" spans="1:33" x14ac:dyDescent="0.25">
      <c r="A36" s="144"/>
      <c r="B36" s="50"/>
      <c r="C36" s="50"/>
      <c r="D36" s="50"/>
      <c r="E36" s="50"/>
      <c r="F36" s="50"/>
      <c r="G36" s="50"/>
      <c r="H36" s="50"/>
      <c r="I36" s="50"/>
      <c r="J36" s="50"/>
      <c r="K36" s="50"/>
      <c r="L36" s="50"/>
      <c r="M36" s="50"/>
      <c r="N36" s="196"/>
      <c r="O36" s="49"/>
      <c r="P36" s="52"/>
      <c r="Q36" s="52"/>
      <c r="R36" s="52"/>
      <c r="S36" s="52"/>
      <c r="T36" s="249">
        <f t="shared" si="0"/>
        <v>0</v>
      </c>
      <c r="U36" s="249">
        <f t="shared" si="1"/>
        <v>0</v>
      </c>
      <c r="V36" s="249">
        <f t="shared" si="2"/>
        <v>0</v>
      </c>
      <c r="W36" s="249">
        <f t="shared" si="3"/>
        <v>0</v>
      </c>
      <c r="X36" s="249">
        <f t="shared" si="4"/>
        <v>0</v>
      </c>
      <c r="Y36" s="249">
        <f t="shared" si="5"/>
        <v>0</v>
      </c>
      <c r="Z36" s="51"/>
      <c r="AA36" s="51"/>
      <c r="AB36" s="50"/>
      <c r="AC36" s="50"/>
      <c r="AD36" s="50"/>
      <c r="AE36" s="50"/>
      <c r="AF36" s="50"/>
      <c r="AG36" s="50"/>
    </row>
    <row r="37" spans="1:33" x14ac:dyDescent="0.25">
      <c r="A37" s="144"/>
      <c r="B37" s="50"/>
      <c r="C37" s="50"/>
      <c r="D37" s="50"/>
      <c r="E37" s="50"/>
      <c r="F37" s="50"/>
      <c r="G37" s="50"/>
      <c r="H37" s="50"/>
      <c r="I37" s="50"/>
      <c r="J37" s="50"/>
      <c r="K37" s="50"/>
      <c r="L37" s="50"/>
      <c r="M37" s="50"/>
      <c r="N37" s="196"/>
      <c r="O37" s="49"/>
      <c r="P37" s="52"/>
      <c r="Q37" s="52"/>
      <c r="R37" s="52"/>
      <c r="S37" s="52"/>
      <c r="T37" s="249">
        <f t="shared" si="0"/>
        <v>0</v>
      </c>
      <c r="U37" s="249">
        <f t="shared" si="1"/>
        <v>0</v>
      </c>
      <c r="V37" s="249">
        <f t="shared" si="2"/>
        <v>0</v>
      </c>
      <c r="W37" s="249">
        <f t="shared" si="3"/>
        <v>0</v>
      </c>
      <c r="X37" s="249">
        <f t="shared" si="4"/>
        <v>0</v>
      </c>
      <c r="Y37" s="249">
        <f t="shared" si="5"/>
        <v>0</v>
      </c>
      <c r="Z37" s="51"/>
      <c r="AA37" s="51"/>
      <c r="AB37" s="50"/>
      <c r="AC37" s="50"/>
      <c r="AD37" s="50"/>
      <c r="AE37" s="50"/>
      <c r="AF37" s="50"/>
      <c r="AG37" s="50"/>
    </row>
    <row r="38" spans="1:33" x14ac:dyDescent="0.25">
      <c r="A38" s="144"/>
      <c r="B38" s="50"/>
      <c r="C38" s="50"/>
      <c r="D38" s="50"/>
      <c r="E38" s="50"/>
      <c r="F38" s="50"/>
      <c r="G38" s="50"/>
      <c r="H38" s="50"/>
      <c r="I38" s="50"/>
      <c r="J38" s="50"/>
      <c r="K38" s="50"/>
      <c r="L38" s="50"/>
      <c r="M38" s="50"/>
      <c r="N38" s="196"/>
      <c r="O38" s="49"/>
      <c r="P38" s="52"/>
      <c r="Q38" s="52"/>
      <c r="R38" s="52"/>
      <c r="S38" s="52"/>
      <c r="T38" s="249">
        <f t="shared" si="0"/>
        <v>0</v>
      </c>
      <c r="U38" s="249">
        <f t="shared" si="1"/>
        <v>0</v>
      </c>
      <c r="V38" s="249">
        <f t="shared" si="2"/>
        <v>0</v>
      </c>
      <c r="W38" s="249">
        <f t="shared" si="3"/>
        <v>0</v>
      </c>
      <c r="X38" s="249">
        <f t="shared" si="4"/>
        <v>0</v>
      </c>
      <c r="Y38" s="249">
        <f t="shared" si="5"/>
        <v>0</v>
      </c>
      <c r="Z38" s="51"/>
      <c r="AA38" s="51"/>
      <c r="AB38" s="50"/>
      <c r="AC38" s="50"/>
      <c r="AD38" s="50"/>
      <c r="AE38" s="50"/>
      <c r="AF38" s="50"/>
      <c r="AG38" s="50"/>
    </row>
    <row r="39" spans="1:33" x14ac:dyDescent="0.25">
      <c r="A39" s="144"/>
      <c r="B39" s="50"/>
      <c r="C39" s="50"/>
      <c r="D39" s="50"/>
      <c r="E39" s="50"/>
      <c r="F39" s="50"/>
      <c r="G39" s="50"/>
      <c r="H39" s="50"/>
      <c r="I39" s="50"/>
      <c r="J39" s="50"/>
      <c r="K39" s="50"/>
      <c r="L39" s="50"/>
      <c r="M39" s="50"/>
      <c r="N39" s="196"/>
      <c r="O39" s="49"/>
      <c r="P39" s="52"/>
      <c r="Q39" s="52"/>
      <c r="R39" s="52"/>
      <c r="S39" s="52"/>
      <c r="T39" s="249">
        <f t="shared" si="0"/>
        <v>0</v>
      </c>
      <c r="U39" s="249">
        <f t="shared" si="1"/>
        <v>0</v>
      </c>
      <c r="V39" s="249">
        <f t="shared" si="2"/>
        <v>0</v>
      </c>
      <c r="W39" s="249">
        <f t="shared" si="3"/>
        <v>0</v>
      </c>
      <c r="X39" s="249">
        <f t="shared" si="4"/>
        <v>0</v>
      </c>
      <c r="Y39" s="249">
        <f t="shared" si="5"/>
        <v>0</v>
      </c>
      <c r="Z39" s="51"/>
      <c r="AA39" s="51"/>
      <c r="AB39" s="50"/>
      <c r="AC39" s="50"/>
      <c r="AD39" s="50"/>
      <c r="AE39" s="50"/>
      <c r="AF39" s="50"/>
      <c r="AG39" s="50"/>
    </row>
    <row r="40" spans="1:33" x14ac:dyDescent="0.25">
      <c r="A40" s="144"/>
      <c r="B40" s="50"/>
      <c r="C40" s="50"/>
      <c r="D40" s="50"/>
      <c r="E40" s="50"/>
      <c r="F40" s="50"/>
      <c r="G40" s="50"/>
      <c r="H40" s="50"/>
      <c r="I40" s="50"/>
      <c r="J40" s="50"/>
      <c r="K40" s="50"/>
      <c r="L40" s="50"/>
      <c r="M40" s="50"/>
      <c r="N40" s="196"/>
      <c r="O40" s="49"/>
      <c r="P40" s="52"/>
      <c r="Q40" s="52"/>
      <c r="R40" s="52"/>
      <c r="S40" s="52"/>
      <c r="T40" s="249">
        <f t="shared" si="0"/>
        <v>0</v>
      </c>
      <c r="U40" s="249">
        <f t="shared" si="1"/>
        <v>0</v>
      </c>
      <c r="V40" s="249">
        <f t="shared" si="2"/>
        <v>0</v>
      </c>
      <c r="W40" s="249">
        <f t="shared" si="3"/>
        <v>0</v>
      </c>
      <c r="X40" s="249">
        <f t="shared" si="4"/>
        <v>0</v>
      </c>
      <c r="Y40" s="249">
        <f t="shared" si="5"/>
        <v>0</v>
      </c>
      <c r="Z40" s="51"/>
      <c r="AA40" s="51"/>
      <c r="AB40" s="50"/>
      <c r="AC40" s="50"/>
      <c r="AD40" s="50"/>
      <c r="AE40" s="50"/>
      <c r="AF40" s="50"/>
      <c r="AG40" s="50"/>
    </row>
    <row r="41" spans="1:33" x14ac:dyDescent="0.25">
      <c r="A41" s="144"/>
      <c r="B41" s="50"/>
      <c r="C41" s="50"/>
      <c r="D41" s="50"/>
      <c r="E41" s="50"/>
      <c r="F41" s="50"/>
      <c r="G41" s="50"/>
      <c r="H41" s="50"/>
      <c r="I41" s="50"/>
      <c r="J41" s="50"/>
      <c r="K41" s="50"/>
      <c r="L41" s="50"/>
      <c r="M41" s="50"/>
      <c r="N41" s="196"/>
      <c r="O41" s="49"/>
      <c r="P41" s="52"/>
      <c r="Q41" s="52"/>
      <c r="R41" s="52"/>
      <c r="S41" s="52"/>
      <c r="T41" s="249">
        <f t="shared" si="0"/>
        <v>0</v>
      </c>
      <c r="U41" s="249">
        <f t="shared" si="1"/>
        <v>0</v>
      </c>
      <c r="V41" s="249">
        <f t="shared" si="2"/>
        <v>0</v>
      </c>
      <c r="W41" s="249">
        <f t="shared" si="3"/>
        <v>0</v>
      </c>
      <c r="X41" s="249">
        <f t="shared" si="4"/>
        <v>0</v>
      </c>
      <c r="Y41" s="249">
        <f t="shared" si="5"/>
        <v>0</v>
      </c>
      <c r="Z41" s="51"/>
      <c r="AA41" s="51"/>
      <c r="AB41" s="50"/>
      <c r="AC41" s="50"/>
      <c r="AD41" s="50"/>
      <c r="AE41" s="50"/>
      <c r="AF41" s="50"/>
      <c r="AG41" s="50"/>
    </row>
    <row r="42" spans="1:33" x14ac:dyDescent="0.25">
      <c r="A42" s="144"/>
      <c r="B42" s="50"/>
      <c r="C42" s="50"/>
      <c r="D42" s="50"/>
      <c r="E42" s="50"/>
      <c r="F42" s="50"/>
      <c r="G42" s="50"/>
      <c r="H42" s="50"/>
      <c r="I42" s="50"/>
      <c r="J42" s="50"/>
      <c r="K42" s="50"/>
      <c r="L42" s="50"/>
      <c r="M42" s="50"/>
      <c r="N42" s="196"/>
      <c r="O42" s="49"/>
      <c r="P42" s="52"/>
      <c r="Q42" s="52"/>
      <c r="R42" s="52"/>
      <c r="S42" s="52"/>
      <c r="T42" s="249">
        <f t="shared" si="0"/>
        <v>0</v>
      </c>
      <c r="U42" s="249">
        <f t="shared" si="1"/>
        <v>0</v>
      </c>
      <c r="V42" s="249">
        <f t="shared" si="2"/>
        <v>0</v>
      </c>
      <c r="W42" s="249">
        <f t="shared" si="3"/>
        <v>0</v>
      </c>
      <c r="X42" s="249">
        <f t="shared" si="4"/>
        <v>0</v>
      </c>
      <c r="Y42" s="249">
        <f t="shared" si="5"/>
        <v>0</v>
      </c>
      <c r="Z42" s="51"/>
      <c r="AA42" s="51"/>
      <c r="AB42" s="50"/>
      <c r="AC42" s="50"/>
      <c r="AD42" s="50"/>
      <c r="AE42" s="50"/>
      <c r="AF42" s="50"/>
      <c r="AG42" s="50"/>
    </row>
    <row r="43" spans="1:33" x14ac:dyDescent="0.25">
      <c r="A43" s="144"/>
      <c r="B43" s="50"/>
      <c r="C43" s="50"/>
      <c r="D43" s="50"/>
      <c r="E43" s="50"/>
      <c r="F43" s="50"/>
      <c r="G43" s="50"/>
      <c r="H43" s="50"/>
      <c r="I43" s="50"/>
      <c r="J43" s="50"/>
      <c r="K43" s="50"/>
      <c r="L43" s="50"/>
      <c r="M43" s="50"/>
      <c r="N43" s="196"/>
      <c r="O43" s="49"/>
      <c r="P43" s="52"/>
      <c r="Q43" s="52"/>
      <c r="R43" s="52"/>
      <c r="S43" s="52"/>
      <c r="T43" s="249">
        <f t="shared" si="0"/>
        <v>0</v>
      </c>
      <c r="U43" s="249">
        <f t="shared" si="1"/>
        <v>0</v>
      </c>
      <c r="V43" s="249">
        <f t="shared" si="2"/>
        <v>0</v>
      </c>
      <c r="W43" s="249">
        <f t="shared" si="3"/>
        <v>0</v>
      </c>
      <c r="X43" s="249">
        <f t="shared" si="4"/>
        <v>0</v>
      </c>
      <c r="Y43" s="249">
        <f t="shared" si="5"/>
        <v>0</v>
      </c>
      <c r="Z43" s="51"/>
      <c r="AA43" s="51"/>
      <c r="AB43" s="50"/>
      <c r="AC43" s="50"/>
      <c r="AD43" s="50"/>
      <c r="AE43" s="50"/>
      <c r="AF43" s="50"/>
      <c r="AG43" s="50"/>
    </row>
    <row r="44" spans="1:33" x14ac:dyDescent="0.25">
      <c r="A44" s="144"/>
      <c r="B44" s="50"/>
      <c r="C44" s="50"/>
      <c r="D44" s="50"/>
      <c r="E44" s="50"/>
      <c r="F44" s="50"/>
      <c r="G44" s="50"/>
      <c r="H44" s="50"/>
      <c r="I44" s="50"/>
      <c r="J44" s="50"/>
      <c r="K44" s="50"/>
      <c r="L44" s="50"/>
      <c r="M44" s="50"/>
      <c r="N44" s="196"/>
      <c r="O44" s="49"/>
      <c r="P44" s="52"/>
      <c r="Q44" s="52"/>
      <c r="R44" s="52"/>
      <c r="S44" s="52"/>
      <c r="T44" s="249">
        <f t="shared" si="0"/>
        <v>0</v>
      </c>
      <c r="U44" s="249">
        <f t="shared" si="1"/>
        <v>0</v>
      </c>
      <c r="V44" s="249">
        <f t="shared" si="2"/>
        <v>0</v>
      </c>
      <c r="W44" s="249">
        <f t="shared" si="3"/>
        <v>0</v>
      </c>
      <c r="X44" s="249">
        <f t="shared" si="4"/>
        <v>0</v>
      </c>
      <c r="Y44" s="249">
        <f t="shared" si="5"/>
        <v>0</v>
      </c>
      <c r="Z44" s="51"/>
      <c r="AA44" s="51"/>
      <c r="AB44" s="50"/>
      <c r="AC44" s="50"/>
      <c r="AD44" s="50"/>
      <c r="AE44" s="50"/>
      <c r="AF44" s="50"/>
      <c r="AG44" s="50"/>
    </row>
    <row r="45" spans="1:33" x14ac:dyDescent="0.25">
      <c r="A45" s="144"/>
      <c r="B45" s="50"/>
      <c r="C45" s="50"/>
      <c r="D45" s="50"/>
      <c r="E45" s="50"/>
      <c r="F45" s="50"/>
      <c r="G45" s="50"/>
      <c r="H45" s="50"/>
      <c r="I45" s="50"/>
      <c r="J45" s="50"/>
      <c r="K45" s="50"/>
      <c r="L45" s="50"/>
      <c r="M45" s="50"/>
      <c r="N45" s="196"/>
      <c r="O45" s="49"/>
      <c r="P45" s="52"/>
      <c r="Q45" s="52"/>
      <c r="R45" s="52"/>
      <c r="S45" s="52"/>
      <c r="T45" s="249">
        <f t="shared" si="0"/>
        <v>0</v>
      </c>
      <c r="U45" s="249">
        <f t="shared" si="1"/>
        <v>0</v>
      </c>
      <c r="V45" s="249">
        <f t="shared" si="2"/>
        <v>0</v>
      </c>
      <c r="W45" s="249">
        <f t="shared" si="3"/>
        <v>0</v>
      </c>
      <c r="X45" s="249">
        <f t="shared" si="4"/>
        <v>0</v>
      </c>
      <c r="Y45" s="249">
        <f t="shared" si="5"/>
        <v>0</v>
      </c>
      <c r="Z45" s="51"/>
      <c r="AA45" s="51"/>
      <c r="AB45" s="50"/>
      <c r="AC45" s="50"/>
      <c r="AD45" s="50"/>
      <c r="AE45" s="50"/>
      <c r="AF45" s="50"/>
      <c r="AG45" s="50"/>
    </row>
    <row r="46" spans="1:33" x14ac:dyDescent="0.25">
      <c r="A46" s="144"/>
      <c r="B46" s="50"/>
      <c r="C46" s="50"/>
      <c r="D46" s="50"/>
      <c r="E46" s="50"/>
      <c r="F46" s="50"/>
      <c r="G46" s="50"/>
      <c r="H46" s="50"/>
      <c r="I46" s="50"/>
      <c r="J46" s="50"/>
      <c r="K46" s="50"/>
      <c r="L46" s="50"/>
      <c r="M46" s="50"/>
      <c r="N46" s="196"/>
      <c r="O46" s="49"/>
      <c r="P46" s="52"/>
      <c r="Q46" s="52"/>
      <c r="R46" s="52"/>
      <c r="S46" s="52"/>
      <c r="T46" s="249">
        <f t="shared" si="0"/>
        <v>0</v>
      </c>
      <c r="U46" s="249">
        <f t="shared" si="1"/>
        <v>0</v>
      </c>
      <c r="V46" s="249">
        <f t="shared" si="2"/>
        <v>0</v>
      </c>
      <c r="W46" s="249">
        <f t="shared" si="3"/>
        <v>0</v>
      </c>
      <c r="X46" s="249">
        <f t="shared" si="4"/>
        <v>0</v>
      </c>
      <c r="Y46" s="249">
        <f t="shared" si="5"/>
        <v>0</v>
      </c>
      <c r="Z46" s="51"/>
      <c r="AA46" s="51"/>
      <c r="AB46" s="50"/>
      <c r="AC46" s="50"/>
      <c r="AD46" s="50"/>
      <c r="AE46" s="50"/>
      <c r="AF46" s="50"/>
      <c r="AG46" s="50"/>
    </row>
    <row r="47" spans="1:33" x14ac:dyDescent="0.25">
      <c r="A47" s="144"/>
      <c r="B47" s="50"/>
      <c r="C47" s="50"/>
      <c r="D47" s="50"/>
      <c r="E47" s="50"/>
      <c r="F47" s="50"/>
      <c r="G47" s="50"/>
      <c r="H47" s="50"/>
      <c r="I47" s="50"/>
      <c r="J47" s="50"/>
      <c r="K47" s="50"/>
      <c r="L47" s="50"/>
      <c r="M47" s="50"/>
      <c r="N47" s="50"/>
      <c r="O47" s="49"/>
      <c r="P47" s="52"/>
      <c r="Q47" s="52"/>
      <c r="R47" s="52"/>
      <c r="S47" s="52"/>
      <c r="T47" s="249">
        <f t="shared" si="0"/>
        <v>0</v>
      </c>
      <c r="U47" s="249">
        <f t="shared" si="1"/>
        <v>0</v>
      </c>
      <c r="V47" s="249">
        <f t="shared" si="2"/>
        <v>0</v>
      </c>
      <c r="W47" s="249">
        <f t="shared" si="3"/>
        <v>0</v>
      </c>
      <c r="X47" s="249">
        <f t="shared" si="4"/>
        <v>0</v>
      </c>
      <c r="Y47" s="249">
        <f t="shared" si="5"/>
        <v>0</v>
      </c>
      <c r="Z47" s="51"/>
      <c r="AA47" s="51"/>
      <c r="AB47" s="50"/>
      <c r="AC47" s="50"/>
      <c r="AD47" s="50"/>
      <c r="AE47" s="50"/>
      <c r="AF47" s="50"/>
      <c r="AG47" s="50"/>
    </row>
    <row r="48" spans="1:33" x14ac:dyDescent="0.25">
      <c r="A48" s="144"/>
      <c r="B48" s="50"/>
      <c r="C48" s="50"/>
      <c r="D48" s="50"/>
      <c r="E48" s="50"/>
      <c r="F48" s="50"/>
      <c r="G48" s="50"/>
      <c r="H48" s="50"/>
      <c r="I48" s="50"/>
      <c r="J48" s="50"/>
      <c r="K48" s="50"/>
      <c r="L48" s="50"/>
      <c r="M48" s="50"/>
      <c r="N48" s="50"/>
      <c r="O48" s="49"/>
      <c r="P48" s="52"/>
      <c r="Q48" s="52"/>
      <c r="R48" s="52"/>
      <c r="S48" s="52"/>
      <c r="T48" s="249">
        <f t="shared" si="0"/>
        <v>0</v>
      </c>
      <c r="U48" s="249">
        <f t="shared" si="1"/>
        <v>0</v>
      </c>
      <c r="V48" s="249">
        <f t="shared" si="2"/>
        <v>0</v>
      </c>
      <c r="W48" s="249">
        <f t="shared" si="3"/>
        <v>0</v>
      </c>
      <c r="X48" s="249">
        <f t="shared" si="4"/>
        <v>0</v>
      </c>
      <c r="Y48" s="249">
        <f t="shared" si="5"/>
        <v>0</v>
      </c>
      <c r="Z48" s="51"/>
      <c r="AA48" s="51"/>
      <c r="AB48" s="50"/>
      <c r="AC48" s="50"/>
      <c r="AD48" s="50"/>
      <c r="AE48" s="50"/>
      <c r="AF48" s="50"/>
      <c r="AG48" s="50"/>
    </row>
    <row r="49" spans="1:33" x14ac:dyDescent="0.25">
      <c r="A49" s="144"/>
      <c r="B49" s="50"/>
      <c r="C49" s="50"/>
      <c r="D49" s="50"/>
      <c r="E49" s="50"/>
      <c r="F49" s="50"/>
      <c r="G49" s="50"/>
      <c r="H49" s="50"/>
      <c r="I49" s="50"/>
      <c r="J49" s="50"/>
      <c r="K49" s="50"/>
      <c r="L49" s="50"/>
      <c r="M49" s="50"/>
      <c r="N49" s="50"/>
      <c r="O49" s="49"/>
      <c r="P49" s="52"/>
      <c r="Q49" s="52"/>
      <c r="R49" s="52"/>
      <c r="S49" s="52"/>
      <c r="T49" s="249">
        <f t="shared" si="0"/>
        <v>0</v>
      </c>
      <c r="U49" s="249">
        <f t="shared" si="1"/>
        <v>0</v>
      </c>
      <c r="V49" s="249">
        <f t="shared" si="2"/>
        <v>0</v>
      </c>
      <c r="W49" s="249">
        <f t="shared" si="3"/>
        <v>0</v>
      </c>
      <c r="X49" s="249">
        <f t="shared" si="4"/>
        <v>0</v>
      </c>
      <c r="Y49" s="249">
        <f t="shared" si="5"/>
        <v>0</v>
      </c>
      <c r="Z49" s="51"/>
      <c r="AA49" s="51"/>
      <c r="AB49" s="50"/>
      <c r="AC49" s="50"/>
      <c r="AD49" s="50"/>
      <c r="AE49" s="50"/>
      <c r="AF49" s="50"/>
      <c r="AG49" s="50"/>
    </row>
    <row r="50" spans="1:33" x14ac:dyDescent="0.25">
      <c r="A50" s="144"/>
      <c r="B50" s="50"/>
      <c r="C50" s="50"/>
      <c r="D50" s="50"/>
      <c r="E50" s="50"/>
      <c r="F50" s="50"/>
      <c r="G50" s="50"/>
      <c r="H50" s="50"/>
      <c r="I50" s="50"/>
      <c r="J50" s="50"/>
      <c r="K50" s="50"/>
      <c r="L50" s="50"/>
      <c r="M50" s="50"/>
      <c r="N50" s="50"/>
      <c r="O50" s="49"/>
      <c r="P50" s="52"/>
      <c r="Q50" s="52"/>
      <c r="R50" s="52"/>
      <c r="S50" s="52"/>
      <c r="T50" s="249">
        <f t="shared" si="0"/>
        <v>0</v>
      </c>
      <c r="U50" s="249">
        <f t="shared" si="1"/>
        <v>0</v>
      </c>
      <c r="V50" s="249">
        <f t="shared" si="2"/>
        <v>0</v>
      </c>
      <c r="W50" s="249">
        <f t="shared" si="3"/>
        <v>0</v>
      </c>
      <c r="X50" s="249">
        <f t="shared" si="4"/>
        <v>0</v>
      </c>
      <c r="Y50" s="249">
        <f t="shared" si="5"/>
        <v>0</v>
      </c>
      <c r="Z50" s="51"/>
      <c r="AA50" s="51"/>
      <c r="AB50" s="50"/>
      <c r="AC50" s="50"/>
      <c r="AD50" s="50"/>
      <c r="AE50" s="50"/>
      <c r="AF50" s="50"/>
      <c r="AG50" s="50"/>
    </row>
    <row r="51" spans="1:33" x14ac:dyDescent="0.25">
      <c r="A51" s="144"/>
      <c r="B51" s="50"/>
      <c r="C51" s="50"/>
      <c r="D51" s="50"/>
      <c r="E51" s="50"/>
      <c r="F51" s="50"/>
      <c r="G51" s="50"/>
      <c r="H51" s="50"/>
      <c r="I51" s="50"/>
      <c r="J51" s="50"/>
      <c r="K51" s="50"/>
      <c r="L51" s="50"/>
      <c r="M51" s="50"/>
      <c r="N51" s="196"/>
      <c r="O51" s="49"/>
      <c r="P51" s="52"/>
      <c r="Q51" s="52"/>
      <c r="R51" s="52"/>
      <c r="S51" s="52"/>
      <c r="T51" s="249">
        <f t="shared" si="0"/>
        <v>0</v>
      </c>
      <c r="U51" s="249">
        <f t="shared" si="1"/>
        <v>0</v>
      </c>
      <c r="V51" s="249">
        <f t="shared" si="2"/>
        <v>0</v>
      </c>
      <c r="W51" s="249">
        <f t="shared" si="3"/>
        <v>0</v>
      </c>
      <c r="X51" s="249">
        <f t="shared" si="4"/>
        <v>0</v>
      </c>
      <c r="Y51" s="249">
        <f t="shared" si="5"/>
        <v>0</v>
      </c>
      <c r="Z51" s="51"/>
      <c r="AA51" s="51"/>
      <c r="AB51" s="50"/>
      <c r="AC51" s="50"/>
      <c r="AD51" s="50"/>
      <c r="AE51" s="50"/>
      <c r="AF51" s="50"/>
      <c r="AG51" s="50"/>
    </row>
    <row r="52" spans="1:33" x14ac:dyDescent="0.25">
      <c r="A52" s="144"/>
      <c r="B52" s="50"/>
      <c r="C52" s="50"/>
      <c r="D52" s="50"/>
      <c r="E52" s="50"/>
      <c r="F52" s="50"/>
      <c r="G52" s="50"/>
      <c r="H52" s="50"/>
      <c r="I52" s="50"/>
      <c r="J52" s="50"/>
      <c r="K52" s="50"/>
      <c r="L52" s="50"/>
      <c r="M52" s="50"/>
      <c r="N52" s="50"/>
      <c r="O52" s="49"/>
      <c r="P52" s="52"/>
      <c r="Q52" s="52"/>
      <c r="R52" s="52"/>
      <c r="S52" s="52"/>
      <c r="T52" s="249">
        <f t="shared" si="0"/>
        <v>0</v>
      </c>
      <c r="U52" s="249">
        <f t="shared" si="1"/>
        <v>0</v>
      </c>
      <c r="V52" s="249">
        <f t="shared" si="2"/>
        <v>0</v>
      </c>
      <c r="W52" s="249">
        <f t="shared" si="3"/>
        <v>0</v>
      </c>
      <c r="X52" s="249">
        <f t="shared" si="4"/>
        <v>0</v>
      </c>
      <c r="Y52" s="249">
        <f t="shared" si="5"/>
        <v>0</v>
      </c>
      <c r="Z52" s="51"/>
      <c r="AA52" s="51"/>
      <c r="AB52" s="50"/>
      <c r="AC52" s="50"/>
      <c r="AD52" s="50"/>
      <c r="AE52" s="50"/>
      <c r="AF52" s="50"/>
      <c r="AG52" s="50"/>
    </row>
    <row r="53" spans="1:33" x14ac:dyDescent="0.25">
      <c r="A53" s="144"/>
      <c r="B53" s="50"/>
      <c r="C53" s="50"/>
      <c r="D53" s="50"/>
      <c r="E53" s="50"/>
      <c r="F53" s="50"/>
      <c r="G53" s="50"/>
      <c r="H53" s="50"/>
      <c r="I53" s="50"/>
      <c r="J53" s="50"/>
      <c r="K53" s="50"/>
      <c r="L53" s="50"/>
      <c r="M53" s="50"/>
      <c r="N53" s="196"/>
      <c r="O53" s="49"/>
      <c r="P53" s="52"/>
      <c r="Q53" s="52"/>
      <c r="R53" s="52"/>
      <c r="S53" s="52"/>
      <c r="T53" s="249">
        <f t="shared" si="0"/>
        <v>0</v>
      </c>
      <c r="U53" s="249">
        <f t="shared" si="1"/>
        <v>0</v>
      </c>
      <c r="V53" s="249">
        <f t="shared" si="2"/>
        <v>0</v>
      </c>
      <c r="W53" s="249">
        <f t="shared" si="3"/>
        <v>0</v>
      </c>
      <c r="X53" s="249">
        <f t="shared" si="4"/>
        <v>0</v>
      </c>
      <c r="Y53" s="249">
        <f t="shared" si="5"/>
        <v>0</v>
      </c>
      <c r="Z53" s="51"/>
      <c r="AA53" s="51"/>
      <c r="AB53" s="50"/>
      <c r="AC53" s="50"/>
      <c r="AD53" s="50"/>
      <c r="AE53" s="50"/>
      <c r="AF53" s="50"/>
      <c r="AG53" s="50"/>
    </row>
    <row r="54" spans="1:33" x14ac:dyDescent="0.25">
      <c r="A54" s="144"/>
      <c r="B54" s="50"/>
      <c r="C54" s="50"/>
      <c r="D54" s="50"/>
      <c r="E54" s="50"/>
      <c r="F54" s="50"/>
      <c r="G54" s="50"/>
      <c r="H54" s="50"/>
      <c r="I54" s="50"/>
      <c r="J54" s="50"/>
      <c r="K54" s="50"/>
      <c r="L54" s="50"/>
      <c r="M54" s="50"/>
      <c r="N54" s="196"/>
      <c r="O54" s="49"/>
      <c r="P54" s="52"/>
      <c r="Q54" s="52"/>
      <c r="R54" s="52"/>
      <c r="S54" s="52"/>
      <c r="T54" s="249">
        <f t="shared" si="0"/>
        <v>0</v>
      </c>
      <c r="U54" s="249">
        <f t="shared" si="1"/>
        <v>0</v>
      </c>
      <c r="V54" s="249">
        <f t="shared" si="2"/>
        <v>0</v>
      </c>
      <c r="W54" s="249">
        <f t="shared" si="3"/>
        <v>0</v>
      </c>
      <c r="X54" s="249">
        <f t="shared" si="4"/>
        <v>0</v>
      </c>
      <c r="Y54" s="249">
        <f t="shared" si="5"/>
        <v>0</v>
      </c>
      <c r="Z54" s="51"/>
      <c r="AA54" s="51"/>
    </row>
    <row r="55" spans="1:33" x14ac:dyDescent="0.25">
      <c r="A55" s="144"/>
      <c r="B55" s="50"/>
      <c r="C55" s="50"/>
      <c r="D55" s="50"/>
      <c r="E55" s="50"/>
      <c r="F55" s="50"/>
      <c r="G55" s="50"/>
      <c r="H55" s="50"/>
      <c r="I55" s="50"/>
      <c r="J55" s="50"/>
      <c r="K55" s="50"/>
      <c r="L55" s="50"/>
      <c r="M55" s="50"/>
      <c r="N55" s="50"/>
      <c r="O55" s="49"/>
      <c r="P55" s="52"/>
      <c r="Q55" s="52"/>
      <c r="R55" s="52"/>
      <c r="S55" s="52"/>
      <c r="T55" s="249">
        <f t="shared" si="0"/>
        <v>0</v>
      </c>
      <c r="U55" s="249">
        <f t="shared" si="1"/>
        <v>0</v>
      </c>
      <c r="V55" s="249">
        <f t="shared" si="2"/>
        <v>0</v>
      </c>
      <c r="W55" s="249">
        <f t="shared" si="3"/>
        <v>0</v>
      </c>
      <c r="X55" s="249">
        <f t="shared" si="4"/>
        <v>0</v>
      </c>
      <c r="Y55" s="249">
        <f t="shared" si="5"/>
        <v>0</v>
      </c>
      <c r="Z55" s="51"/>
      <c r="AA55" s="51"/>
    </row>
    <row r="56" spans="1:33" x14ac:dyDescent="0.25">
      <c r="A56" s="144"/>
      <c r="B56" s="50"/>
      <c r="C56" s="50"/>
      <c r="D56" s="50"/>
      <c r="E56" s="50"/>
      <c r="F56" s="50"/>
      <c r="G56" s="50"/>
      <c r="H56" s="50"/>
      <c r="I56" s="50"/>
      <c r="J56" s="50"/>
      <c r="K56" s="50"/>
      <c r="L56" s="50"/>
      <c r="M56" s="50"/>
      <c r="N56" s="50"/>
      <c r="O56" s="49"/>
      <c r="P56" s="52"/>
      <c r="Q56" s="52"/>
      <c r="R56" s="52"/>
      <c r="S56" s="52"/>
      <c r="T56" s="249">
        <f t="shared" si="0"/>
        <v>0</v>
      </c>
      <c r="U56" s="249">
        <f t="shared" si="1"/>
        <v>0</v>
      </c>
      <c r="V56" s="249">
        <f t="shared" si="2"/>
        <v>0</v>
      </c>
      <c r="W56" s="249">
        <f t="shared" si="3"/>
        <v>0</v>
      </c>
      <c r="X56" s="249">
        <f t="shared" si="4"/>
        <v>0</v>
      </c>
      <c r="Y56" s="249">
        <f t="shared" si="5"/>
        <v>0</v>
      </c>
      <c r="Z56" s="51"/>
      <c r="AA56" s="51"/>
    </row>
    <row r="57" spans="1:33" x14ac:dyDescent="0.25">
      <c r="A57" s="144"/>
      <c r="B57" s="50"/>
      <c r="C57" s="50"/>
      <c r="D57" s="50"/>
      <c r="E57" s="50"/>
      <c r="F57" s="50"/>
      <c r="G57" s="50"/>
      <c r="H57" s="50"/>
      <c r="I57" s="50"/>
      <c r="J57" s="50"/>
      <c r="K57" s="50"/>
      <c r="L57" s="50"/>
      <c r="M57" s="50"/>
      <c r="N57" s="50"/>
      <c r="O57" s="49"/>
      <c r="P57" s="52"/>
      <c r="Q57" s="52"/>
      <c r="R57" s="52"/>
      <c r="S57" s="52"/>
      <c r="T57" s="249">
        <f t="shared" si="0"/>
        <v>0</v>
      </c>
      <c r="U57" s="249">
        <f t="shared" si="1"/>
        <v>0</v>
      </c>
      <c r="V57" s="249">
        <f t="shared" si="2"/>
        <v>0</v>
      </c>
      <c r="W57" s="249">
        <f t="shared" si="3"/>
        <v>0</v>
      </c>
      <c r="X57" s="249">
        <f t="shared" si="4"/>
        <v>0</v>
      </c>
      <c r="Y57" s="249">
        <f t="shared" si="5"/>
        <v>0</v>
      </c>
      <c r="Z57" s="51"/>
      <c r="AA57" s="51"/>
    </row>
    <row r="58" spans="1:33" x14ac:dyDescent="0.25">
      <c r="A58" s="144"/>
      <c r="B58" s="50"/>
      <c r="C58" s="221"/>
      <c r="D58" s="50"/>
      <c r="E58" s="50"/>
      <c r="F58" s="50"/>
      <c r="G58" s="50"/>
      <c r="H58" s="50"/>
      <c r="I58" s="50"/>
      <c r="J58" s="50"/>
      <c r="K58" s="50"/>
      <c r="L58" s="50"/>
      <c r="M58" s="50"/>
      <c r="N58" s="50"/>
      <c r="O58" s="49"/>
      <c r="P58" s="52"/>
      <c r="Q58" s="52"/>
      <c r="R58" s="52"/>
      <c r="S58" s="52"/>
      <c r="T58" s="249">
        <f t="shared" si="0"/>
        <v>0</v>
      </c>
      <c r="U58" s="249">
        <f t="shared" si="1"/>
        <v>0</v>
      </c>
      <c r="V58" s="249">
        <f t="shared" si="2"/>
        <v>0</v>
      </c>
      <c r="W58" s="249">
        <f t="shared" si="3"/>
        <v>0</v>
      </c>
      <c r="X58" s="249">
        <f t="shared" si="4"/>
        <v>0</v>
      </c>
      <c r="Y58" s="249">
        <f t="shared" si="5"/>
        <v>0</v>
      </c>
      <c r="Z58" s="51"/>
      <c r="AA58" s="51"/>
    </row>
    <row r="59" spans="1:33" x14ac:dyDescent="0.25">
      <c r="A59" s="144"/>
      <c r="B59" s="50"/>
      <c r="C59" s="50"/>
      <c r="D59" s="50"/>
      <c r="E59" s="50"/>
      <c r="F59" s="50"/>
      <c r="G59" s="50"/>
      <c r="H59" s="50"/>
      <c r="I59" s="50"/>
      <c r="J59" s="50"/>
      <c r="K59" s="50"/>
      <c r="L59" s="50"/>
      <c r="M59" s="50"/>
      <c r="N59" s="50"/>
      <c r="O59" s="49"/>
      <c r="P59" s="52"/>
      <c r="Q59" s="52"/>
      <c r="R59" s="52"/>
      <c r="S59" s="52"/>
      <c r="T59" s="249">
        <f t="shared" si="0"/>
        <v>0</v>
      </c>
      <c r="U59" s="249">
        <f t="shared" si="1"/>
        <v>0</v>
      </c>
      <c r="V59" s="249">
        <f t="shared" si="2"/>
        <v>0</v>
      </c>
      <c r="W59" s="249">
        <f t="shared" si="3"/>
        <v>0</v>
      </c>
      <c r="X59" s="249">
        <f t="shared" si="4"/>
        <v>0</v>
      </c>
      <c r="Y59" s="249">
        <f t="shared" si="5"/>
        <v>0</v>
      </c>
      <c r="Z59" s="51"/>
      <c r="AA59" s="51"/>
    </row>
    <row r="60" spans="1:33" x14ac:dyDescent="0.25">
      <c r="A60" s="144"/>
      <c r="B60" s="50"/>
      <c r="C60" s="50"/>
      <c r="D60" s="50"/>
      <c r="E60" s="50"/>
      <c r="F60" s="50"/>
      <c r="G60" s="50"/>
      <c r="H60" s="50"/>
      <c r="I60" s="50"/>
      <c r="J60" s="50"/>
      <c r="K60" s="50"/>
      <c r="L60" s="50"/>
      <c r="M60" s="50"/>
      <c r="N60" s="50"/>
      <c r="O60" s="49"/>
      <c r="P60" s="52"/>
      <c r="Q60" s="52"/>
      <c r="R60" s="52"/>
      <c r="S60" s="52"/>
      <c r="T60" s="249">
        <f t="shared" si="0"/>
        <v>0</v>
      </c>
      <c r="U60" s="249">
        <f t="shared" si="1"/>
        <v>0</v>
      </c>
      <c r="V60" s="249">
        <f t="shared" si="2"/>
        <v>0</v>
      </c>
      <c r="W60" s="249">
        <f t="shared" si="3"/>
        <v>0</v>
      </c>
      <c r="X60" s="249">
        <f t="shared" si="4"/>
        <v>0</v>
      </c>
      <c r="Y60" s="249">
        <f t="shared" si="5"/>
        <v>0</v>
      </c>
      <c r="Z60" s="51"/>
      <c r="AA60" s="51"/>
    </row>
    <row r="61" spans="1:33" s="217" customFormat="1" x14ac:dyDescent="0.25">
      <c r="A61" s="144"/>
      <c r="B61" s="50"/>
      <c r="C61" s="50"/>
      <c r="D61" s="50"/>
      <c r="E61" s="50"/>
      <c r="F61" s="50"/>
      <c r="G61" s="50"/>
      <c r="H61" s="50"/>
      <c r="I61" s="50"/>
      <c r="J61" s="50"/>
      <c r="K61" s="50"/>
      <c r="L61" s="50"/>
      <c r="M61" s="50"/>
      <c r="N61" s="50"/>
      <c r="O61" s="49"/>
      <c r="P61" s="52"/>
      <c r="Q61" s="52"/>
      <c r="R61" s="52"/>
      <c r="S61" s="52"/>
      <c r="T61" s="249">
        <f t="shared" si="0"/>
        <v>0</v>
      </c>
      <c r="U61" s="249">
        <f t="shared" si="1"/>
        <v>0</v>
      </c>
      <c r="V61" s="249">
        <f t="shared" si="2"/>
        <v>0</v>
      </c>
      <c r="W61" s="249">
        <f t="shared" si="3"/>
        <v>0</v>
      </c>
      <c r="X61" s="249">
        <f t="shared" si="4"/>
        <v>0</v>
      </c>
      <c r="Y61" s="249">
        <f t="shared" si="5"/>
        <v>0</v>
      </c>
      <c r="Z61" s="51"/>
      <c r="AA61" s="51"/>
    </row>
    <row r="62" spans="1:33" s="217" customFormat="1" x14ac:dyDescent="0.25">
      <c r="A62" s="144"/>
      <c r="B62" s="50"/>
      <c r="C62" s="50"/>
      <c r="D62" s="50"/>
      <c r="E62" s="50"/>
      <c r="F62" s="50"/>
      <c r="G62" s="50"/>
      <c r="H62" s="50"/>
      <c r="I62" s="50"/>
      <c r="J62" s="50"/>
      <c r="K62" s="50"/>
      <c r="L62" s="50"/>
      <c r="M62" s="50"/>
      <c r="N62" s="50"/>
      <c r="O62" s="49"/>
      <c r="P62" s="52"/>
      <c r="Q62" s="52"/>
      <c r="R62" s="52"/>
      <c r="S62" s="52"/>
      <c r="T62" s="249">
        <f t="shared" si="0"/>
        <v>0</v>
      </c>
      <c r="U62" s="249">
        <f t="shared" si="1"/>
        <v>0</v>
      </c>
      <c r="V62" s="249">
        <f t="shared" si="2"/>
        <v>0</v>
      </c>
      <c r="W62" s="249">
        <f t="shared" si="3"/>
        <v>0</v>
      </c>
      <c r="X62" s="249">
        <f t="shared" si="4"/>
        <v>0</v>
      </c>
      <c r="Y62" s="249">
        <f t="shared" si="5"/>
        <v>0</v>
      </c>
      <c r="Z62" s="51"/>
      <c r="AA62" s="51"/>
    </row>
    <row r="63" spans="1:33" s="217" customFormat="1" x14ac:dyDescent="0.25">
      <c r="A63" s="144"/>
      <c r="B63" s="50"/>
      <c r="C63" s="50"/>
      <c r="D63" s="50"/>
      <c r="E63" s="50"/>
      <c r="F63" s="50"/>
      <c r="G63" s="50"/>
      <c r="H63" s="50"/>
      <c r="I63" s="50"/>
      <c r="J63" s="50"/>
      <c r="K63" s="50"/>
      <c r="L63" s="50"/>
      <c r="M63" s="50"/>
      <c r="N63" s="50"/>
      <c r="O63" s="49"/>
      <c r="P63" s="52"/>
      <c r="Q63" s="51"/>
      <c r="R63" s="52"/>
      <c r="S63" s="52"/>
      <c r="T63" s="249">
        <f t="shared" si="0"/>
        <v>0</v>
      </c>
      <c r="U63" s="249">
        <f t="shared" si="1"/>
        <v>0</v>
      </c>
      <c r="V63" s="249">
        <f t="shared" si="2"/>
        <v>0</v>
      </c>
      <c r="W63" s="249">
        <f t="shared" si="3"/>
        <v>0</v>
      </c>
      <c r="X63" s="249">
        <f t="shared" si="4"/>
        <v>0</v>
      </c>
      <c r="Y63" s="249">
        <f t="shared" si="5"/>
        <v>0</v>
      </c>
      <c r="Z63" s="51"/>
      <c r="AA63" s="51"/>
    </row>
    <row r="64" spans="1:33" s="217" customFormat="1" x14ac:dyDescent="0.25">
      <c r="A64" s="144"/>
      <c r="B64" s="50"/>
      <c r="C64" s="50"/>
      <c r="D64" s="50"/>
      <c r="E64" s="50"/>
      <c r="F64" s="50"/>
      <c r="G64" s="50"/>
      <c r="H64" s="50"/>
      <c r="I64" s="50"/>
      <c r="J64" s="50"/>
      <c r="K64" s="50"/>
      <c r="L64" s="50"/>
      <c r="M64" s="50"/>
      <c r="N64" s="50"/>
      <c r="O64" s="49"/>
      <c r="P64" s="52"/>
      <c r="Q64" s="52"/>
      <c r="R64" s="52"/>
      <c r="S64" s="52"/>
      <c r="T64" s="249">
        <f t="shared" si="0"/>
        <v>0</v>
      </c>
      <c r="U64" s="249">
        <f t="shared" si="1"/>
        <v>0</v>
      </c>
      <c r="V64" s="249">
        <f t="shared" si="2"/>
        <v>0</v>
      </c>
      <c r="W64" s="249">
        <f t="shared" si="3"/>
        <v>0</v>
      </c>
      <c r="X64" s="249">
        <f t="shared" si="4"/>
        <v>0</v>
      </c>
      <c r="Y64" s="249">
        <f t="shared" si="5"/>
        <v>0</v>
      </c>
      <c r="Z64" s="51"/>
      <c r="AA64" s="51"/>
    </row>
    <row r="65" spans="1:33" s="217" customFormat="1" x14ac:dyDescent="0.25">
      <c r="A65" s="144"/>
      <c r="B65" s="50"/>
      <c r="C65" s="50"/>
      <c r="D65" s="50"/>
      <c r="E65" s="50"/>
      <c r="F65" s="50"/>
      <c r="G65" s="50"/>
      <c r="H65" s="50"/>
      <c r="I65" s="50"/>
      <c r="J65" s="50"/>
      <c r="K65" s="50"/>
      <c r="L65" s="50"/>
      <c r="M65" s="50"/>
      <c r="N65" s="50"/>
      <c r="O65" s="49"/>
      <c r="P65" s="52"/>
      <c r="Q65" s="52"/>
      <c r="R65" s="52"/>
      <c r="S65" s="52"/>
      <c r="T65" s="249">
        <f t="shared" si="0"/>
        <v>0</v>
      </c>
      <c r="U65" s="249">
        <f t="shared" si="1"/>
        <v>0</v>
      </c>
      <c r="V65" s="249">
        <f t="shared" si="2"/>
        <v>0</v>
      </c>
      <c r="W65" s="249">
        <f t="shared" si="3"/>
        <v>0</v>
      </c>
      <c r="X65" s="249">
        <f t="shared" si="4"/>
        <v>0</v>
      </c>
      <c r="Y65" s="249">
        <f t="shared" si="5"/>
        <v>0</v>
      </c>
      <c r="Z65" s="51"/>
      <c r="AA65" s="51"/>
    </row>
    <row r="66" spans="1:33" s="217" customFormat="1" x14ac:dyDescent="0.25">
      <c r="A66" s="144"/>
      <c r="B66" s="50"/>
      <c r="C66" s="50"/>
      <c r="D66" s="50"/>
      <c r="E66" s="50"/>
      <c r="F66" s="50"/>
      <c r="G66" s="50"/>
      <c r="H66" s="50"/>
      <c r="I66" s="50"/>
      <c r="J66" s="50"/>
      <c r="K66" s="50"/>
      <c r="L66" s="50"/>
      <c r="M66" s="50"/>
      <c r="N66" s="50"/>
      <c r="O66" s="49"/>
      <c r="P66" s="52"/>
      <c r="Q66" s="52"/>
      <c r="R66" s="52"/>
      <c r="S66" s="52"/>
      <c r="T66" s="249">
        <f t="shared" si="0"/>
        <v>0</v>
      </c>
      <c r="U66" s="249">
        <f t="shared" si="1"/>
        <v>0</v>
      </c>
      <c r="V66" s="249">
        <f t="shared" si="2"/>
        <v>0</v>
      </c>
      <c r="W66" s="249">
        <f t="shared" si="3"/>
        <v>0</v>
      </c>
      <c r="X66" s="249">
        <f t="shared" si="4"/>
        <v>0</v>
      </c>
      <c r="Y66" s="249">
        <f t="shared" si="5"/>
        <v>0</v>
      </c>
      <c r="Z66" s="51"/>
      <c r="AA66" s="51"/>
    </row>
    <row r="67" spans="1:33" s="217" customFormat="1" x14ac:dyDescent="0.25">
      <c r="A67" s="144"/>
      <c r="B67" s="50"/>
      <c r="C67" s="50"/>
      <c r="D67" s="50"/>
      <c r="E67" s="50"/>
      <c r="F67" s="50"/>
      <c r="G67" s="50"/>
      <c r="H67" s="50"/>
      <c r="I67" s="50"/>
      <c r="J67" s="50"/>
      <c r="K67" s="50"/>
      <c r="L67" s="50"/>
      <c r="M67" s="50"/>
      <c r="N67" s="50"/>
      <c r="O67" s="49"/>
      <c r="P67" s="52"/>
      <c r="Q67" s="52"/>
      <c r="R67" s="52"/>
      <c r="S67" s="52"/>
      <c r="T67" s="249">
        <f t="shared" si="0"/>
        <v>0</v>
      </c>
      <c r="U67" s="249">
        <f t="shared" si="1"/>
        <v>0</v>
      </c>
      <c r="V67" s="249">
        <f t="shared" si="2"/>
        <v>0</v>
      </c>
      <c r="W67" s="249">
        <f t="shared" si="3"/>
        <v>0</v>
      </c>
      <c r="X67" s="249">
        <f t="shared" si="4"/>
        <v>0</v>
      </c>
      <c r="Y67" s="249">
        <f t="shared" si="5"/>
        <v>0</v>
      </c>
      <c r="Z67" s="51"/>
      <c r="AA67" s="51"/>
    </row>
    <row r="68" spans="1:33" s="217" customFormat="1" x14ac:dyDescent="0.25">
      <c r="A68" s="144"/>
      <c r="B68" s="50"/>
      <c r="C68" s="50"/>
      <c r="D68" s="50"/>
      <c r="E68" s="50"/>
      <c r="F68" s="50"/>
      <c r="G68" s="50"/>
      <c r="H68" s="50"/>
      <c r="I68" s="50"/>
      <c r="J68" s="50"/>
      <c r="K68" s="50"/>
      <c r="L68" s="50"/>
      <c r="M68" s="50"/>
      <c r="N68" s="50"/>
      <c r="O68" s="49"/>
      <c r="P68" s="52"/>
      <c r="Q68" s="52"/>
      <c r="R68" s="52"/>
      <c r="S68" s="52"/>
      <c r="T68" s="249">
        <f t="shared" si="0"/>
        <v>0</v>
      </c>
      <c r="U68" s="249">
        <f t="shared" si="1"/>
        <v>0</v>
      </c>
      <c r="V68" s="249">
        <f t="shared" si="2"/>
        <v>0</v>
      </c>
      <c r="W68" s="249">
        <f t="shared" si="3"/>
        <v>0</v>
      </c>
      <c r="X68" s="249">
        <f t="shared" si="4"/>
        <v>0</v>
      </c>
      <c r="Y68" s="249">
        <f t="shared" si="5"/>
        <v>0</v>
      </c>
      <c r="Z68" s="51"/>
      <c r="AA68" s="51"/>
    </row>
    <row r="69" spans="1:33" s="217" customFormat="1" x14ac:dyDescent="0.25">
      <c r="A69" s="144"/>
      <c r="B69" s="50"/>
      <c r="C69" s="50"/>
      <c r="D69" s="50"/>
      <c r="E69" s="50"/>
      <c r="F69" s="50"/>
      <c r="G69" s="50"/>
      <c r="H69" s="50"/>
      <c r="I69" s="50"/>
      <c r="J69" s="50"/>
      <c r="K69" s="50"/>
      <c r="L69" s="50"/>
      <c r="M69" s="50"/>
      <c r="N69" s="50"/>
      <c r="O69" s="49"/>
      <c r="P69" s="52"/>
      <c r="Q69" s="52"/>
      <c r="R69" s="52"/>
      <c r="S69" s="52"/>
      <c r="T69" s="249">
        <f t="shared" si="0"/>
        <v>0</v>
      </c>
      <c r="U69" s="249">
        <f t="shared" si="1"/>
        <v>0</v>
      </c>
      <c r="V69" s="249">
        <f t="shared" si="2"/>
        <v>0</v>
      </c>
      <c r="W69" s="249">
        <f t="shared" si="3"/>
        <v>0</v>
      </c>
      <c r="X69" s="249">
        <f t="shared" si="4"/>
        <v>0</v>
      </c>
      <c r="Y69" s="249">
        <f t="shared" si="5"/>
        <v>0</v>
      </c>
      <c r="Z69" s="51"/>
      <c r="AA69" s="51"/>
    </row>
    <row r="70" spans="1:33" s="217" customFormat="1" x14ac:dyDescent="0.25">
      <c r="A70" s="144"/>
      <c r="B70" s="50"/>
      <c r="C70" s="50"/>
      <c r="D70" s="50"/>
      <c r="E70" s="50"/>
      <c r="F70" s="50"/>
      <c r="G70" s="50"/>
      <c r="H70" s="50"/>
      <c r="I70" s="50"/>
      <c r="J70" s="50"/>
      <c r="K70" s="50"/>
      <c r="L70" s="50"/>
      <c r="M70" s="50"/>
      <c r="N70" s="50"/>
      <c r="O70" s="49"/>
      <c r="P70" s="52"/>
      <c r="Q70" s="52"/>
      <c r="R70" s="52"/>
      <c r="S70" s="52"/>
      <c r="T70" s="249">
        <f t="shared" si="0"/>
        <v>0</v>
      </c>
      <c r="U70" s="249">
        <f t="shared" si="1"/>
        <v>0</v>
      </c>
      <c r="V70" s="249">
        <f t="shared" si="2"/>
        <v>0</v>
      </c>
      <c r="W70" s="249">
        <f t="shared" si="3"/>
        <v>0</v>
      </c>
      <c r="X70" s="249">
        <f t="shared" si="4"/>
        <v>0</v>
      </c>
      <c r="Y70" s="249">
        <f t="shared" si="5"/>
        <v>0</v>
      </c>
      <c r="Z70" s="51"/>
      <c r="AA70" s="51"/>
    </row>
    <row r="71" spans="1:33" s="217" customFormat="1" x14ac:dyDescent="0.25">
      <c r="A71" s="144"/>
      <c r="B71" s="50"/>
      <c r="C71" s="50"/>
      <c r="D71" s="50"/>
      <c r="E71" s="50"/>
      <c r="F71" s="50"/>
      <c r="G71" s="50"/>
      <c r="H71" s="50"/>
      <c r="I71" s="50"/>
      <c r="J71" s="50"/>
      <c r="K71" s="50"/>
      <c r="L71" s="50"/>
      <c r="M71" s="50"/>
      <c r="N71" s="50"/>
      <c r="O71" s="49"/>
      <c r="P71" s="52"/>
      <c r="Q71" s="52"/>
      <c r="R71" s="52"/>
      <c r="S71" s="52"/>
      <c r="T71" s="249">
        <f t="shared" ref="T71:T72" si="6">IF($N71="Pending",0,$N71*O71)</f>
        <v>0</v>
      </c>
      <c r="U71" s="249">
        <f t="shared" ref="U71:U72" si="7">IF($N71="Pending",0,$N71*P71)</f>
        <v>0</v>
      </c>
      <c r="V71" s="249">
        <f t="shared" ref="V71:V72" si="8">IF($N71="Pending",0,$N71*Q71)</f>
        <v>0</v>
      </c>
      <c r="W71" s="249">
        <f t="shared" ref="W71:W72" si="9">IF($N71="Pending",0,$N71*R71)</f>
        <v>0</v>
      </c>
      <c r="X71" s="249">
        <f t="shared" ref="X71:X72" si="10">IF($N71="Pending",0,$N71*S71)</f>
        <v>0</v>
      </c>
      <c r="Y71" s="249">
        <f t="shared" ref="Y71:Y72" si="11">SUM(T71:X71)</f>
        <v>0</v>
      </c>
      <c r="Z71" s="51"/>
      <c r="AA71" s="51"/>
    </row>
    <row r="72" spans="1:33" s="217" customFormat="1" x14ac:dyDescent="0.25">
      <c r="A72" s="144"/>
      <c r="B72" s="50"/>
      <c r="C72" s="50"/>
      <c r="D72" s="50"/>
      <c r="E72" s="50"/>
      <c r="F72" s="50"/>
      <c r="G72" s="50"/>
      <c r="H72" s="50"/>
      <c r="I72" s="50"/>
      <c r="J72" s="50"/>
      <c r="K72" s="50"/>
      <c r="L72" s="50"/>
      <c r="M72" s="50"/>
      <c r="N72" s="50"/>
      <c r="O72" s="49"/>
      <c r="P72" s="52"/>
      <c r="Q72" s="52"/>
      <c r="R72" s="52"/>
      <c r="S72" s="52"/>
      <c r="T72" s="249">
        <f t="shared" si="6"/>
        <v>0</v>
      </c>
      <c r="U72" s="249">
        <f t="shared" si="7"/>
        <v>0</v>
      </c>
      <c r="V72" s="249">
        <f t="shared" si="8"/>
        <v>0</v>
      </c>
      <c r="W72" s="249">
        <f t="shared" si="9"/>
        <v>0</v>
      </c>
      <c r="X72" s="249">
        <f t="shared" si="10"/>
        <v>0</v>
      </c>
      <c r="Y72" s="249">
        <f t="shared" si="11"/>
        <v>0</v>
      </c>
      <c r="Z72" s="51"/>
      <c r="AA72" s="51"/>
    </row>
    <row r="73" spans="1:33" s="217" customFormat="1" x14ac:dyDescent="0.25">
      <c r="A73" s="144"/>
      <c r="B73" s="50"/>
      <c r="C73" s="50"/>
      <c r="D73" s="50"/>
      <c r="E73" s="50"/>
      <c r="F73" s="50"/>
      <c r="G73" s="50"/>
      <c r="H73" s="50"/>
      <c r="I73" s="50"/>
      <c r="J73" s="50"/>
      <c r="K73" s="50"/>
      <c r="L73" s="50"/>
      <c r="M73" s="50"/>
      <c r="N73" s="50"/>
      <c r="O73" s="49"/>
      <c r="P73" s="52"/>
      <c r="Q73" s="52"/>
      <c r="R73" s="52"/>
      <c r="S73" s="52"/>
      <c r="T73" s="249">
        <f t="shared" ref="T73:T106" si="12">IF($N73="Pending",0,$N73*O73)</f>
        <v>0</v>
      </c>
      <c r="U73" s="249">
        <f t="shared" ref="U73:U106" si="13">IF($N73="Pending",0,$N73*P73)</f>
        <v>0</v>
      </c>
      <c r="V73" s="249">
        <f t="shared" ref="V73:V106" si="14">IF($N73="Pending",0,$N73*Q73)</f>
        <v>0</v>
      </c>
      <c r="W73" s="249">
        <f t="shared" ref="W73:W106" si="15">IF($N73="Pending",0,$N73*R73)</f>
        <v>0</v>
      </c>
      <c r="X73" s="249">
        <f t="shared" ref="X73:X106" si="16">IF($N73="Pending",0,$N73*S73)</f>
        <v>0</v>
      </c>
      <c r="Y73" s="249">
        <f t="shared" ref="Y73:Y106" si="17">SUM(T73:X73)</f>
        <v>0</v>
      </c>
      <c r="Z73" s="51"/>
      <c r="AA73" s="51"/>
    </row>
    <row r="74" spans="1:33" s="217" customFormat="1" x14ac:dyDescent="0.25">
      <c r="A74" s="144"/>
      <c r="B74" s="50"/>
      <c r="C74" s="50"/>
      <c r="D74" s="50"/>
      <c r="E74" s="50"/>
      <c r="F74" s="50"/>
      <c r="G74" s="50"/>
      <c r="H74" s="50"/>
      <c r="I74" s="50"/>
      <c r="J74" s="50"/>
      <c r="K74" s="50"/>
      <c r="L74" s="50"/>
      <c r="M74" s="50"/>
      <c r="N74" s="50"/>
      <c r="O74" s="49"/>
      <c r="P74" s="52"/>
      <c r="Q74" s="52"/>
      <c r="R74" s="52"/>
      <c r="S74" s="52"/>
      <c r="T74" s="249">
        <f t="shared" si="12"/>
        <v>0</v>
      </c>
      <c r="U74" s="249">
        <f t="shared" si="13"/>
        <v>0</v>
      </c>
      <c r="V74" s="249">
        <f t="shared" si="14"/>
        <v>0</v>
      </c>
      <c r="W74" s="249">
        <f t="shared" si="15"/>
        <v>0</v>
      </c>
      <c r="X74" s="249">
        <f t="shared" si="16"/>
        <v>0</v>
      </c>
      <c r="Y74" s="249">
        <f t="shared" si="17"/>
        <v>0</v>
      </c>
      <c r="Z74" s="51"/>
      <c r="AA74" s="51"/>
    </row>
    <row r="75" spans="1:33" s="217" customFormat="1" x14ac:dyDescent="0.25">
      <c r="A75" s="144"/>
      <c r="B75" s="50"/>
      <c r="C75" s="50"/>
      <c r="D75" s="50"/>
      <c r="E75" s="50"/>
      <c r="F75" s="50"/>
      <c r="G75" s="50"/>
      <c r="H75" s="50"/>
      <c r="I75" s="50"/>
      <c r="J75" s="50"/>
      <c r="K75" s="50"/>
      <c r="L75" s="50"/>
      <c r="M75" s="50"/>
      <c r="N75" s="50"/>
      <c r="O75" s="49"/>
      <c r="P75" s="52"/>
      <c r="Q75" s="52"/>
      <c r="R75" s="52"/>
      <c r="S75" s="52"/>
      <c r="T75" s="53">
        <f t="shared" si="12"/>
        <v>0</v>
      </c>
      <c r="U75" s="53">
        <f t="shared" si="13"/>
        <v>0</v>
      </c>
      <c r="V75" s="53">
        <f t="shared" si="14"/>
        <v>0</v>
      </c>
      <c r="W75" s="53">
        <f t="shared" si="15"/>
        <v>0</v>
      </c>
      <c r="X75" s="53">
        <f t="shared" si="16"/>
        <v>0</v>
      </c>
      <c r="Y75" s="53">
        <f t="shared" si="17"/>
        <v>0</v>
      </c>
      <c r="Z75" s="51"/>
      <c r="AA75" s="51"/>
    </row>
    <row r="76" spans="1:33" s="217" customFormat="1" x14ac:dyDescent="0.25">
      <c r="A76" s="144"/>
      <c r="B76" s="50"/>
      <c r="C76" s="50"/>
      <c r="D76" s="50"/>
      <c r="E76" s="50"/>
      <c r="F76" s="50"/>
      <c r="G76" s="50"/>
      <c r="H76" s="50"/>
      <c r="I76" s="50"/>
      <c r="J76" s="50"/>
      <c r="K76" s="50"/>
      <c r="L76" s="50"/>
      <c r="M76" s="50"/>
      <c r="N76" s="50"/>
      <c r="O76" s="49"/>
      <c r="P76" s="52"/>
      <c r="Q76" s="52"/>
      <c r="R76" s="52"/>
      <c r="S76" s="52"/>
      <c r="T76" s="53">
        <f t="shared" si="12"/>
        <v>0</v>
      </c>
      <c r="U76" s="53">
        <f t="shared" si="13"/>
        <v>0</v>
      </c>
      <c r="V76" s="53">
        <f t="shared" si="14"/>
        <v>0</v>
      </c>
      <c r="W76" s="53">
        <f t="shared" si="15"/>
        <v>0</v>
      </c>
      <c r="X76" s="53">
        <f t="shared" si="16"/>
        <v>0</v>
      </c>
      <c r="Y76" s="53">
        <f t="shared" si="17"/>
        <v>0</v>
      </c>
      <c r="Z76" s="51"/>
      <c r="AA76" s="51"/>
    </row>
    <row r="77" spans="1:33" s="233" customFormat="1" x14ac:dyDescent="0.25">
      <c r="A77" s="144"/>
      <c r="B77" s="50"/>
      <c r="C77" s="50"/>
      <c r="D77" s="50"/>
      <c r="E77" s="50"/>
      <c r="F77" s="50"/>
      <c r="G77" s="50"/>
      <c r="H77" s="50"/>
      <c r="I77" s="50"/>
      <c r="J77" s="50"/>
      <c r="K77" s="50"/>
      <c r="L77" s="50"/>
      <c r="M77" s="50"/>
      <c r="N77" s="249"/>
      <c r="O77" s="249"/>
      <c r="P77" s="249"/>
      <c r="Q77" s="249"/>
      <c r="R77" s="249"/>
      <c r="S77" s="249"/>
      <c r="T77" s="53">
        <f t="shared" si="12"/>
        <v>0</v>
      </c>
      <c r="U77" s="53">
        <f t="shared" si="13"/>
        <v>0</v>
      </c>
      <c r="V77" s="53">
        <f t="shared" si="14"/>
        <v>0</v>
      </c>
      <c r="W77" s="53">
        <f t="shared" si="15"/>
        <v>0</v>
      </c>
      <c r="X77" s="53">
        <f t="shared" si="16"/>
        <v>0</v>
      </c>
      <c r="Y77" s="53">
        <f t="shared" si="17"/>
        <v>0</v>
      </c>
      <c r="Z77" s="50"/>
      <c r="AA77" s="50"/>
      <c r="AB77" s="236"/>
      <c r="AC77" s="236"/>
      <c r="AD77" s="218"/>
      <c r="AE77" s="377"/>
      <c r="AF77" s="377"/>
      <c r="AG77" s="377"/>
    </row>
    <row r="78" spans="1:33" s="233" customFormat="1" x14ac:dyDescent="0.25">
      <c r="A78" s="144"/>
      <c r="B78" s="50"/>
      <c r="C78" s="50"/>
      <c r="D78" s="50"/>
      <c r="E78" s="50"/>
      <c r="F78" s="50"/>
      <c r="G78" s="50"/>
      <c r="H78" s="50"/>
      <c r="I78" s="50"/>
      <c r="J78" s="50"/>
      <c r="K78" s="50"/>
      <c r="L78" s="50"/>
      <c r="M78" s="50"/>
      <c r="N78" s="206"/>
      <c r="O78" s="330"/>
      <c r="P78" s="249"/>
      <c r="Q78" s="249"/>
      <c r="R78" s="249"/>
      <c r="S78" s="249"/>
      <c r="T78" s="53">
        <f t="shared" si="12"/>
        <v>0</v>
      </c>
      <c r="U78" s="53">
        <f t="shared" si="13"/>
        <v>0</v>
      </c>
      <c r="V78" s="53">
        <f t="shared" si="14"/>
        <v>0</v>
      </c>
      <c r="W78" s="53">
        <f t="shared" si="15"/>
        <v>0</v>
      </c>
      <c r="X78" s="53">
        <f t="shared" si="16"/>
        <v>0</v>
      </c>
      <c r="Y78" s="53">
        <f t="shared" si="17"/>
        <v>0</v>
      </c>
      <c r="Z78" s="50"/>
      <c r="AA78" s="50"/>
      <c r="AB78" s="236"/>
      <c r="AC78" s="236"/>
      <c r="AD78" s="218"/>
      <c r="AE78" s="377"/>
      <c r="AF78" s="377"/>
      <c r="AG78" s="377"/>
    </row>
    <row r="79" spans="1:33" s="233" customFormat="1" x14ac:dyDescent="0.25">
      <c r="A79" s="144"/>
      <c r="B79" s="50"/>
      <c r="C79" s="50"/>
      <c r="D79" s="50"/>
      <c r="E79" s="50"/>
      <c r="F79" s="50"/>
      <c r="G79" s="50"/>
      <c r="H79" s="50"/>
      <c r="I79" s="50"/>
      <c r="J79" s="50"/>
      <c r="K79" s="50"/>
      <c r="L79" s="50"/>
      <c r="M79" s="50"/>
      <c r="N79" s="274"/>
      <c r="O79" s="330"/>
      <c r="P79" s="332"/>
      <c r="Q79" s="249"/>
      <c r="R79" s="249"/>
      <c r="S79" s="249"/>
      <c r="T79" s="53">
        <f t="shared" si="12"/>
        <v>0</v>
      </c>
      <c r="U79" s="53">
        <f t="shared" si="13"/>
        <v>0</v>
      </c>
      <c r="V79" s="53">
        <f t="shared" si="14"/>
        <v>0</v>
      </c>
      <c r="W79" s="53">
        <f t="shared" si="15"/>
        <v>0</v>
      </c>
      <c r="X79" s="53">
        <f t="shared" si="16"/>
        <v>0</v>
      </c>
      <c r="Y79" s="53">
        <f t="shared" si="17"/>
        <v>0</v>
      </c>
      <c r="Z79" s="50"/>
      <c r="AA79" s="50"/>
      <c r="AB79" s="236"/>
      <c r="AC79" s="236"/>
      <c r="AD79" s="218"/>
      <c r="AE79" s="377"/>
      <c r="AF79" s="377"/>
      <c r="AG79" s="377"/>
    </row>
    <row r="80" spans="1:33" s="233" customFormat="1" x14ac:dyDescent="0.25">
      <c r="A80" s="144"/>
      <c r="B80" s="50"/>
      <c r="C80" s="50"/>
      <c r="D80" s="50"/>
      <c r="E80" s="50"/>
      <c r="F80" s="50"/>
      <c r="G80" s="50"/>
      <c r="H80" s="50"/>
      <c r="I80" s="50"/>
      <c r="J80" s="50"/>
      <c r="K80" s="50"/>
      <c r="L80" s="50"/>
      <c r="M80" s="50"/>
      <c r="N80" s="206"/>
      <c r="O80" s="330"/>
      <c r="P80" s="332"/>
      <c r="Q80" s="249"/>
      <c r="R80" s="249"/>
      <c r="S80" s="249"/>
      <c r="T80" s="53">
        <f t="shared" si="12"/>
        <v>0</v>
      </c>
      <c r="U80" s="53">
        <f t="shared" si="13"/>
        <v>0</v>
      </c>
      <c r="V80" s="53">
        <f t="shared" si="14"/>
        <v>0</v>
      </c>
      <c r="W80" s="53">
        <f t="shared" si="15"/>
        <v>0</v>
      </c>
      <c r="X80" s="53">
        <f t="shared" si="16"/>
        <v>0</v>
      </c>
      <c r="Y80" s="53">
        <f t="shared" si="17"/>
        <v>0</v>
      </c>
      <c r="Z80" s="50"/>
      <c r="AA80" s="50"/>
      <c r="AB80" s="236"/>
      <c r="AC80" s="236"/>
      <c r="AD80" s="218"/>
      <c r="AE80" s="377"/>
      <c r="AF80" s="377"/>
      <c r="AG80" s="377"/>
    </row>
    <row r="81" spans="1:33" s="233" customFormat="1" x14ac:dyDescent="0.25">
      <c r="A81" s="144"/>
      <c r="B81" s="50"/>
      <c r="C81" s="50"/>
      <c r="D81" s="50"/>
      <c r="E81" s="50"/>
      <c r="F81" s="50"/>
      <c r="G81" s="50"/>
      <c r="H81" s="50"/>
      <c r="I81" s="50"/>
      <c r="J81" s="50"/>
      <c r="K81" s="50"/>
      <c r="L81" s="50"/>
      <c r="M81" s="50"/>
      <c r="N81" s="206"/>
      <c r="O81" s="330"/>
      <c r="P81" s="332"/>
      <c r="Q81" s="249"/>
      <c r="R81" s="249"/>
      <c r="S81" s="249"/>
      <c r="T81" s="53">
        <f t="shared" si="12"/>
        <v>0</v>
      </c>
      <c r="U81" s="53">
        <f t="shared" si="13"/>
        <v>0</v>
      </c>
      <c r="V81" s="53">
        <f t="shared" si="14"/>
        <v>0</v>
      </c>
      <c r="W81" s="53">
        <f t="shared" si="15"/>
        <v>0</v>
      </c>
      <c r="X81" s="53">
        <f t="shared" si="16"/>
        <v>0</v>
      </c>
      <c r="Y81" s="53">
        <f t="shared" si="17"/>
        <v>0</v>
      </c>
      <c r="Z81" s="50"/>
      <c r="AA81" s="50"/>
      <c r="AB81" s="236"/>
      <c r="AC81" s="236"/>
      <c r="AD81" s="218"/>
      <c r="AE81" s="377"/>
      <c r="AF81" s="377"/>
      <c r="AG81" s="377"/>
    </row>
    <row r="82" spans="1:33" s="233" customFormat="1" x14ac:dyDescent="0.25">
      <c r="A82" s="329"/>
      <c r="B82" s="50"/>
      <c r="C82" s="50"/>
      <c r="D82" s="50"/>
      <c r="E82" s="328"/>
      <c r="F82" s="328"/>
      <c r="G82" s="328"/>
      <c r="H82" s="50"/>
      <c r="I82" s="50"/>
      <c r="J82" s="198"/>
      <c r="K82" s="50"/>
      <c r="L82" s="306"/>
      <c r="M82" s="306"/>
      <c r="N82" s="331"/>
      <c r="O82" s="332"/>
      <c r="P82" s="332"/>
      <c r="Q82" s="268"/>
      <c r="R82" s="268"/>
      <c r="S82" s="268"/>
      <c r="T82" s="53">
        <f t="shared" si="12"/>
        <v>0</v>
      </c>
      <c r="U82" s="53">
        <f t="shared" si="13"/>
        <v>0</v>
      </c>
      <c r="V82" s="53">
        <f t="shared" si="14"/>
        <v>0</v>
      </c>
      <c r="W82" s="53">
        <f t="shared" si="15"/>
        <v>0</v>
      </c>
      <c r="X82" s="53">
        <f t="shared" si="16"/>
        <v>0</v>
      </c>
      <c r="Y82" s="53">
        <f t="shared" si="17"/>
        <v>0</v>
      </c>
      <c r="Z82" s="50"/>
      <c r="AA82" s="50"/>
      <c r="AB82" s="236"/>
      <c r="AC82" s="236"/>
      <c r="AD82" s="328"/>
      <c r="AE82" s="377"/>
      <c r="AF82" s="377"/>
      <c r="AG82" s="377"/>
    </row>
    <row r="83" spans="1:33" s="233" customFormat="1" x14ac:dyDescent="0.25">
      <c r="A83" s="329"/>
      <c r="B83" s="214"/>
      <c r="C83" s="328"/>
      <c r="D83" s="328"/>
      <c r="E83" s="328"/>
      <c r="F83" s="328"/>
      <c r="G83" s="328"/>
      <c r="H83" s="50"/>
      <c r="I83" s="50"/>
      <c r="J83" s="198"/>
      <c r="K83" s="198"/>
      <c r="L83" s="306"/>
      <c r="M83" s="306"/>
      <c r="N83" s="206"/>
      <c r="O83" s="279"/>
      <c r="P83" s="327"/>
      <c r="Q83" s="268"/>
      <c r="R83" s="268"/>
      <c r="S83" s="268"/>
      <c r="T83" s="53">
        <f t="shared" si="12"/>
        <v>0</v>
      </c>
      <c r="U83" s="53">
        <f t="shared" si="13"/>
        <v>0</v>
      </c>
      <c r="V83" s="53">
        <f t="shared" si="14"/>
        <v>0</v>
      </c>
      <c r="W83" s="53">
        <f t="shared" si="15"/>
        <v>0</v>
      </c>
      <c r="X83" s="53">
        <f t="shared" si="16"/>
        <v>0</v>
      </c>
      <c r="Y83" s="53">
        <f t="shared" si="17"/>
        <v>0</v>
      </c>
      <c r="Z83" s="50"/>
      <c r="AA83" s="50"/>
      <c r="AB83" s="236"/>
      <c r="AC83" s="236"/>
      <c r="AD83" s="328"/>
      <c r="AE83" s="328"/>
      <c r="AF83" s="236"/>
      <c r="AG83" s="328"/>
    </row>
    <row r="84" spans="1:33" s="233" customFormat="1" x14ac:dyDescent="0.25">
      <c r="A84" s="329"/>
      <c r="B84" s="214"/>
      <c r="C84" s="328"/>
      <c r="D84" s="328"/>
      <c r="E84" s="328"/>
      <c r="F84" s="328"/>
      <c r="G84" s="328"/>
      <c r="H84" s="50"/>
      <c r="I84" s="50"/>
      <c r="J84" s="198"/>
      <c r="K84" s="198"/>
      <c r="L84" s="306"/>
      <c r="M84" s="306"/>
      <c r="N84" s="279"/>
      <c r="O84" s="279"/>
      <c r="P84" s="327"/>
      <c r="Q84" s="249"/>
      <c r="R84" s="249"/>
      <c r="S84" s="249"/>
      <c r="T84" s="53">
        <f t="shared" si="12"/>
        <v>0</v>
      </c>
      <c r="U84" s="53">
        <f t="shared" si="13"/>
        <v>0</v>
      </c>
      <c r="V84" s="53">
        <f t="shared" si="14"/>
        <v>0</v>
      </c>
      <c r="W84" s="53">
        <f t="shared" si="15"/>
        <v>0</v>
      </c>
      <c r="X84" s="53">
        <f t="shared" si="16"/>
        <v>0</v>
      </c>
      <c r="Y84" s="53">
        <f t="shared" si="17"/>
        <v>0</v>
      </c>
      <c r="Z84" s="50"/>
      <c r="AA84" s="50"/>
      <c r="AB84" s="236"/>
      <c r="AC84" s="236"/>
      <c r="AD84" s="328"/>
      <c r="AE84" s="328"/>
      <c r="AF84" s="236"/>
      <c r="AG84" s="328"/>
    </row>
    <row r="85" spans="1:33" s="233" customFormat="1" x14ac:dyDescent="0.25">
      <c r="A85" s="329"/>
      <c r="B85" s="214"/>
      <c r="C85" s="328"/>
      <c r="D85" s="328"/>
      <c r="E85" s="328"/>
      <c r="F85" s="328"/>
      <c r="G85" s="328"/>
      <c r="H85" s="198"/>
      <c r="I85" s="50"/>
      <c r="J85" s="198"/>
      <c r="K85" s="198"/>
      <c r="L85" s="306"/>
      <c r="M85" s="306"/>
      <c r="N85" s="206"/>
      <c r="O85" s="206"/>
      <c r="P85" s="327"/>
      <c r="Q85" s="249"/>
      <c r="R85" s="249"/>
      <c r="S85" s="249"/>
      <c r="T85" s="53">
        <f t="shared" si="12"/>
        <v>0</v>
      </c>
      <c r="U85" s="53">
        <f t="shared" si="13"/>
        <v>0</v>
      </c>
      <c r="V85" s="53">
        <f t="shared" si="14"/>
        <v>0</v>
      </c>
      <c r="W85" s="53">
        <f t="shared" si="15"/>
        <v>0</v>
      </c>
      <c r="X85" s="53">
        <f t="shared" si="16"/>
        <v>0</v>
      </c>
      <c r="Y85" s="53">
        <f t="shared" si="17"/>
        <v>0</v>
      </c>
      <c r="Z85" s="50"/>
      <c r="AA85" s="50"/>
      <c r="AB85" s="236"/>
      <c r="AC85" s="236"/>
      <c r="AD85" s="328"/>
      <c r="AE85" s="328"/>
      <c r="AF85" s="236"/>
      <c r="AG85" s="328"/>
    </row>
    <row r="86" spans="1:33" s="233" customFormat="1" x14ac:dyDescent="0.25">
      <c r="A86" s="329"/>
      <c r="B86" s="214"/>
      <c r="C86" s="328"/>
      <c r="D86" s="328"/>
      <c r="E86" s="328"/>
      <c r="F86" s="328"/>
      <c r="G86" s="328"/>
      <c r="H86" s="198"/>
      <c r="I86" s="50"/>
      <c r="J86" s="198"/>
      <c r="K86" s="198"/>
      <c r="L86" s="306"/>
      <c r="M86" s="306"/>
      <c r="N86" s="206"/>
      <c r="O86" s="206"/>
      <c r="P86" s="327"/>
      <c r="Q86" s="249"/>
      <c r="R86" s="249"/>
      <c r="S86" s="249"/>
      <c r="T86" s="53">
        <f t="shared" si="12"/>
        <v>0</v>
      </c>
      <c r="U86" s="53">
        <f t="shared" si="13"/>
        <v>0</v>
      </c>
      <c r="V86" s="53">
        <f t="shared" si="14"/>
        <v>0</v>
      </c>
      <c r="W86" s="53">
        <f t="shared" si="15"/>
        <v>0</v>
      </c>
      <c r="X86" s="53">
        <f t="shared" si="16"/>
        <v>0</v>
      </c>
      <c r="Y86" s="53">
        <f t="shared" si="17"/>
        <v>0</v>
      </c>
      <c r="Z86" s="50"/>
      <c r="AA86" s="50"/>
      <c r="AB86" s="236"/>
      <c r="AC86" s="236"/>
      <c r="AD86" s="328"/>
      <c r="AE86" s="328"/>
      <c r="AF86" s="236"/>
      <c r="AG86" s="328"/>
    </row>
    <row r="87" spans="1:33" s="233" customFormat="1" x14ac:dyDescent="0.25">
      <c r="A87" s="329"/>
      <c r="B87" s="214"/>
      <c r="C87" s="328"/>
      <c r="D87" s="328"/>
      <c r="E87" s="328"/>
      <c r="F87" s="328"/>
      <c r="G87" s="328"/>
      <c r="H87" s="198"/>
      <c r="I87" s="50"/>
      <c r="J87" s="198"/>
      <c r="K87" s="198"/>
      <c r="L87" s="306"/>
      <c r="M87" s="306"/>
      <c r="N87" s="206"/>
      <c r="O87" s="206"/>
      <c r="P87" s="327"/>
      <c r="Q87" s="327"/>
      <c r="R87" s="249"/>
      <c r="S87" s="249"/>
      <c r="T87" s="53">
        <f t="shared" si="12"/>
        <v>0</v>
      </c>
      <c r="U87" s="53">
        <f t="shared" si="13"/>
        <v>0</v>
      </c>
      <c r="V87" s="53">
        <f t="shared" si="14"/>
        <v>0</v>
      </c>
      <c r="W87" s="53">
        <f t="shared" si="15"/>
        <v>0</v>
      </c>
      <c r="X87" s="53">
        <f t="shared" si="16"/>
        <v>0</v>
      </c>
      <c r="Y87" s="53">
        <f t="shared" si="17"/>
        <v>0</v>
      </c>
      <c r="Z87" s="50"/>
      <c r="AA87" s="50"/>
      <c r="AB87" s="236"/>
      <c r="AC87" s="236"/>
      <c r="AD87" s="328"/>
      <c r="AE87" s="328"/>
      <c r="AF87" s="236"/>
      <c r="AG87" s="328"/>
    </row>
    <row r="88" spans="1:33" s="233" customFormat="1" x14ac:dyDescent="0.25">
      <c r="A88" s="329"/>
      <c r="B88" s="214"/>
      <c r="C88" s="328"/>
      <c r="D88" s="328"/>
      <c r="E88" s="328"/>
      <c r="F88" s="328"/>
      <c r="G88" s="328"/>
      <c r="H88" s="306"/>
      <c r="I88" s="50"/>
      <c r="J88" s="306"/>
      <c r="K88" s="198"/>
      <c r="L88" s="306"/>
      <c r="M88" s="306"/>
      <c r="N88" s="331"/>
      <c r="O88" s="330"/>
      <c r="P88" s="332"/>
      <c r="Q88" s="330"/>
      <c r="R88" s="330"/>
      <c r="S88" s="268"/>
      <c r="T88" s="53">
        <f t="shared" si="12"/>
        <v>0</v>
      </c>
      <c r="U88" s="53">
        <f t="shared" si="13"/>
        <v>0</v>
      </c>
      <c r="V88" s="53">
        <f t="shared" si="14"/>
        <v>0</v>
      </c>
      <c r="W88" s="53">
        <f t="shared" si="15"/>
        <v>0</v>
      </c>
      <c r="X88" s="53">
        <f t="shared" si="16"/>
        <v>0</v>
      </c>
      <c r="Y88" s="53">
        <f t="shared" si="17"/>
        <v>0</v>
      </c>
      <c r="Z88" s="50"/>
      <c r="AA88" s="50"/>
      <c r="AB88" s="236"/>
      <c r="AC88" s="236"/>
      <c r="AD88" s="328"/>
      <c r="AE88" s="328"/>
      <c r="AF88" s="236"/>
      <c r="AG88" s="328"/>
    </row>
    <row r="89" spans="1:33" s="233" customFormat="1" x14ac:dyDescent="0.25">
      <c r="A89" s="329"/>
      <c r="B89" s="214"/>
      <c r="C89" s="328"/>
      <c r="D89" s="328"/>
      <c r="E89" s="306"/>
      <c r="F89" s="306"/>
      <c r="G89" s="328"/>
      <c r="H89" s="306"/>
      <c r="I89" s="50"/>
      <c r="J89" s="306"/>
      <c r="K89" s="306"/>
      <c r="L89" s="306"/>
      <c r="M89" s="306"/>
      <c r="N89" s="331"/>
      <c r="O89" s="206"/>
      <c r="P89" s="333"/>
      <c r="Q89" s="249"/>
      <c r="R89" s="249"/>
      <c r="S89" s="249"/>
      <c r="T89" s="53">
        <f t="shared" si="12"/>
        <v>0</v>
      </c>
      <c r="U89" s="53">
        <f t="shared" si="13"/>
        <v>0</v>
      </c>
      <c r="V89" s="53">
        <f t="shared" si="14"/>
        <v>0</v>
      </c>
      <c r="W89" s="53">
        <f t="shared" si="15"/>
        <v>0</v>
      </c>
      <c r="X89" s="53">
        <f t="shared" si="16"/>
        <v>0</v>
      </c>
      <c r="Y89" s="53">
        <f t="shared" si="17"/>
        <v>0</v>
      </c>
      <c r="Z89" s="50"/>
      <c r="AA89" s="50"/>
      <c r="AB89" s="236"/>
      <c r="AC89" s="236"/>
      <c r="AD89" s="328"/>
      <c r="AE89" s="328"/>
      <c r="AF89" s="236"/>
      <c r="AG89" s="328"/>
    </row>
    <row r="90" spans="1:33" s="233" customFormat="1" x14ac:dyDescent="0.25">
      <c r="A90" s="329"/>
      <c r="B90" s="328"/>
      <c r="C90" s="328"/>
      <c r="D90" s="328"/>
      <c r="E90" s="328"/>
      <c r="F90" s="306"/>
      <c r="G90" s="328"/>
      <c r="H90" s="306"/>
      <c r="I90" s="50"/>
      <c r="J90" s="306"/>
      <c r="K90" s="306"/>
      <c r="L90" s="306"/>
      <c r="M90" s="306"/>
      <c r="N90" s="206"/>
      <c r="O90" s="206"/>
      <c r="P90" s="249"/>
      <c r="Q90" s="249"/>
      <c r="R90" s="249"/>
      <c r="S90" s="249"/>
      <c r="T90" s="53">
        <f t="shared" si="12"/>
        <v>0</v>
      </c>
      <c r="U90" s="53">
        <f t="shared" si="13"/>
        <v>0</v>
      </c>
      <c r="V90" s="53">
        <f t="shared" si="14"/>
        <v>0</v>
      </c>
      <c r="W90" s="53">
        <f t="shared" si="15"/>
        <v>0</v>
      </c>
      <c r="X90" s="53">
        <f t="shared" si="16"/>
        <v>0</v>
      </c>
      <c r="Y90" s="53">
        <f t="shared" si="17"/>
        <v>0</v>
      </c>
      <c r="Z90" s="50"/>
      <c r="AA90" s="50"/>
      <c r="AB90" s="236"/>
      <c r="AC90" s="236"/>
      <c r="AD90" s="328"/>
      <c r="AE90" s="328"/>
      <c r="AF90" s="236"/>
      <c r="AG90" s="328"/>
    </row>
    <row r="91" spans="1:33" s="233" customFormat="1" x14ac:dyDescent="0.25">
      <c r="A91" s="329"/>
      <c r="B91" s="214"/>
      <c r="C91" s="328"/>
      <c r="D91" s="328"/>
      <c r="E91" s="328"/>
      <c r="F91" s="306"/>
      <c r="G91" s="328"/>
      <c r="H91" s="306"/>
      <c r="I91" s="50"/>
      <c r="J91" s="306"/>
      <c r="K91" s="306"/>
      <c r="L91" s="306"/>
      <c r="M91" s="198"/>
      <c r="N91" s="206"/>
      <c r="O91" s="326"/>
      <c r="P91" s="268"/>
      <c r="Q91" s="268"/>
      <c r="R91" s="249"/>
      <c r="S91" s="249"/>
      <c r="T91" s="53">
        <f t="shared" si="12"/>
        <v>0</v>
      </c>
      <c r="U91" s="53">
        <f t="shared" si="13"/>
        <v>0</v>
      </c>
      <c r="V91" s="53">
        <f t="shared" si="14"/>
        <v>0</v>
      </c>
      <c r="W91" s="53">
        <f t="shared" si="15"/>
        <v>0</v>
      </c>
      <c r="X91" s="53">
        <f t="shared" si="16"/>
        <v>0</v>
      </c>
      <c r="Y91" s="53">
        <f t="shared" si="17"/>
        <v>0</v>
      </c>
      <c r="Z91" s="50"/>
      <c r="AA91" s="50"/>
      <c r="AB91" s="236"/>
      <c r="AC91" s="236"/>
      <c r="AD91" s="328"/>
      <c r="AE91" s="328"/>
      <c r="AF91" s="236"/>
      <c r="AG91" s="328"/>
    </row>
    <row r="92" spans="1:33" s="233" customFormat="1" x14ac:dyDescent="0.25">
      <c r="A92" s="329"/>
      <c r="B92" s="214"/>
      <c r="C92" s="328"/>
      <c r="D92" s="328"/>
      <c r="E92" s="328"/>
      <c r="F92" s="328"/>
      <c r="G92" s="328"/>
      <c r="H92" s="306"/>
      <c r="I92" s="221"/>
      <c r="J92" s="306"/>
      <c r="K92" s="306"/>
      <c r="L92" s="306"/>
      <c r="M92" s="198"/>
      <c r="N92" s="206"/>
      <c r="O92" s="326"/>
      <c r="P92" s="249"/>
      <c r="Q92" s="249"/>
      <c r="R92" s="249"/>
      <c r="S92" s="249"/>
      <c r="T92" s="53">
        <f t="shared" si="12"/>
        <v>0</v>
      </c>
      <c r="U92" s="53">
        <f t="shared" si="13"/>
        <v>0</v>
      </c>
      <c r="V92" s="53">
        <f t="shared" si="14"/>
        <v>0</v>
      </c>
      <c r="W92" s="53">
        <f t="shared" si="15"/>
        <v>0</v>
      </c>
      <c r="X92" s="53">
        <f t="shared" si="16"/>
        <v>0</v>
      </c>
      <c r="Y92" s="53">
        <f t="shared" si="17"/>
        <v>0</v>
      </c>
      <c r="Z92" s="50"/>
      <c r="AA92" s="50"/>
      <c r="AB92" s="236"/>
      <c r="AC92" s="236"/>
      <c r="AD92" s="328"/>
      <c r="AE92" s="328"/>
      <c r="AF92" s="236"/>
      <c r="AG92" s="328"/>
    </row>
    <row r="93" spans="1:33" s="233" customFormat="1" x14ac:dyDescent="0.25">
      <c r="A93" s="329"/>
      <c r="B93" s="214"/>
      <c r="C93" s="214"/>
      <c r="D93" s="214"/>
      <c r="E93" s="214"/>
      <c r="F93" s="328"/>
      <c r="G93" s="328"/>
      <c r="H93" s="306"/>
      <c r="I93" s="221"/>
      <c r="J93" s="306"/>
      <c r="K93" s="306"/>
      <c r="L93" s="306"/>
      <c r="M93" s="306"/>
      <c r="N93" s="206"/>
      <c r="O93" s="279"/>
      <c r="P93" s="268"/>
      <c r="Q93" s="268"/>
      <c r="R93" s="268"/>
      <c r="S93" s="302"/>
      <c r="T93" s="53">
        <f t="shared" si="12"/>
        <v>0</v>
      </c>
      <c r="U93" s="53">
        <f t="shared" si="13"/>
        <v>0</v>
      </c>
      <c r="V93" s="53">
        <f t="shared" si="14"/>
        <v>0</v>
      </c>
      <c r="W93" s="53">
        <f t="shared" si="15"/>
        <v>0</v>
      </c>
      <c r="X93" s="53">
        <f t="shared" si="16"/>
        <v>0</v>
      </c>
      <c r="Y93" s="53">
        <f t="shared" si="17"/>
        <v>0</v>
      </c>
      <c r="Z93" s="50"/>
      <c r="AA93" s="50"/>
      <c r="AB93" s="236"/>
      <c r="AC93" s="236"/>
      <c r="AD93" s="328"/>
      <c r="AE93" s="328"/>
      <c r="AF93" s="236"/>
      <c r="AG93" s="328"/>
    </row>
    <row r="94" spans="1:33" s="233" customFormat="1" x14ac:dyDescent="0.25">
      <c r="A94" s="50"/>
      <c r="B94" s="50"/>
      <c r="C94" s="50"/>
      <c r="D94" s="50"/>
      <c r="E94" s="50"/>
      <c r="F94" s="198"/>
      <c r="G94" s="198"/>
      <c r="H94" s="198"/>
      <c r="I94" s="221"/>
      <c r="J94" s="198"/>
      <c r="K94" s="198"/>
      <c r="L94" s="198"/>
      <c r="M94" s="198"/>
      <c r="N94" s="206"/>
      <c r="O94" s="279"/>
      <c r="P94" s="268"/>
      <c r="Q94" s="268"/>
      <c r="R94" s="268"/>
      <c r="S94" s="268"/>
      <c r="T94" s="53">
        <f t="shared" si="12"/>
        <v>0</v>
      </c>
      <c r="U94" s="53">
        <f t="shared" si="13"/>
        <v>0</v>
      </c>
      <c r="V94" s="53">
        <f t="shared" si="14"/>
        <v>0</v>
      </c>
      <c r="W94" s="53">
        <f t="shared" si="15"/>
        <v>0</v>
      </c>
      <c r="X94" s="53">
        <f t="shared" si="16"/>
        <v>0</v>
      </c>
      <c r="Y94" s="53">
        <f t="shared" si="17"/>
        <v>0</v>
      </c>
      <c r="Z94" s="50"/>
      <c r="AA94" s="50"/>
      <c r="AB94" s="236"/>
      <c r="AC94" s="236"/>
      <c r="AD94" s="328"/>
      <c r="AE94" s="328"/>
      <c r="AF94" s="236"/>
      <c r="AG94" s="328"/>
    </row>
    <row r="95" spans="1:33" s="233" customFormat="1" x14ac:dyDescent="0.25">
      <c r="A95" s="50"/>
      <c r="B95" s="50"/>
      <c r="C95" s="50"/>
      <c r="D95" s="50"/>
      <c r="E95" s="50"/>
      <c r="F95" s="198"/>
      <c r="G95" s="198"/>
      <c r="H95" s="198"/>
      <c r="I95" s="221"/>
      <c r="J95" s="198"/>
      <c r="K95" s="198"/>
      <c r="L95" s="198"/>
      <c r="M95" s="198"/>
      <c r="N95" s="206"/>
      <c r="O95" s="279"/>
      <c r="P95" s="326"/>
      <c r="Q95" s="279"/>
      <c r="R95" s="268"/>
      <c r="S95" s="268"/>
      <c r="T95" s="53">
        <f t="shared" si="12"/>
        <v>0</v>
      </c>
      <c r="U95" s="53">
        <f t="shared" si="13"/>
        <v>0</v>
      </c>
      <c r="V95" s="53">
        <f t="shared" si="14"/>
        <v>0</v>
      </c>
      <c r="W95" s="53">
        <f t="shared" si="15"/>
        <v>0</v>
      </c>
      <c r="X95" s="53">
        <f t="shared" si="16"/>
        <v>0</v>
      </c>
      <c r="Y95" s="53">
        <f t="shared" si="17"/>
        <v>0</v>
      </c>
      <c r="Z95" s="50"/>
      <c r="AA95" s="50"/>
      <c r="AB95" s="236"/>
      <c r="AC95" s="236"/>
      <c r="AD95" s="328"/>
      <c r="AE95" s="328"/>
      <c r="AF95" s="236"/>
      <c r="AG95" s="328"/>
    </row>
    <row r="96" spans="1:33" s="233" customFormat="1" x14ac:dyDescent="0.25">
      <c r="A96" s="50"/>
      <c r="B96" s="50"/>
      <c r="C96" s="50"/>
      <c r="D96" s="50"/>
      <c r="E96" s="50"/>
      <c r="F96" s="198"/>
      <c r="G96" s="198"/>
      <c r="H96" s="198"/>
      <c r="I96" s="221"/>
      <c r="J96" s="198"/>
      <c r="K96" s="198"/>
      <c r="L96" s="198"/>
      <c r="M96" s="198"/>
      <c r="N96" s="206"/>
      <c r="O96" s="279"/>
      <c r="P96" s="327"/>
      <c r="Q96" s="268"/>
      <c r="R96" s="268"/>
      <c r="S96" s="268"/>
      <c r="T96" s="53">
        <f t="shared" si="12"/>
        <v>0</v>
      </c>
      <c r="U96" s="53">
        <f t="shared" si="13"/>
        <v>0</v>
      </c>
      <c r="V96" s="53">
        <f t="shared" si="14"/>
        <v>0</v>
      </c>
      <c r="W96" s="53">
        <f t="shared" si="15"/>
        <v>0</v>
      </c>
      <c r="X96" s="53">
        <f t="shared" si="16"/>
        <v>0</v>
      </c>
      <c r="Y96" s="53">
        <f t="shared" si="17"/>
        <v>0</v>
      </c>
      <c r="Z96" s="50"/>
      <c r="AA96" s="50"/>
      <c r="AB96" s="236"/>
      <c r="AC96" s="236"/>
      <c r="AD96" s="328"/>
      <c r="AE96" s="328"/>
      <c r="AF96" s="236"/>
      <c r="AG96" s="328"/>
    </row>
    <row r="97" spans="1:33" s="233" customFormat="1" x14ac:dyDescent="0.25">
      <c r="A97" s="50"/>
      <c r="B97" s="50"/>
      <c r="C97" s="50"/>
      <c r="D97" s="50"/>
      <c r="E97" s="50"/>
      <c r="F97" s="50"/>
      <c r="G97" s="198"/>
      <c r="H97" s="198"/>
      <c r="I97" s="221"/>
      <c r="J97" s="198"/>
      <c r="K97" s="198"/>
      <c r="L97" s="198"/>
      <c r="M97" s="198"/>
      <c r="N97" s="206"/>
      <c r="O97" s="279"/>
      <c r="P97" s="326"/>
      <c r="Q97" s="268"/>
      <c r="R97" s="268"/>
      <c r="S97" s="268"/>
      <c r="T97" s="53">
        <f t="shared" si="12"/>
        <v>0</v>
      </c>
      <c r="U97" s="53">
        <f t="shared" si="13"/>
        <v>0</v>
      </c>
      <c r="V97" s="53">
        <f t="shared" si="14"/>
        <v>0</v>
      </c>
      <c r="W97" s="53">
        <f t="shared" si="15"/>
        <v>0</v>
      </c>
      <c r="X97" s="53">
        <f t="shared" si="16"/>
        <v>0</v>
      </c>
      <c r="Y97" s="53">
        <f t="shared" si="17"/>
        <v>0</v>
      </c>
      <c r="Z97" s="50"/>
      <c r="AA97" s="50"/>
      <c r="AB97" s="236"/>
      <c r="AC97" s="236"/>
      <c r="AD97" s="328"/>
      <c r="AE97" s="328"/>
      <c r="AF97" s="236"/>
      <c r="AG97" s="328"/>
    </row>
    <row r="98" spans="1:33" s="233" customFormat="1" x14ac:dyDescent="0.25">
      <c r="A98" s="50"/>
      <c r="B98" s="50"/>
      <c r="C98" s="50"/>
      <c r="D98" s="50"/>
      <c r="E98" s="50"/>
      <c r="F98" s="50"/>
      <c r="G98" s="198"/>
      <c r="H98" s="198"/>
      <c r="I98" s="221"/>
      <c r="J98" s="198"/>
      <c r="K98" s="198"/>
      <c r="L98" s="198"/>
      <c r="M98" s="198"/>
      <c r="N98" s="279"/>
      <c r="O98" s="279"/>
      <c r="P98" s="326"/>
      <c r="Q98" s="268"/>
      <c r="R98" s="268"/>
      <c r="S98" s="268"/>
      <c r="T98" s="53">
        <f t="shared" si="12"/>
        <v>0</v>
      </c>
      <c r="U98" s="53">
        <f t="shared" si="13"/>
        <v>0</v>
      </c>
      <c r="V98" s="53">
        <f t="shared" si="14"/>
        <v>0</v>
      </c>
      <c r="W98" s="53">
        <f t="shared" si="15"/>
        <v>0</v>
      </c>
      <c r="X98" s="53">
        <f t="shared" si="16"/>
        <v>0</v>
      </c>
      <c r="Y98" s="53">
        <f t="shared" si="17"/>
        <v>0</v>
      </c>
      <c r="Z98" s="50"/>
      <c r="AA98" s="50"/>
      <c r="AB98" s="236"/>
      <c r="AC98" s="236"/>
      <c r="AD98" s="328"/>
      <c r="AE98" s="328"/>
      <c r="AF98" s="236"/>
      <c r="AG98" s="328"/>
    </row>
    <row r="99" spans="1:33" s="233" customFormat="1" x14ac:dyDescent="0.25">
      <c r="A99" s="50"/>
      <c r="B99" s="50"/>
      <c r="C99" s="50"/>
      <c r="D99" s="50"/>
      <c r="E99" s="198"/>
      <c r="F99" s="50"/>
      <c r="G99" s="198"/>
      <c r="H99" s="198"/>
      <c r="I99" s="221"/>
      <c r="J99" s="198"/>
      <c r="K99" s="198"/>
      <c r="L99" s="198"/>
      <c r="M99" s="198"/>
      <c r="N99" s="279"/>
      <c r="O99" s="279"/>
      <c r="P99" s="279"/>
      <c r="Q99" s="279"/>
      <c r="R99" s="279"/>
      <c r="S99" s="279"/>
      <c r="T99" s="53">
        <f t="shared" si="12"/>
        <v>0</v>
      </c>
      <c r="U99" s="53">
        <f t="shared" si="13"/>
        <v>0</v>
      </c>
      <c r="V99" s="53">
        <f t="shared" si="14"/>
        <v>0</v>
      </c>
      <c r="W99" s="53">
        <f t="shared" si="15"/>
        <v>0</v>
      </c>
      <c r="X99" s="53">
        <f t="shared" si="16"/>
        <v>0</v>
      </c>
      <c r="Y99" s="53">
        <f t="shared" si="17"/>
        <v>0</v>
      </c>
      <c r="Z99" s="50"/>
      <c r="AA99" s="50"/>
      <c r="AB99" s="236"/>
      <c r="AC99" s="236"/>
      <c r="AD99" s="328"/>
      <c r="AE99" s="328"/>
      <c r="AF99" s="236"/>
      <c r="AG99" s="328"/>
    </row>
    <row r="100" spans="1:33" s="233" customFormat="1" x14ac:dyDescent="0.25">
      <c r="A100" s="50"/>
      <c r="B100" s="50"/>
      <c r="C100" s="50"/>
      <c r="D100" s="50"/>
      <c r="E100" s="50"/>
      <c r="F100" s="50"/>
      <c r="G100" s="198"/>
      <c r="H100" s="198"/>
      <c r="I100" s="221"/>
      <c r="J100" s="198"/>
      <c r="K100" s="198"/>
      <c r="L100" s="198"/>
      <c r="M100" s="198"/>
      <c r="N100" s="206"/>
      <c r="O100" s="279"/>
      <c r="P100" s="279"/>
      <c r="Q100" s="279"/>
      <c r="R100" s="279"/>
      <c r="S100" s="268"/>
      <c r="T100" s="53">
        <f t="shared" si="12"/>
        <v>0</v>
      </c>
      <c r="U100" s="53">
        <f t="shared" si="13"/>
        <v>0</v>
      </c>
      <c r="V100" s="53">
        <f t="shared" si="14"/>
        <v>0</v>
      </c>
      <c r="W100" s="53">
        <f t="shared" si="15"/>
        <v>0</v>
      </c>
      <c r="X100" s="53">
        <f t="shared" si="16"/>
        <v>0</v>
      </c>
      <c r="Y100" s="53">
        <f t="shared" si="17"/>
        <v>0</v>
      </c>
      <c r="Z100" s="50"/>
      <c r="AA100" s="50"/>
      <c r="AB100" s="236"/>
      <c r="AC100" s="236"/>
      <c r="AD100" s="328"/>
      <c r="AE100" s="328"/>
      <c r="AF100" s="236"/>
      <c r="AG100" s="328"/>
    </row>
    <row r="101" spans="1:33" s="233" customFormat="1" x14ac:dyDescent="0.25">
      <c r="A101" s="50"/>
      <c r="B101" s="50"/>
      <c r="C101" s="50"/>
      <c r="D101" s="50"/>
      <c r="E101" s="50"/>
      <c r="F101" s="50"/>
      <c r="G101" s="198"/>
      <c r="H101" s="198"/>
      <c r="I101" s="221"/>
      <c r="J101" s="198"/>
      <c r="K101" s="198"/>
      <c r="L101" s="198"/>
      <c r="M101" s="198"/>
      <c r="N101" s="206"/>
      <c r="O101" s="279"/>
      <c r="P101" s="279"/>
      <c r="Q101" s="279"/>
      <c r="R101" s="279"/>
      <c r="S101" s="279"/>
      <c r="T101" s="53">
        <f t="shared" si="12"/>
        <v>0</v>
      </c>
      <c r="U101" s="53">
        <f t="shared" si="13"/>
        <v>0</v>
      </c>
      <c r="V101" s="53">
        <f t="shared" si="14"/>
        <v>0</v>
      </c>
      <c r="W101" s="53">
        <f t="shared" si="15"/>
        <v>0</v>
      </c>
      <c r="X101" s="53">
        <f t="shared" si="16"/>
        <v>0</v>
      </c>
      <c r="Y101" s="53">
        <f t="shared" si="17"/>
        <v>0</v>
      </c>
      <c r="Z101" s="50"/>
      <c r="AA101" s="50"/>
      <c r="AB101" s="236"/>
      <c r="AC101" s="236"/>
      <c r="AD101" s="328"/>
      <c r="AE101" s="328"/>
      <c r="AF101" s="236"/>
      <c r="AG101" s="328"/>
    </row>
    <row r="102" spans="1:33" s="233" customFormat="1" x14ac:dyDescent="0.25">
      <c r="A102" s="329"/>
      <c r="B102" s="328"/>
      <c r="C102" s="328"/>
      <c r="D102" s="328"/>
      <c r="E102" s="328"/>
      <c r="F102" s="328"/>
      <c r="G102" s="198"/>
      <c r="H102" s="306"/>
      <c r="I102" s="221"/>
      <c r="J102" s="306"/>
      <c r="K102" s="198"/>
      <c r="L102" s="306"/>
      <c r="M102" s="306"/>
      <c r="N102" s="206"/>
      <c r="O102" s="330"/>
      <c r="P102" s="330"/>
      <c r="Q102" s="330"/>
      <c r="R102" s="330"/>
      <c r="S102" s="268"/>
      <c r="T102" s="53">
        <f t="shared" si="12"/>
        <v>0</v>
      </c>
      <c r="U102" s="53">
        <f t="shared" si="13"/>
        <v>0</v>
      </c>
      <c r="V102" s="53">
        <f t="shared" si="14"/>
        <v>0</v>
      </c>
      <c r="W102" s="53">
        <f t="shared" si="15"/>
        <v>0</v>
      </c>
      <c r="X102" s="53">
        <f t="shared" si="16"/>
        <v>0</v>
      </c>
      <c r="Y102" s="53">
        <f t="shared" si="17"/>
        <v>0</v>
      </c>
      <c r="Z102" s="50"/>
      <c r="AA102" s="50"/>
      <c r="AB102" s="236"/>
      <c r="AC102" s="236"/>
      <c r="AD102" s="328"/>
      <c r="AE102" s="328"/>
      <c r="AF102" s="236"/>
      <c r="AG102" s="328"/>
    </row>
    <row r="103" spans="1:33" x14ac:dyDescent="0.25">
      <c r="A103" s="144"/>
      <c r="B103" s="50"/>
      <c r="C103" s="50"/>
      <c r="D103" s="50"/>
      <c r="E103" s="50"/>
      <c r="F103" s="50"/>
      <c r="G103" s="224"/>
      <c r="H103" s="50"/>
      <c r="I103" s="221"/>
      <c r="J103" s="50"/>
      <c r="K103" s="50"/>
      <c r="L103" s="50"/>
      <c r="M103" s="50"/>
      <c r="N103" s="206"/>
      <c r="O103" s="206"/>
      <c r="P103" s="249"/>
      <c r="Q103" s="249"/>
      <c r="R103" s="249"/>
      <c r="S103" s="249"/>
      <c r="T103" s="53">
        <f t="shared" si="12"/>
        <v>0</v>
      </c>
      <c r="U103" s="53">
        <f t="shared" si="13"/>
        <v>0</v>
      </c>
      <c r="V103" s="53">
        <f t="shared" si="14"/>
        <v>0</v>
      </c>
      <c r="W103" s="53">
        <f t="shared" si="15"/>
        <v>0</v>
      </c>
      <c r="X103" s="53">
        <f t="shared" si="16"/>
        <v>0</v>
      </c>
      <c r="Y103" s="53">
        <f t="shared" si="17"/>
        <v>0</v>
      </c>
      <c r="Z103" s="51"/>
      <c r="AA103" s="51"/>
      <c r="AB103" s="15"/>
      <c r="AC103" s="15"/>
      <c r="AD103" s="15"/>
      <c r="AE103" s="15"/>
      <c r="AF103" s="15"/>
      <c r="AG103" s="15"/>
    </row>
    <row r="104" spans="1:33" x14ac:dyDescent="0.25">
      <c r="A104" s="144"/>
      <c r="B104" s="50"/>
      <c r="C104" s="50"/>
      <c r="D104" s="50"/>
      <c r="E104" s="50"/>
      <c r="F104" s="50"/>
      <c r="G104" s="224"/>
      <c r="H104" s="50"/>
      <c r="I104" s="221"/>
      <c r="J104" s="50"/>
      <c r="K104" s="50"/>
      <c r="L104" s="50"/>
      <c r="M104" s="50"/>
      <c r="N104" s="50"/>
      <c r="O104" s="49"/>
      <c r="P104" s="52"/>
      <c r="Q104" s="52"/>
      <c r="R104" s="52"/>
      <c r="S104" s="52"/>
      <c r="T104" s="53">
        <f t="shared" si="12"/>
        <v>0</v>
      </c>
      <c r="U104" s="53">
        <f t="shared" si="13"/>
        <v>0</v>
      </c>
      <c r="V104" s="53">
        <f t="shared" si="14"/>
        <v>0</v>
      </c>
      <c r="W104" s="53">
        <f t="shared" si="15"/>
        <v>0</v>
      </c>
      <c r="X104" s="53">
        <f t="shared" si="16"/>
        <v>0</v>
      </c>
      <c r="Y104" s="53">
        <f t="shared" si="17"/>
        <v>0</v>
      </c>
      <c r="Z104" s="51"/>
      <c r="AA104" s="51"/>
      <c r="AB104" s="15"/>
      <c r="AC104" s="15"/>
      <c r="AD104" s="15"/>
      <c r="AE104" s="15"/>
      <c r="AF104" s="15"/>
      <c r="AG104" s="15"/>
    </row>
    <row r="105" spans="1:33" ht="18.75" x14ac:dyDescent="0.25">
      <c r="A105" s="144"/>
      <c r="B105" s="50"/>
      <c r="C105" s="305"/>
      <c r="D105" s="50"/>
      <c r="E105" s="50"/>
      <c r="F105" s="50"/>
      <c r="G105" s="224"/>
      <c r="H105" s="50"/>
      <c r="I105" s="221"/>
      <c r="J105" s="50"/>
      <c r="K105" s="50"/>
      <c r="L105" s="50"/>
      <c r="M105" s="50"/>
      <c r="N105" s="196"/>
      <c r="O105" s="49"/>
      <c r="P105" s="52"/>
      <c r="Q105" s="52"/>
      <c r="R105" s="52"/>
      <c r="S105" s="52"/>
      <c r="T105" s="53">
        <f t="shared" si="12"/>
        <v>0</v>
      </c>
      <c r="U105" s="53">
        <f t="shared" si="13"/>
        <v>0</v>
      </c>
      <c r="V105" s="53">
        <f t="shared" si="14"/>
        <v>0</v>
      </c>
      <c r="W105" s="53">
        <f t="shared" si="15"/>
        <v>0</v>
      </c>
      <c r="X105" s="53">
        <f t="shared" si="16"/>
        <v>0</v>
      </c>
      <c r="Y105" s="53">
        <f t="shared" si="17"/>
        <v>0</v>
      </c>
      <c r="Z105" s="51"/>
      <c r="AA105" s="51"/>
      <c r="AB105" s="15"/>
      <c r="AC105" s="15"/>
      <c r="AD105" s="15"/>
      <c r="AE105" s="15"/>
      <c r="AF105" s="15"/>
      <c r="AG105" s="15"/>
    </row>
    <row r="106" spans="1:33" x14ac:dyDescent="0.25">
      <c r="A106" s="144"/>
      <c r="B106" s="50"/>
      <c r="C106" s="50"/>
      <c r="D106" s="50"/>
      <c r="E106" s="50"/>
      <c r="F106" s="50"/>
      <c r="G106" s="50"/>
      <c r="H106" s="50"/>
      <c r="I106" s="221"/>
      <c r="J106" s="50"/>
      <c r="K106" s="50"/>
      <c r="L106" s="50"/>
      <c r="M106" s="50"/>
      <c r="N106" s="196"/>
      <c r="O106" s="49"/>
      <c r="P106" s="52"/>
      <c r="Q106" s="52"/>
      <c r="R106" s="52"/>
      <c r="S106" s="52"/>
      <c r="T106" s="53">
        <f t="shared" si="12"/>
        <v>0</v>
      </c>
      <c r="U106" s="53">
        <f t="shared" si="13"/>
        <v>0</v>
      </c>
      <c r="V106" s="53">
        <f t="shared" si="14"/>
        <v>0</v>
      </c>
      <c r="W106" s="53">
        <f t="shared" si="15"/>
        <v>0</v>
      </c>
      <c r="X106" s="53">
        <f t="shared" si="16"/>
        <v>0</v>
      </c>
      <c r="Y106" s="53">
        <f t="shared" si="17"/>
        <v>0</v>
      </c>
      <c r="Z106" s="51"/>
      <c r="AA106" s="51"/>
      <c r="AB106" s="15"/>
      <c r="AC106" s="15"/>
      <c r="AD106" s="15"/>
      <c r="AE106" s="15"/>
      <c r="AF106" s="15"/>
      <c r="AG106" s="15"/>
    </row>
    <row r="107" spans="1:33" x14ac:dyDescent="0.25">
      <c r="A107" s="144"/>
      <c r="B107" s="50"/>
      <c r="C107" s="50"/>
      <c r="D107" s="50"/>
      <c r="E107" s="50"/>
      <c r="F107" s="50"/>
      <c r="G107" s="50"/>
      <c r="H107" s="50"/>
      <c r="I107" s="221"/>
      <c r="J107" s="50"/>
      <c r="K107" s="50"/>
      <c r="L107" s="50"/>
      <c r="M107" s="50"/>
      <c r="N107" s="50"/>
      <c r="O107" s="49"/>
      <c r="P107" s="52"/>
      <c r="Q107" s="52"/>
      <c r="R107" s="52"/>
      <c r="S107" s="52"/>
      <c r="T107" s="249">
        <f t="shared" ref="T107:X108" si="18">IF($N107="Pending",0,$N107*O107)</f>
        <v>0</v>
      </c>
      <c r="U107" s="249">
        <f t="shared" si="18"/>
        <v>0</v>
      </c>
      <c r="V107" s="249">
        <f t="shared" si="18"/>
        <v>0</v>
      </c>
      <c r="W107" s="249">
        <f t="shared" si="18"/>
        <v>0</v>
      </c>
      <c r="X107" s="249">
        <f t="shared" si="18"/>
        <v>0</v>
      </c>
      <c r="Y107" s="249">
        <f t="shared" ref="Y107:Y108" si="19">SUM(T107:X107)</f>
        <v>0</v>
      </c>
      <c r="Z107" s="51"/>
      <c r="AA107" s="51"/>
      <c r="AB107" s="15"/>
      <c r="AC107" s="15"/>
      <c r="AD107" s="15"/>
      <c r="AE107" s="15"/>
      <c r="AF107" s="15"/>
      <c r="AG107" s="15"/>
    </row>
    <row r="108" spans="1:33" x14ac:dyDescent="0.25">
      <c r="A108" s="144"/>
      <c r="B108" s="50"/>
      <c r="C108" s="50"/>
      <c r="D108" s="50"/>
      <c r="E108" s="50"/>
      <c r="F108" s="50"/>
      <c r="G108" s="50"/>
      <c r="H108" s="50"/>
      <c r="I108" s="221"/>
      <c r="J108" s="50"/>
      <c r="K108" s="50"/>
      <c r="L108" s="50"/>
      <c r="M108" s="50"/>
      <c r="N108" s="50"/>
      <c r="O108" s="49"/>
      <c r="P108" s="52"/>
      <c r="Q108" s="52"/>
      <c r="R108" s="52"/>
      <c r="S108" s="52"/>
      <c r="T108" s="249">
        <f t="shared" si="18"/>
        <v>0</v>
      </c>
      <c r="U108" s="249">
        <f t="shared" si="18"/>
        <v>0</v>
      </c>
      <c r="V108" s="249">
        <f t="shared" si="18"/>
        <v>0</v>
      </c>
      <c r="W108" s="249">
        <f t="shared" si="18"/>
        <v>0</v>
      </c>
      <c r="X108" s="249">
        <f t="shared" si="18"/>
        <v>0</v>
      </c>
      <c r="Y108" s="249">
        <f t="shared" si="19"/>
        <v>0</v>
      </c>
      <c r="Z108" s="51"/>
      <c r="AA108" s="51"/>
      <c r="AB108" s="15"/>
      <c r="AC108" s="15"/>
      <c r="AD108" s="15"/>
      <c r="AE108" s="15"/>
      <c r="AF108" s="15"/>
      <c r="AG108" s="15"/>
    </row>
    <row r="109" spans="1:33" x14ac:dyDescent="0.25">
      <c r="A109" s="144"/>
      <c r="B109" s="50"/>
      <c r="C109" s="50"/>
      <c r="D109" s="50"/>
      <c r="E109" s="50"/>
      <c r="F109" s="50"/>
      <c r="G109" s="50"/>
      <c r="H109" s="50"/>
      <c r="I109" s="221"/>
      <c r="J109" s="50"/>
      <c r="K109" s="50"/>
      <c r="L109" s="50"/>
      <c r="M109" s="50"/>
      <c r="N109" s="50"/>
      <c r="O109" s="49"/>
      <c r="P109" s="52"/>
      <c r="Q109" s="52"/>
      <c r="R109" s="52"/>
      <c r="S109" s="71" t="s">
        <v>122</v>
      </c>
      <c r="T109" s="269">
        <f>SUM(T7:T108)</f>
        <v>0</v>
      </c>
      <c r="U109" s="269">
        <f t="shared" ref="U109:Y109" si="20">SUM(U7:U108)</f>
        <v>0</v>
      </c>
      <c r="V109" s="269">
        <f t="shared" si="20"/>
        <v>0</v>
      </c>
      <c r="W109" s="269">
        <f t="shared" si="20"/>
        <v>0</v>
      </c>
      <c r="X109" s="269">
        <f t="shared" si="20"/>
        <v>0</v>
      </c>
      <c r="Y109" s="269">
        <f t="shared" si="20"/>
        <v>0</v>
      </c>
      <c r="Z109" s="51"/>
      <c r="AA109" s="51"/>
      <c r="AB109" s="15"/>
      <c r="AC109" s="15"/>
      <c r="AD109" s="15"/>
      <c r="AE109" s="15"/>
      <c r="AF109" s="15"/>
      <c r="AG109" s="15"/>
    </row>
    <row r="110" spans="1:33" x14ac:dyDescent="0.25">
      <c r="AA110"/>
    </row>
    <row r="111" spans="1:33" x14ac:dyDescent="0.25">
      <c r="T111" s="146" t="str">
        <f t="shared" ref="T111:Y111" si="21">T6</f>
        <v>Coût estimé 2021</v>
      </c>
      <c r="U111" s="146" t="str">
        <f t="shared" si="21"/>
        <v>Coût estimé 2022</v>
      </c>
      <c r="V111" s="146" t="str">
        <f t="shared" si="21"/>
        <v>Coût estimé 2023</v>
      </c>
      <c r="W111" s="146" t="str">
        <f t="shared" si="21"/>
        <v>Coût estimé 2024</v>
      </c>
      <c r="X111" s="146" t="str">
        <f t="shared" si="21"/>
        <v>Coût estimé 2025</v>
      </c>
      <c r="Y111" s="146" t="str">
        <f t="shared" si="21"/>
        <v>Total5Ans</v>
      </c>
      <c r="Z111" s="188">
        <f>SUM(Y112:Y129)</f>
        <v>0</v>
      </c>
      <c r="AA111" s="187">
        <f>Y109-Z111</f>
        <v>0</v>
      </c>
    </row>
    <row r="112" spans="1:33" x14ac:dyDescent="0.25">
      <c r="S112" s="146" t="str">
        <f>'Informations de base'!$D65</f>
        <v>Réunion</v>
      </c>
      <c r="T112" s="147">
        <f t="shared" ref="T112:Y121" si="22">SUMIF($Z$7:$Z$106,$S112,T$7:T$106)</f>
        <v>0</v>
      </c>
      <c r="U112" s="147">
        <f t="shared" si="22"/>
        <v>0</v>
      </c>
      <c r="V112" s="147">
        <f t="shared" si="22"/>
        <v>0</v>
      </c>
      <c r="W112" s="147">
        <f t="shared" si="22"/>
        <v>0</v>
      </c>
      <c r="X112" s="147">
        <f t="shared" si="22"/>
        <v>0</v>
      </c>
      <c r="Y112" s="147">
        <f t="shared" si="22"/>
        <v>0</v>
      </c>
      <c r="Z112"/>
      <c r="AA112"/>
    </row>
    <row r="113" spans="1:28" x14ac:dyDescent="0.25">
      <c r="S113" s="146" t="str">
        <f>'Informations de base'!$D66</f>
        <v>Formation</v>
      </c>
      <c r="T113" s="147">
        <f t="shared" si="22"/>
        <v>0</v>
      </c>
      <c r="U113" s="147">
        <f t="shared" si="22"/>
        <v>0</v>
      </c>
      <c r="V113" s="147">
        <f t="shared" si="22"/>
        <v>0</v>
      </c>
      <c r="W113" s="147">
        <f t="shared" si="22"/>
        <v>0</v>
      </c>
      <c r="X113" s="147">
        <f t="shared" si="22"/>
        <v>0</v>
      </c>
      <c r="Y113" s="147">
        <f t="shared" si="22"/>
        <v>0</v>
      </c>
      <c r="Z113"/>
      <c r="AA113"/>
    </row>
    <row r="114" spans="1:28" x14ac:dyDescent="0.25">
      <c r="S114" s="146" t="str">
        <f>'Informations de base'!$D67</f>
        <v>Atelier</v>
      </c>
      <c r="T114" s="147">
        <f t="shared" si="22"/>
        <v>0</v>
      </c>
      <c r="U114" s="147">
        <f t="shared" si="22"/>
        <v>0</v>
      </c>
      <c r="V114" s="147">
        <f t="shared" si="22"/>
        <v>0</v>
      </c>
      <c r="W114" s="147">
        <f t="shared" si="22"/>
        <v>0</v>
      </c>
      <c r="X114" s="147">
        <f t="shared" si="22"/>
        <v>0</v>
      </c>
      <c r="Y114" s="147">
        <f t="shared" si="22"/>
        <v>0</v>
      </c>
      <c r="Z114"/>
      <c r="AA114"/>
    </row>
    <row r="115" spans="1:28" s="37" customFormat="1" x14ac:dyDescent="0.25">
      <c r="A115" s="142"/>
      <c r="B115" s="142"/>
      <c r="C115" s="54"/>
      <c r="S115" s="146" t="str">
        <f>'Informations de base'!$D68</f>
        <v>Développement de Manuel de procédures</v>
      </c>
      <c r="T115" s="147">
        <f t="shared" si="22"/>
        <v>0</v>
      </c>
      <c r="U115" s="147">
        <f t="shared" si="22"/>
        <v>0</v>
      </c>
      <c r="V115" s="147">
        <f t="shared" si="22"/>
        <v>0</v>
      </c>
      <c r="W115" s="147">
        <f t="shared" si="22"/>
        <v>0</v>
      </c>
      <c r="X115" s="147">
        <f t="shared" si="22"/>
        <v>0</v>
      </c>
      <c r="Y115" s="147">
        <f t="shared" si="22"/>
        <v>0</v>
      </c>
      <c r="Z115"/>
      <c r="AA115"/>
      <c r="AB115"/>
    </row>
    <row r="116" spans="1:28" s="37" customFormat="1" x14ac:dyDescent="0.25">
      <c r="A116" s="142"/>
      <c r="B116" s="142"/>
      <c r="C116" s="54"/>
      <c r="S116" s="146" t="str">
        <f>'Informations de base'!$D69</f>
        <v>Communication</v>
      </c>
      <c r="T116" s="147">
        <f t="shared" si="22"/>
        <v>0</v>
      </c>
      <c r="U116" s="147">
        <f t="shared" si="22"/>
        <v>0</v>
      </c>
      <c r="V116" s="147">
        <f t="shared" si="22"/>
        <v>0</v>
      </c>
      <c r="W116" s="147">
        <f t="shared" si="22"/>
        <v>0</v>
      </c>
      <c r="X116" s="147">
        <f t="shared" si="22"/>
        <v>0</v>
      </c>
      <c r="Y116" s="147">
        <f t="shared" si="22"/>
        <v>0</v>
      </c>
      <c r="Z116"/>
      <c r="AA116"/>
      <c r="AB116"/>
    </row>
    <row r="117" spans="1:28" s="37" customFormat="1" x14ac:dyDescent="0.25">
      <c r="A117" s="142"/>
      <c r="B117" s="142"/>
      <c r="C117" s="54"/>
      <c r="S117" s="146" t="str">
        <f>'Informations de base'!$D70</f>
        <v>Construction/insfrastructure</v>
      </c>
      <c r="T117" s="147">
        <f t="shared" si="22"/>
        <v>0</v>
      </c>
      <c r="U117" s="147">
        <f t="shared" si="22"/>
        <v>0</v>
      </c>
      <c r="V117" s="147">
        <f t="shared" si="22"/>
        <v>0</v>
      </c>
      <c r="W117" s="147">
        <f t="shared" si="22"/>
        <v>0</v>
      </c>
      <c r="X117" s="147">
        <f t="shared" si="22"/>
        <v>0</v>
      </c>
      <c r="Y117" s="147">
        <f t="shared" si="22"/>
        <v>0</v>
      </c>
      <c r="Z117"/>
      <c r="AA117"/>
      <c r="AB117"/>
    </row>
    <row r="118" spans="1:28" s="37" customFormat="1" x14ac:dyDescent="0.25">
      <c r="A118" s="142"/>
      <c r="B118" s="142"/>
      <c r="C118" s="54"/>
      <c r="S118" s="146" t="str">
        <f>'Informations de base'!$D71</f>
        <v>Consultance</v>
      </c>
      <c r="T118" s="147">
        <f t="shared" si="22"/>
        <v>0</v>
      </c>
      <c r="U118" s="147">
        <f t="shared" si="22"/>
        <v>0</v>
      </c>
      <c r="V118" s="147">
        <f t="shared" si="22"/>
        <v>0</v>
      </c>
      <c r="W118" s="147">
        <f t="shared" si="22"/>
        <v>0</v>
      </c>
      <c r="X118" s="147">
        <f t="shared" si="22"/>
        <v>0</v>
      </c>
      <c r="Y118" s="147">
        <f t="shared" si="22"/>
        <v>0</v>
      </c>
      <c r="Z118"/>
      <c r="AA118"/>
      <c r="AB118"/>
    </row>
    <row r="119" spans="1:28" s="37" customFormat="1" x14ac:dyDescent="0.25">
      <c r="A119" s="142"/>
      <c r="B119" s="142"/>
      <c r="C119" s="54"/>
      <c r="S119" s="146" t="str">
        <f>'Informations de base'!$D72</f>
        <v>Évaluation/Monitorage</v>
      </c>
      <c r="T119" s="147">
        <f t="shared" si="22"/>
        <v>0</v>
      </c>
      <c r="U119" s="147">
        <f t="shared" si="22"/>
        <v>0</v>
      </c>
      <c r="V119" s="147">
        <f t="shared" si="22"/>
        <v>0</v>
      </c>
      <c r="W119" s="147">
        <f t="shared" si="22"/>
        <v>0</v>
      </c>
      <c r="X119" s="147">
        <f t="shared" si="22"/>
        <v>0</v>
      </c>
      <c r="Y119" s="147">
        <f t="shared" si="22"/>
        <v>0</v>
      </c>
      <c r="Z119"/>
      <c r="AA119"/>
      <c r="AB119"/>
    </row>
    <row r="120" spans="1:28" x14ac:dyDescent="0.25">
      <c r="S120" s="146" t="str">
        <f>'Informations de base'!$D73</f>
        <v>Supervision</v>
      </c>
      <c r="T120" s="147">
        <f t="shared" si="22"/>
        <v>0</v>
      </c>
      <c r="U120" s="147">
        <f t="shared" si="22"/>
        <v>0</v>
      </c>
      <c r="V120" s="147">
        <f t="shared" si="22"/>
        <v>0</v>
      </c>
      <c r="W120" s="147">
        <f t="shared" si="22"/>
        <v>0</v>
      </c>
      <c r="X120" s="147">
        <f t="shared" si="22"/>
        <v>0</v>
      </c>
      <c r="Y120" s="147">
        <f t="shared" si="22"/>
        <v>0</v>
      </c>
      <c r="Z120"/>
      <c r="AA120"/>
    </row>
    <row r="121" spans="1:28" x14ac:dyDescent="0.25">
      <c r="S121" s="146" t="str">
        <f>'Informations de base'!$D74</f>
        <v>Ressources humaines</v>
      </c>
      <c r="T121" s="147">
        <f t="shared" si="22"/>
        <v>0</v>
      </c>
      <c r="U121" s="147">
        <f t="shared" si="22"/>
        <v>0</v>
      </c>
      <c r="V121" s="147">
        <f t="shared" si="22"/>
        <v>0</v>
      </c>
      <c r="W121" s="147">
        <f t="shared" si="22"/>
        <v>0</v>
      </c>
      <c r="X121" s="147">
        <f t="shared" si="22"/>
        <v>0</v>
      </c>
      <c r="Y121" s="147">
        <f t="shared" si="22"/>
        <v>0</v>
      </c>
      <c r="Z121"/>
      <c r="AA121"/>
    </row>
    <row r="122" spans="1:28" x14ac:dyDescent="0.25">
      <c r="S122" s="146" t="str">
        <f>'Informations de base'!$D75</f>
        <v>Equipement</v>
      </c>
      <c r="T122" s="147">
        <f t="shared" ref="T122:Y129" si="23">SUMIF($Z$7:$Z$106,$S122,T$7:T$106)</f>
        <v>0</v>
      </c>
      <c r="U122" s="147">
        <f t="shared" si="23"/>
        <v>0</v>
      </c>
      <c r="V122" s="147">
        <f t="shared" si="23"/>
        <v>0</v>
      </c>
      <c r="W122" s="147">
        <f t="shared" si="23"/>
        <v>0</v>
      </c>
      <c r="X122" s="147">
        <f t="shared" si="23"/>
        <v>0</v>
      </c>
      <c r="Y122" s="147">
        <f t="shared" si="23"/>
        <v>0</v>
      </c>
      <c r="Z122"/>
      <c r="AA122"/>
    </row>
    <row r="123" spans="1:28" x14ac:dyDescent="0.25">
      <c r="S123" s="146" t="str">
        <f>'Informations de base'!$D76</f>
        <v>Impression des documents</v>
      </c>
      <c r="T123" s="147">
        <f t="shared" si="23"/>
        <v>0</v>
      </c>
      <c r="U123" s="147">
        <f t="shared" si="23"/>
        <v>0</v>
      </c>
      <c r="V123" s="147">
        <f t="shared" si="23"/>
        <v>0</v>
      </c>
      <c r="W123" s="147">
        <f t="shared" si="23"/>
        <v>0</v>
      </c>
      <c r="X123" s="147">
        <f t="shared" si="23"/>
        <v>0</v>
      </c>
      <c r="Y123" s="147">
        <f t="shared" si="23"/>
        <v>0</v>
      </c>
      <c r="Z123"/>
      <c r="AA123"/>
    </row>
    <row r="124" spans="1:28" x14ac:dyDescent="0.25">
      <c r="S124" s="146" t="str">
        <f>'Informations de base'!$D77</f>
        <v>Approvisionnement</v>
      </c>
      <c r="T124" s="147">
        <f t="shared" si="23"/>
        <v>0</v>
      </c>
      <c r="U124" s="147">
        <f t="shared" si="23"/>
        <v>0</v>
      </c>
      <c r="V124" s="147">
        <f t="shared" si="23"/>
        <v>0</v>
      </c>
      <c r="W124" s="147">
        <f t="shared" si="23"/>
        <v>0</v>
      </c>
      <c r="X124" s="147">
        <f t="shared" si="23"/>
        <v>0</v>
      </c>
      <c r="Y124" s="147">
        <f t="shared" si="23"/>
        <v>0</v>
      </c>
      <c r="Z124"/>
      <c r="AA124"/>
    </row>
    <row r="125" spans="1:28" x14ac:dyDescent="0.25">
      <c r="S125" s="146" t="str">
        <f>'Informations de base'!$D78</f>
        <v>Prestation de services</v>
      </c>
      <c r="T125" s="147">
        <f t="shared" si="23"/>
        <v>0</v>
      </c>
      <c r="U125" s="147">
        <f t="shared" si="23"/>
        <v>0</v>
      </c>
      <c r="V125" s="147">
        <f t="shared" si="23"/>
        <v>0</v>
      </c>
      <c r="W125" s="147">
        <f t="shared" si="23"/>
        <v>0</v>
      </c>
      <c r="X125" s="147">
        <f t="shared" si="23"/>
        <v>0</v>
      </c>
      <c r="Y125" s="147">
        <f t="shared" si="23"/>
        <v>0</v>
      </c>
      <c r="Z125"/>
      <c r="AA125"/>
    </row>
    <row r="126" spans="1:28" x14ac:dyDescent="0.25">
      <c r="S126" s="146" t="str">
        <f>'Informations de base'!$D79</f>
        <v>Exercise de simulation</v>
      </c>
      <c r="T126" s="147">
        <f t="shared" si="23"/>
        <v>0</v>
      </c>
      <c r="U126" s="147">
        <f t="shared" si="23"/>
        <v>0</v>
      </c>
      <c r="V126" s="147">
        <f t="shared" si="23"/>
        <v>0</v>
      </c>
      <c r="W126" s="147">
        <f t="shared" si="23"/>
        <v>0</v>
      </c>
      <c r="X126" s="147">
        <f t="shared" si="23"/>
        <v>0</v>
      </c>
      <c r="Y126" s="147">
        <f t="shared" si="23"/>
        <v>0</v>
      </c>
      <c r="Z126"/>
      <c r="AA126"/>
    </row>
    <row r="127" spans="1:28" x14ac:dyDescent="0.25">
      <c r="S127" s="146" t="str">
        <f>'Informations de base'!$D80</f>
        <v>Plaidoyer</v>
      </c>
      <c r="T127" s="147">
        <f t="shared" si="23"/>
        <v>0</v>
      </c>
      <c r="U127" s="147">
        <f t="shared" si="23"/>
        <v>0</v>
      </c>
      <c r="V127" s="147">
        <f t="shared" si="23"/>
        <v>0</v>
      </c>
      <c r="W127" s="147">
        <f t="shared" si="23"/>
        <v>0</v>
      </c>
      <c r="X127" s="147">
        <f t="shared" si="23"/>
        <v>0</v>
      </c>
      <c r="Y127" s="147">
        <f t="shared" si="23"/>
        <v>0</v>
      </c>
      <c r="Z127"/>
      <c r="AA127"/>
    </row>
    <row r="128" spans="1:28" x14ac:dyDescent="0.25">
      <c r="S128" s="146" t="str">
        <f>'Informations de base'!$D81</f>
        <v>Enquête</v>
      </c>
      <c r="T128" s="147">
        <f t="shared" si="23"/>
        <v>0</v>
      </c>
      <c r="U128" s="147">
        <f t="shared" si="23"/>
        <v>0</v>
      </c>
      <c r="V128" s="147">
        <f t="shared" si="23"/>
        <v>0</v>
      </c>
      <c r="W128" s="147">
        <f t="shared" si="23"/>
        <v>0</v>
      </c>
      <c r="X128" s="147">
        <f t="shared" si="23"/>
        <v>0</v>
      </c>
      <c r="Y128" s="147">
        <f t="shared" si="23"/>
        <v>0</v>
      </c>
      <c r="Z128"/>
      <c r="AA128"/>
    </row>
    <row r="129" spans="1:28" x14ac:dyDescent="0.25">
      <c r="S129" s="146" t="str">
        <f>'Informations de base'!$D82</f>
        <v>Campagne</v>
      </c>
      <c r="T129" s="147">
        <f t="shared" si="23"/>
        <v>0</v>
      </c>
      <c r="U129" s="147">
        <f t="shared" si="23"/>
        <v>0</v>
      </c>
      <c r="V129" s="147">
        <f t="shared" si="23"/>
        <v>0</v>
      </c>
      <c r="W129" s="147">
        <f t="shared" si="23"/>
        <v>0</v>
      </c>
      <c r="X129" s="147">
        <f t="shared" si="23"/>
        <v>0</v>
      </c>
      <c r="Y129" s="147">
        <f t="shared" si="23"/>
        <v>0</v>
      </c>
      <c r="Z129"/>
      <c r="AA129"/>
    </row>
    <row r="130" spans="1:28" x14ac:dyDescent="0.25">
      <c r="AA130"/>
    </row>
    <row r="131" spans="1:28" s="37" customFormat="1" x14ac:dyDescent="0.25">
      <c r="A131" s="142"/>
      <c r="B131" s="142"/>
      <c r="C131" s="54"/>
      <c r="T131" s="146" t="str">
        <f t="shared" ref="T131:Y131" si="24">T6</f>
        <v>Coût estimé 2021</v>
      </c>
      <c r="U131" s="146" t="str">
        <f t="shared" si="24"/>
        <v>Coût estimé 2022</v>
      </c>
      <c r="V131" s="146" t="str">
        <f t="shared" si="24"/>
        <v>Coût estimé 2023</v>
      </c>
      <c r="W131" s="146" t="str">
        <f t="shared" si="24"/>
        <v>Coût estimé 2024</v>
      </c>
      <c r="X131" s="146" t="str">
        <f t="shared" si="24"/>
        <v>Coût estimé 2025</v>
      </c>
      <c r="Y131" s="146" t="str">
        <f t="shared" si="24"/>
        <v>Total5Ans</v>
      </c>
      <c r="Z131" s="188">
        <f>SUM(Y132:Y141)</f>
        <v>0</v>
      </c>
      <c r="AA131"/>
      <c r="AB131"/>
    </row>
    <row r="132" spans="1:28" s="37" customFormat="1" x14ac:dyDescent="0.25">
      <c r="A132" s="142"/>
      <c r="B132" s="142"/>
      <c r="C132" s="54"/>
      <c r="S132" s="146" t="str">
        <f>'Informations de base'!$C$65</f>
        <v>Capital</v>
      </c>
      <c r="T132" s="147">
        <f>SUMIF($AA$7:$AA$106,$S132,T$7:T$106)</f>
        <v>0</v>
      </c>
      <c r="U132" s="147">
        <f t="shared" ref="U132:Y141" si="25">SUMIF($AA$7:$AA$106,$S132,U$7:U$106)</f>
        <v>0</v>
      </c>
      <c r="V132" s="147">
        <f t="shared" si="25"/>
        <v>0</v>
      </c>
      <c r="W132" s="147">
        <f t="shared" si="25"/>
        <v>0</v>
      </c>
      <c r="X132" s="147">
        <f t="shared" si="25"/>
        <v>0</v>
      </c>
      <c r="Y132" s="147">
        <f t="shared" si="25"/>
        <v>0</v>
      </c>
      <c r="Z132"/>
      <c r="AA132"/>
      <c r="AB132"/>
    </row>
    <row r="133" spans="1:28" s="37" customFormat="1" x14ac:dyDescent="0.25">
      <c r="A133" s="142"/>
      <c r="B133" s="142"/>
      <c r="C133" s="54"/>
      <c r="S133" s="146" t="str">
        <f>'Informations de base'!$C$66</f>
        <v>Recurrent</v>
      </c>
      <c r="T133" s="147">
        <f t="shared" ref="T133:T141" si="26">SUMIF($AA$7:$AA$106,$S133,T$7:T$106)</f>
        <v>0</v>
      </c>
      <c r="U133" s="147">
        <f t="shared" si="25"/>
        <v>0</v>
      </c>
      <c r="V133" s="147">
        <f t="shared" si="25"/>
        <v>0</v>
      </c>
      <c r="W133" s="147">
        <f t="shared" si="25"/>
        <v>0</v>
      </c>
      <c r="X133" s="147">
        <f t="shared" si="25"/>
        <v>0</v>
      </c>
      <c r="Y133" s="147">
        <f t="shared" si="25"/>
        <v>0</v>
      </c>
      <c r="Z133"/>
      <c r="AA133"/>
      <c r="AB133"/>
    </row>
    <row r="134" spans="1:28" s="37" customFormat="1" x14ac:dyDescent="0.25">
      <c r="A134" s="142"/>
      <c r="B134" s="142"/>
      <c r="C134" s="54"/>
      <c r="S134" s="146" t="str">
        <f>'Informations de base'!$C$67</f>
        <v>Autre 1</v>
      </c>
      <c r="T134" s="147">
        <f t="shared" si="26"/>
        <v>0</v>
      </c>
      <c r="U134" s="147">
        <f t="shared" si="25"/>
        <v>0</v>
      </c>
      <c r="V134" s="147">
        <f t="shared" si="25"/>
        <v>0</v>
      </c>
      <c r="W134" s="147">
        <f t="shared" si="25"/>
        <v>0</v>
      </c>
      <c r="X134" s="147">
        <f t="shared" si="25"/>
        <v>0</v>
      </c>
      <c r="Y134" s="147">
        <f t="shared" si="25"/>
        <v>0</v>
      </c>
      <c r="Z134"/>
      <c r="AA134"/>
      <c r="AB134"/>
    </row>
    <row r="135" spans="1:28" s="37" customFormat="1" x14ac:dyDescent="0.25">
      <c r="A135" s="142"/>
      <c r="B135" s="142"/>
      <c r="C135" s="54"/>
      <c r="S135" s="146" t="str">
        <f>'Informations de base'!$C$68</f>
        <v>Autre 2</v>
      </c>
      <c r="T135" s="147">
        <f t="shared" si="26"/>
        <v>0</v>
      </c>
      <c r="U135" s="147">
        <f t="shared" si="25"/>
        <v>0</v>
      </c>
      <c r="V135" s="147">
        <f t="shared" si="25"/>
        <v>0</v>
      </c>
      <c r="W135" s="147">
        <f t="shared" si="25"/>
        <v>0</v>
      </c>
      <c r="X135" s="147">
        <f t="shared" si="25"/>
        <v>0</v>
      </c>
      <c r="Y135" s="147">
        <f t="shared" si="25"/>
        <v>0</v>
      </c>
      <c r="Z135"/>
      <c r="AA135"/>
      <c r="AB135"/>
    </row>
    <row r="136" spans="1:28" s="37" customFormat="1" x14ac:dyDescent="0.25">
      <c r="A136" s="142"/>
      <c r="B136" s="142"/>
      <c r="C136" s="54"/>
      <c r="S136" s="146">
        <f>'Informations de base'!$C$69</f>
        <v>0</v>
      </c>
      <c r="T136" s="147">
        <f t="shared" si="26"/>
        <v>0</v>
      </c>
      <c r="U136" s="147">
        <f t="shared" si="25"/>
        <v>0</v>
      </c>
      <c r="V136" s="147">
        <f t="shared" si="25"/>
        <v>0</v>
      </c>
      <c r="W136" s="147">
        <f t="shared" si="25"/>
        <v>0</v>
      </c>
      <c r="X136" s="147">
        <f t="shared" si="25"/>
        <v>0</v>
      </c>
      <c r="Y136" s="147">
        <f t="shared" si="25"/>
        <v>0</v>
      </c>
      <c r="Z136"/>
      <c r="AA136"/>
      <c r="AB136"/>
    </row>
    <row r="137" spans="1:28" s="37" customFormat="1" x14ac:dyDescent="0.25">
      <c r="A137" s="142"/>
      <c r="B137" s="142"/>
      <c r="C137" s="54"/>
      <c r="S137" s="146">
        <f>'Informations de base'!$C$70</f>
        <v>0</v>
      </c>
      <c r="T137" s="147">
        <f t="shared" si="26"/>
        <v>0</v>
      </c>
      <c r="U137" s="147">
        <f t="shared" si="25"/>
        <v>0</v>
      </c>
      <c r="V137" s="147">
        <f t="shared" si="25"/>
        <v>0</v>
      </c>
      <c r="W137" s="147">
        <f t="shared" si="25"/>
        <v>0</v>
      </c>
      <c r="X137" s="147">
        <f t="shared" si="25"/>
        <v>0</v>
      </c>
      <c r="Y137" s="147">
        <f t="shared" si="25"/>
        <v>0</v>
      </c>
      <c r="Z137"/>
      <c r="AA137"/>
      <c r="AB137"/>
    </row>
    <row r="138" spans="1:28" s="37" customFormat="1" x14ac:dyDescent="0.25">
      <c r="A138" s="142"/>
      <c r="B138" s="142"/>
      <c r="C138" s="54"/>
      <c r="S138" s="146">
        <f>'Informations de base'!$C$71</f>
        <v>0</v>
      </c>
      <c r="T138" s="147">
        <f t="shared" si="26"/>
        <v>0</v>
      </c>
      <c r="U138" s="147">
        <f t="shared" si="25"/>
        <v>0</v>
      </c>
      <c r="V138" s="147">
        <f t="shared" si="25"/>
        <v>0</v>
      </c>
      <c r="W138" s="147">
        <f t="shared" si="25"/>
        <v>0</v>
      </c>
      <c r="X138" s="147">
        <f t="shared" si="25"/>
        <v>0</v>
      </c>
      <c r="Y138" s="147">
        <f t="shared" si="25"/>
        <v>0</v>
      </c>
      <c r="Z138"/>
      <c r="AA138"/>
      <c r="AB138"/>
    </row>
    <row r="139" spans="1:28" s="37" customFormat="1" x14ac:dyDescent="0.25">
      <c r="A139" s="142"/>
      <c r="B139" s="142"/>
      <c r="C139" s="54"/>
      <c r="S139" s="146">
        <f>'Informations de base'!$C$72</f>
        <v>0</v>
      </c>
      <c r="T139" s="147">
        <f t="shared" si="26"/>
        <v>0</v>
      </c>
      <c r="U139" s="147">
        <f t="shared" si="25"/>
        <v>0</v>
      </c>
      <c r="V139" s="147">
        <f t="shared" si="25"/>
        <v>0</v>
      </c>
      <c r="W139" s="147">
        <f t="shared" si="25"/>
        <v>0</v>
      </c>
      <c r="X139" s="147">
        <f t="shared" si="25"/>
        <v>0</v>
      </c>
      <c r="Y139" s="147">
        <f t="shared" si="25"/>
        <v>0</v>
      </c>
      <c r="Z139"/>
      <c r="AA139"/>
      <c r="AB139"/>
    </row>
    <row r="140" spans="1:28" s="37" customFormat="1" x14ac:dyDescent="0.25">
      <c r="A140" s="142"/>
      <c r="B140" s="142"/>
      <c r="C140" s="54"/>
      <c r="S140" s="146">
        <f>'Informations de base'!$C$73</f>
        <v>0</v>
      </c>
      <c r="T140" s="147">
        <f t="shared" si="26"/>
        <v>0</v>
      </c>
      <c r="U140" s="147">
        <f t="shared" si="25"/>
        <v>0</v>
      </c>
      <c r="V140" s="147">
        <f t="shared" si="25"/>
        <v>0</v>
      </c>
      <c r="W140" s="147">
        <f t="shared" si="25"/>
        <v>0</v>
      </c>
      <c r="X140" s="147">
        <f t="shared" si="25"/>
        <v>0</v>
      </c>
      <c r="Y140" s="147">
        <f t="shared" si="25"/>
        <v>0</v>
      </c>
      <c r="Z140"/>
      <c r="AA140"/>
      <c r="AB140"/>
    </row>
    <row r="141" spans="1:28" x14ac:dyDescent="0.25">
      <c r="S141" s="146">
        <f>'Informations de base'!$C$74</f>
        <v>0</v>
      </c>
      <c r="T141" s="147">
        <f t="shared" si="26"/>
        <v>0</v>
      </c>
      <c r="U141" s="147">
        <f t="shared" si="25"/>
        <v>0</v>
      </c>
      <c r="V141" s="147">
        <f t="shared" si="25"/>
        <v>0</v>
      </c>
      <c r="W141" s="147">
        <f t="shared" si="25"/>
        <v>0</v>
      </c>
      <c r="X141" s="147">
        <f t="shared" si="25"/>
        <v>0</v>
      </c>
      <c r="Y141" s="147">
        <f t="shared" si="25"/>
        <v>0</v>
      </c>
      <c r="Z141"/>
      <c r="AA141"/>
    </row>
    <row r="142" spans="1:28" x14ac:dyDescent="0.25">
      <c r="S142" s="145"/>
      <c r="Z142"/>
      <c r="AA142"/>
    </row>
    <row r="143" spans="1:28" x14ac:dyDescent="0.25">
      <c r="S143" s="145"/>
      <c r="Z143"/>
      <c r="AA143"/>
    </row>
    <row r="144" spans="1:28" s="37" customFormat="1" x14ac:dyDescent="0.25">
      <c r="A144" s="142"/>
      <c r="B144" s="142"/>
      <c r="C144" s="54"/>
      <c r="T144" s="146" t="str">
        <f t="shared" ref="T144:Y144" si="27">T6</f>
        <v>Coût estimé 2021</v>
      </c>
      <c r="U144" s="146" t="str">
        <f t="shared" si="27"/>
        <v>Coût estimé 2022</v>
      </c>
      <c r="V144" s="146" t="str">
        <f t="shared" si="27"/>
        <v>Coût estimé 2023</v>
      </c>
      <c r="W144" s="146" t="str">
        <f t="shared" si="27"/>
        <v>Coût estimé 2024</v>
      </c>
      <c r="X144" s="146" t="str">
        <f t="shared" si="27"/>
        <v>Coût estimé 2025</v>
      </c>
      <c r="Y144" s="146" t="str">
        <f t="shared" si="27"/>
        <v>Total5Ans</v>
      </c>
      <c r="Z144" s="188">
        <f>SUM(Y145:Y148)</f>
        <v>0</v>
      </c>
      <c r="AA144" s="187">
        <f>Z131-Z144</f>
        <v>0</v>
      </c>
      <c r="AB144"/>
    </row>
    <row r="145" spans="1:28" s="37" customFormat="1" x14ac:dyDescent="0.25">
      <c r="A145" s="142"/>
      <c r="B145" s="142"/>
      <c r="C145" s="54"/>
      <c r="S145" s="146" t="str">
        <f>'Informations de base'!$B$65</f>
        <v>National</v>
      </c>
      <c r="T145" s="147">
        <f>SUMIF($H$7:$H$106,$S145,T$7:T$106)</f>
        <v>0</v>
      </c>
      <c r="U145" s="147">
        <f t="shared" ref="U145:Y148" si="28">SUMIF($H$7:$H$106,$S145,U$7:U$106)</f>
        <v>0</v>
      </c>
      <c r="V145" s="147">
        <f t="shared" si="28"/>
        <v>0</v>
      </c>
      <c r="W145" s="147">
        <f t="shared" si="28"/>
        <v>0</v>
      </c>
      <c r="X145" s="147">
        <f t="shared" si="28"/>
        <v>0</v>
      </c>
      <c r="Y145" s="147">
        <f t="shared" si="28"/>
        <v>0</v>
      </c>
      <c r="Z145"/>
      <c r="AA145"/>
      <c r="AB145"/>
    </row>
    <row r="146" spans="1:28" s="37" customFormat="1" x14ac:dyDescent="0.25">
      <c r="A146" s="142"/>
      <c r="B146" s="142"/>
      <c r="C146" s="54"/>
      <c r="S146" s="146" t="str">
        <f>'Informations de base'!$B$66</f>
        <v>Central</v>
      </c>
      <c r="T146" s="147">
        <f>SUMIF($H$7:$H$106,$S146,T$7:T$106)</f>
        <v>0</v>
      </c>
      <c r="U146" s="147">
        <f t="shared" si="28"/>
        <v>0</v>
      </c>
      <c r="V146" s="147">
        <f t="shared" si="28"/>
        <v>0</v>
      </c>
      <c r="W146" s="147">
        <f t="shared" si="28"/>
        <v>0</v>
      </c>
      <c r="X146" s="147">
        <f t="shared" si="28"/>
        <v>0</v>
      </c>
      <c r="Y146" s="147">
        <f t="shared" si="28"/>
        <v>0</v>
      </c>
      <c r="Z146"/>
      <c r="AA146"/>
      <c r="AB146"/>
    </row>
    <row r="147" spans="1:28" s="37" customFormat="1" x14ac:dyDescent="0.25">
      <c r="A147" s="142"/>
      <c r="B147" s="142"/>
      <c r="C147" s="54"/>
      <c r="S147" s="146" t="str">
        <f>'Informations de base'!$B$67</f>
        <v>Région</v>
      </c>
      <c r="T147" s="147">
        <f>SUMIF($H$7:$H$106,$S147,T$7:T$106)</f>
        <v>0</v>
      </c>
      <c r="U147" s="147">
        <f t="shared" si="28"/>
        <v>0</v>
      </c>
      <c r="V147" s="147">
        <f t="shared" si="28"/>
        <v>0</v>
      </c>
      <c r="W147" s="147">
        <f t="shared" si="28"/>
        <v>0</v>
      </c>
      <c r="X147" s="147">
        <f t="shared" si="28"/>
        <v>0</v>
      </c>
      <c r="Y147" s="147">
        <f t="shared" si="28"/>
        <v>0</v>
      </c>
      <c r="Z147"/>
      <c r="AA147"/>
      <c r="AB147"/>
    </row>
    <row r="148" spans="1:28" s="37" customFormat="1" x14ac:dyDescent="0.25">
      <c r="A148" s="142"/>
      <c r="B148" s="142"/>
      <c r="C148" s="54"/>
      <c r="S148" s="146" t="str">
        <f>'Informations de base'!$B$68</f>
        <v>District sanitaire/Centre de santé</v>
      </c>
      <c r="T148" s="147">
        <f>SUMIF($H$7:$H$106,$S148,T$7:T$106)</f>
        <v>0</v>
      </c>
      <c r="U148" s="147">
        <f t="shared" si="28"/>
        <v>0</v>
      </c>
      <c r="V148" s="147">
        <f t="shared" si="28"/>
        <v>0</v>
      </c>
      <c r="W148" s="147">
        <f t="shared" si="28"/>
        <v>0</v>
      </c>
      <c r="X148" s="147">
        <f t="shared" si="28"/>
        <v>0</v>
      </c>
      <c r="Y148" s="147">
        <f t="shared" si="28"/>
        <v>0</v>
      </c>
      <c r="Z148"/>
      <c r="AA148"/>
      <c r="AB148"/>
    </row>
    <row r="149" spans="1:28" s="37" customFormat="1" x14ac:dyDescent="0.25">
      <c r="A149" s="142"/>
      <c r="B149" s="142"/>
      <c r="C149" s="54"/>
      <c r="S149" s="146"/>
      <c r="T149" s="147"/>
      <c r="U149" s="147"/>
      <c r="V149" s="147"/>
      <c r="W149" s="147"/>
      <c r="X149" s="147"/>
      <c r="Y149" s="147"/>
      <c r="Z149"/>
      <c r="AA149"/>
      <c r="AB149"/>
    </row>
    <row r="150" spans="1:28" s="37" customFormat="1" x14ac:dyDescent="0.25">
      <c r="A150" s="142"/>
      <c r="B150" s="142"/>
      <c r="C150" s="54"/>
      <c r="T150" s="147"/>
      <c r="U150" s="147"/>
      <c r="V150" s="147"/>
      <c r="W150" s="147"/>
      <c r="X150" s="147"/>
      <c r="Y150" s="147"/>
      <c r="Z150"/>
      <c r="AA150"/>
      <c r="AB150"/>
    </row>
    <row r="151" spans="1:28" s="37" customFormat="1" x14ac:dyDescent="0.25">
      <c r="A151" s="142"/>
      <c r="B151" s="142"/>
      <c r="C151" s="54"/>
      <c r="T151" s="146" t="str">
        <f t="shared" ref="T151:Y151" si="29">T6</f>
        <v>Coût estimé 2021</v>
      </c>
      <c r="U151" s="146" t="str">
        <f t="shared" si="29"/>
        <v>Coût estimé 2022</v>
      </c>
      <c r="V151" s="146" t="str">
        <f t="shared" si="29"/>
        <v>Coût estimé 2023</v>
      </c>
      <c r="W151" s="146" t="str">
        <f t="shared" si="29"/>
        <v>Coût estimé 2024</v>
      </c>
      <c r="X151" s="146" t="str">
        <f t="shared" si="29"/>
        <v>Coût estimé 2025</v>
      </c>
      <c r="Y151" s="146" t="str">
        <f t="shared" si="29"/>
        <v>Total5Ans</v>
      </c>
      <c r="Z151" s="188">
        <f>SUM(Y152:Y169)</f>
        <v>0</v>
      </c>
      <c r="AA151"/>
      <c r="AB151"/>
    </row>
    <row r="152" spans="1:28" s="37" customFormat="1" x14ac:dyDescent="0.25">
      <c r="A152" s="142"/>
      <c r="B152" s="142"/>
      <c r="C152" s="54"/>
      <c r="S152" s="146" t="str">
        <f>'Informations de base'!$E$65</f>
        <v>Ministère chargé de la santé</v>
      </c>
      <c r="T152" s="147">
        <f t="shared" ref="T152:T168" si="30">SUMIF($G$7:$G$106,$S152,T$7:T$106)</f>
        <v>0</v>
      </c>
      <c r="U152" s="147">
        <f t="shared" ref="U152:Y167" si="31">SUMIF($G$7:$G$106,$S152,U$7:U$106)</f>
        <v>0</v>
      </c>
      <c r="V152" s="147">
        <f t="shared" si="31"/>
        <v>0</v>
      </c>
      <c r="W152" s="147">
        <f t="shared" si="31"/>
        <v>0</v>
      </c>
      <c r="X152" s="147">
        <f t="shared" si="31"/>
        <v>0</v>
      </c>
      <c r="Y152" s="147">
        <f t="shared" si="31"/>
        <v>0</v>
      </c>
      <c r="Z152"/>
      <c r="AA152"/>
      <c r="AB152"/>
    </row>
    <row r="153" spans="1:28" s="37" customFormat="1" x14ac:dyDescent="0.25">
      <c r="A153" s="142"/>
      <c r="B153" s="142"/>
      <c r="C153" s="54"/>
      <c r="S153" s="146" t="str">
        <f>'Informations de base'!$E$66</f>
        <v xml:space="preserve">Ministère chargé de l'agriculture et de l'élevage </v>
      </c>
      <c r="T153" s="147">
        <f t="shared" si="30"/>
        <v>0</v>
      </c>
      <c r="U153" s="147">
        <f t="shared" si="31"/>
        <v>0</v>
      </c>
      <c r="V153" s="147">
        <f t="shared" si="31"/>
        <v>0</v>
      </c>
      <c r="W153" s="147">
        <f t="shared" si="31"/>
        <v>0</v>
      </c>
      <c r="X153" s="147">
        <f t="shared" si="31"/>
        <v>0</v>
      </c>
      <c r="Y153" s="147">
        <f t="shared" si="31"/>
        <v>0</v>
      </c>
      <c r="Z153"/>
      <c r="AA153"/>
      <c r="AB153"/>
    </row>
    <row r="154" spans="1:28" s="37" customFormat="1" x14ac:dyDescent="0.25">
      <c r="A154" s="142"/>
      <c r="B154" s="142"/>
      <c r="C154" s="54"/>
      <c r="S154" s="146" t="str">
        <f>'Informations de base'!$E$67</f>
        <v>Ministère chargé de l'environnement et des ressources forestières</v>
      </c>
      <c r="T154" s="147">
        <f t="shared" si="30"/>
        <v>0</v>
      </c>
      <c r="U154" s="147">
        <f t="shared" si="31"/>
        <v>0</v>
      </c>
      <c r="V154" s="147">
        <f t="shared" si="31"/>
        <v>0</v>
      </c>
      <c r="W154" s="147">
        <f t="shared" si="31"/>
        <v>0</v>
      </c>
      <c r="X154" s="147">
        <f t="shared" si="31"/>
        <v>0</v>
      </c>
      <c r="Y154" s="147">
        <f t="shared" si="31"/>
        <v>0</v>
      </c>
      <c r="Z154"/>
      <c r="AA154"/>
      <c r="AB154"/>
    </row>
    <row r="155" spans="1:28" x14ac:dyDescent="0.25">
      <c r="S155" s="146" t="str">
        <f>'Informations de base'!$E$68</f>
        <v>Ministère chargé de l'administration du territoire</v>
      </c>
      <c r="T155" s="147">
        <f t="shared" si="30"/>
        <v>0</v>
      </c>
      <c r="U155" s="147">
        <f t="shared" si="31"/>
        <v>0</v>
      </c>
      <c r="V155" s="147">
        <f t="shared" si="31"/>
        <v>0</v>
      </c>
      <c r="W155" s="147">
        <f t="shared" si="31"/>
        <v>0</v>
      </c>
      <c r="X155" s="147">
        <f t="shared" si="31"/>
        <v>0</v>
      </c>
      <c r="Y155" s="147">
        <f t="shared" si="31"/>
        <v>0</v>
      </c>
      <c r="Z155"/>
      <c r="AA155"/>
    </row>
    <row r="156" spans="1:28" x14ac:dyDescent="0.25">
      <c r="S156" s="146" t="str">
        <f>'Informations de base'!$E$69</f>
        <v xml:space="preserve">Ministère chargé de la sécurité </v>
      </c>
      <c r="T156" s="147">
        <f t="shared" si="30"/>
        <v>0</v>
      </c>
      <c r="U156" s="147">
        <f t="shared" si="31"/>
        <v>0</v>
      </c>
      <c r="V156" s="147">
        <f t="shared" si="31"/>
        <v>0</v>
      </c>
      <c r="W156" s="147">
        <f t="shared" si="31"/>
        <v>0</v>
      </c>
      <c r="X156" s="147">
        <f t="shared" si="31"/>
        <v>0</v>
      </c>
      <c r="Y156" s="147">
        <f t="shared" si="31"/>
        <v>0</v>
      </c>
      <c r="Z156"/>
      <c r="AA156"/>
    </row>
    <row r="157" spans="1:28" x14ac:dyDescent="0.25">
      <c r="S157" s="146" t="str">
        <f>'Informations de base'!$E$70</f>
        <v>Ministère  chargé de l'économie et des finances</v>
      </c>
      <c r="T157" s="147">
        <f t="shared" si="30"/>
        <v>0</v>
      </c>
      <c r="U157" s="147">
        <f t="shared" si="31"/>
        <v>0</v>
      </c>
      <c r="V157" s="147">
        <f t="shared" si="31"/>
        <v>0</v>
      </c>
      <c r="W157" s="147">
        <f t="shared" si="31"/>
        <v>0</v>
      </c>
      <c r="X157" s="147">
        <f t="shared" si="31"/>
        <v>0</v>
      </c>
      <c r="Y157" s="147">
        <f t="shared" si="31"/>
        <v>0</v>
      </c>
      <c r="Z157"/>
      <c r="AA157"/>
    </row>
    <row r="158" spans="1:28" x14ac:dyDescent="0.25">
      <c r="S158" s="146" t="str">
        <f>'Informations de base'!$E$71</f>
        <v>Ministère chargé du plan</v>
      </c>
      <c r="T158" s="147">
        <f t="shared" si="30"/>
        <v>0</v>
      </c>
      <c r="U158" s="147">
        <f t="shared" si="31"/>
        <v>0</v>
      </c>
      <c r="V158" s="147">
        <f t="shared" si="31"/>
        <v>0</v>
      </c>
      <c r="W158" s="147">
        <f t="shared" si="31"/>
        <v>0</v>
      </c>
      <c r="X158" s="147">
        <f t="shared" si="31"/>
        <v>0</v>
      </c>
      <c r="Y158" s="147">
        <f t="shared" si="31"/>
        <v>0</v>
      </c>
      <c r="Z158"/>
      <c r="AA158"/>
    </row>
    <row r="159" spans="1:28" x14ac:dyDescent="0.25">
      <c r="S159" s="146" t="str">
        <f>'Informations de base'!$E$72</f>
        <v xml:space="preserve">Ministère chargé de l'énergie et des mines </v>
      </c>
      <c r="T159" s="147">
        <f t="shared" si="30"/>
        <v>0</v>
      </c>
      <c r="U159" s="147">
        <f t="shared" si="31"/>
        <v>0</v>
      </c>
      <c r="V159" s="147">
        <f t="shared" si="31"/>
        <v>0</v>
      </c>
      <c r="W159" s="147">
        <f t="shared" si="31"/>
        <v>0</v>
      </c>
      <c r="X159" s="147">
        <f t="shared" si="31"/>
        <v>0</v>
      </c>
      <c r="Y159" s="147">
        <f t="shared" si="31"/>
        <v>0</v>
      </c>
      <c r="Z159"/>
      <c r="AA159"/>
    </row>
    <row r="160" spans="1:28" x14ac:dyDescent="0.25">
      <c r="S160" s="146" t="str">
        <f>'Informations de base'!$E$73</f>
        <v xml:space="preserve">Ministère chargé de l'enseignement supérieur </v>
      </c>
      <c r="T160" s="147">
        <f t="shared" si="30"/>
        <v>0</v>
      </c>
      <c r="U160" s="147">
        <f t="shared" si="31"/>
        <v>0</v>
      </c>
      <c r="V160" s="147">
        <f t="shared" si="31"/>
        <v>0</v>
      </c>
      <c r="W160" s="147">
        <f t="shared" si="31"/>
        <v>0</v>
      </c>
      <c r="X160" s="147">
        <f t="shared" si="31"/>
        <v>0</v>
      </c>
      <c r="Y160" s="147">
        <f t="shared" si="31"/>
        <v>0</v>
      </c>
      <c r="Z160"/>
      <c r="AA160"/>
    </row>
    <row r="161" spans="1:27" x14ac:dyDescent="0.25">
      <c r="S161" s="146" t="str">
        <f>'Informations de base'!$E74</f>
        <v>Ministère  chargé des affaires étrangères et de la coopération</v>
      </c>
      <c r="T161" s="147">
        <f t="shared" si="30"/>
        <v>0</v>
      </c>
      <c r="U161" s="147">
        <f t="shared" si="31"/>
        <v>0</v>
      </c>
      <c r="V161" s="147">
        <f t="shared" si="31"/>
        <v>0</v>
      </c>
      <c r="W161" s="147">
        <f t="shared" si="31"/>
        <v>0</v>
      </c>
      <c r="X161" s="147">
        <f t="shared" si="31"/>
        <v>0</v>
      </c>
      <c r="Y161" s="147">
        <f t="shared" si="31"/>
        <v>0</v>
      </c>
      <c r="Z161"/>
      <c r="AA161"/>
    </row>
    <row r="162" spans="1:27" x14ac:dyDescent="0.25">
      <c r="S162" s="146" t="str">
        <f>'Informations de base'!$E75</f>
        <v>Ministère chargé de la communication</v>
      </c>
      <c r="T162" s="147">
        <f t="shared" si="30"/>
        <v>0</v>
      </c>
      <c r="U162" s="147">
        <f t="shared" si="31"/>
        <v>0</v>
      </c>
      <c r="V162" s="147">
        <f t="shared" si="31"/>
        <v>0</v>
      </c>
      <c r="W162" s="147">
        <f t="shared" si="31"/>
        <v>0</v>
      </c>
      <c r="X162" s="147">
        <f t="shared" si="31"/>
        <v>0</v>
      </c>
      <c r="Y162" s="147">
        <f t="shared" si="31"/>
        <v>0</v>
      </c>
      <c r="Z162"/>
      <c r="AA162"/>
    </row>
    <row r="163" spans="1:27" x14ac:dyDescent="0.25">
      <c r="S163" s="146" t="str">
        <f>'Informations de base'!$E76</f>
        <v xml:space="preserve">Ministère chargé de l'économie maritime </v>
      </c>
      <c r="T163" s="147">
        <f t="shared" si="30"/>
        <v>0</v>
      </c>
      <c r="U163" s="147">
        <f t="shared" si="31"/>
        <v>0</v>
      </c>
      <c r="V163" s="147">
        <f t="shared" si="31"/>
        <v>0</v>
      </c>
      <c r="W163" s="147">
        <f t="shared" si="31"/>
        <v>0</v>
      </c>
      <c r="X163" s="147">
        <f t="shared" si="31"/>
        <v>0</v>
      </c>
      <c r="Y163" s="147">
        <f t="shared" si="31"/>
        <v>0</v>
      </c>
      <c r="Z163"/>
      <c r="AA163"/>
    </row>
    <row r="164" spans="1:27" x14ac:dyDescent="0.25">
      <c r="S164" s="146" t="str">
        <f>'Informations de base'!$E77</f>
        <v xml:space="preserve">Ministère chargé des transports </v>
      </c>
      <c r="T164" s="147">
        <f t="shared" si="30"/>
        <v>0</v>
      </c>
      <c r="U164" s="147">
        <f t="shared" si="31"/>
        <v>0</v>
      </c>
      <c r="V164" s="147">
        <f t="shared" si="31"/>
        <v>0</v>
      </c>
      <c r="W164" s="147">
        <f t="shared" si="31"/>
        <v>0</v>
      </c>
      <c r="X164" s="147">
        <f t="shared" si="31"/>
        <v>0</v>
      </c>
      <c r="Y164" s="147">
        <f t="shared" si="31"/>
        <v>0</v>
      </c>
      <c r="Z164"/>
      <c r="AA164"/>
    </row>
    <row r="165" spans="1:27" x14ac:dyDescent="0.25">
      <c r="S165" s="146" t="str">
        <f>'Informations de base'!$E78</f>
        <v>Ministère chargé du commerce</v>
      </c>
      <c r="T165" s="147">
        <f t="shared" si="30"/>
        <v>0</v>
      </c>
      <c r="U165" s="147">
        <f t="shared" si="31"/>
        <v>0</v>
      </c>
      <c r="V165" s="147">
        <f t="shared" si="31"/>
        <v>0</v>
      </c>
      <c r="W165" s="147">
        <f t="shared" si="31"/>
        <v>0</v>
      </c>
      <c r="X165" s="147">
        <f t="shared" si="31"/>
        <v>0</v>
      </c>
      <c r="Y165" s="147">
        <f t="shared" si="31"/>
        <v>0</v>
      </c>
      <c r="Z165"/>
      <c r="AA165"/>
    </row>
    <row r="166" spans="1:27" x14ac:dyDescent="0.25">
      <c r="S166" s="146" t="str">
        <f>'Informations de base'!$E79</f>
        <v>Autre 14</v>
      </c>
      <c r="T166" s="147">
        <f t="shared" si="30"/>
        <v>0</v>
      </c>
      <c r="U166" s="147">
        <f t="shared" si="31"/>
        <v>0</v>
      </c>
      <c r="V166" s="147">
        <f t="shared" si="31"/>
        <v>0</v>
      </c>
      <c r="W166" s="147">
        <f t="shared" si="31"/>
        <v>0</v>
      </c>
      <c r="X166" s="147">
        <f t="shared" si="31"/>
        <v>0</v>
      </c>
      <c r="Y166" s="147">
        <f t="shared" si="31"/>
        <v>0</v>
      </c>
      <c r="Z166"/>
      <c r="AA166"/>
    </row>
    <row r="167" spans="1:27" x14ac:dyDescent="0.25">
      <c r="S167" s="146" t="str">
        <f>'Informations de base'!$E80</f>
        <v>Autre 15</v>
      </c>
      <c r="T167" s="147">
        <f t="shared" si="30"/>
        <v>0</v>
      </c>
      <c r="U167" s="147">
        <f t="shared" si="31"/>
        <v>0</v>
      </c>
      <c r="V167" s="147">
        <f t="shared" si="31"/>
        <v>0</v>
      </c>
      <c r="W167" s="147">
        <f t="shared" si="31"/>
        <v>0</v>
      </c>
      <c r="X167" s="147">
        <f t="shared" si="31"/>
        <v>0</v>
      </c>
      <c r="Y167" s="147">
        <f t="shared" si="31"/>
        <v>0</v>
      </c>
      <c r="Z167"/>
      <c r="AA167"/>
    </row>
    <row r="168" spans="1:27" x14ac:dyDescent="0.25">
      <c r="S168" s="146" t="str">
        <f>'Informations de base'!$E81</f>
        <v>Autre 16</v>
      </c>
      <c r="T168" s="147">
        <f t="shared" si="30"/>
        <v>0</v>
      </c>
      <c r="U168" s="147">
        <f>SUMIF($G$7:$G$106,$S168,U$7:U$106)</f>
        <v>0</v>
      </c>
      <c r="V168" s="147">
        <f>SUMIF($G$7:$G$106,$S168,V$7:V$106)</f>
        <v>0</v>
      </c>
      <c r="W168" s="147">
        <f>SUMIF($G$7:$G$106,$S168,W$7:W$106)</f>
        <v>0</v>
      </c>
      <c r="X168" s="147">
        <f>SUMIF($G$7:$G$106,$S168,X$7:X$106)</f>
        <v>0</v>
      </c>
      <c r="Y168" s="147">
        <f>SUMIF($G$7:$G$106,$S168,Y$7:Y$106)</f>
        <v>0</v>
      </c>
      <c r="Z168"/>
      <c r="AA168"/>
    </row>
    <row r="169" spans="1:27" x14ac:dyDescent="0.25">
      <c r="S169" s="146" t="str">
        <f>'Informations de base'!$E82</f>
        <v>Autre 17</v>
      </c>
      <c r="T169" s="147">
        <f t="shared" ref="T169:Y169" si="32">SUMIF($G$7:$G$106,$S169,T$7:T$106)</f>
        <v>0</v>
      </c>
      <c r="U169" s="147">
        <f t="shared" si="32"/>
        <v>0</v>
      </c>
      <c r="V169" s="147">
        <f t="shared" si="32"/>
        <v>0</v>
      </c>
      <c r="W169" s="147">
        <f t="shared" si="32"/>
        <v>0</v>
      </c>
      <c r="X169" s="147">
        <f t="shared" si="32"/>
        <v>0</v>
      </c>
      <c r="Y169" s="147">
        <f t="shared" si="32"/>
        <v>0</v>
      </c>
      <c r="Z169"/>
      <c r="AA169"/>
    </row>
    <row r="170" spans="1:27" x14ac:dyDescent="0.25">
      <c r="S170"/>
      <c r="T170"/>
      <c r="U170"/>
      <c r="V170"/>
      <c r="W170"/>
      <c r="X170"/>
      <c r="Y170"/>
      <c r="Z170"/>
      <c r="AA170"/>
    </row>
    <row r="171" spans="1:27" x14ac:dyDescent="0.25">
      <c r="S171"/>
      <c r="T171"/>
      <c r="U171"/>
      <c r="V171"/>
      <c r="W171"/>
      <c r="X171"/>
      <c r="Y171"/>
      <c r="Z171"/>
      <c r="AA171"/>
    </row>
    <row r="172" spans="1:27" x14ac:dyDescent="0.25">
      <c r="S172"/>
      <c r="T172"/>
      <c r="U172"/>
      <c r="V172"/>
      <c r="W172"/>
      <c r="X172"/>
      <c r="Y172"/>
      <c r="Z172"/>
      <c r="AA172"/>
    </row>
    <row r="173" spans="1:27" x14ac:dyDescent="0.25">
      <c r="S173"/>
      <c r="T173"/>
      <c r="U173"/>
      <c r="V173"/>
      <c r="W173"/>
      <c r="X173"/>
      <c r="Y173"/>
      <c r="Z173"/>
      <c r="AA173"/>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3">U6</f>
        <v>Coût estimé 2022</v>
      </c>
      <c r="V182" s="545" t="str">
        <f t="shared" si="33"/>
        <v>Coût estimé 2023</v>
      </c>
      <c r="W182" s="545" t="str">
        <f t="shared" si="33"/>
        <v>Coût estimé 2024</v>
      </c>
      <c r="X182" s="545" t="str">
        <f t="shared" si="33"/>
        <v>Coût estimé 2025</v>
      </c>
      <c r="Y182" s="545" t="str">
        <f t="shared" si="33"/>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1400-000000000000}"/>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1"/>
  <dimension ref="A1:XFC203"/>
  <sheetViews>
    <sheetView topLeftCell="J154" zoomScale="70" zoomScaleNormal="7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42.42578125" style="54" customWidth="1"/>
    <col min="4" max="4" width="39.5703125" style="37" customWidth="1"/>
    <col min="5" max="5" width="51.5703125" style="37" customWidth="1"/>
    <col min="6" max="6" width="40.5703125" style="37" bestFit="1"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42578125" style="207" bestFit="1" customWidth="1"/>
    <col min="15" max="19" width="6.42578125" style="256" bestFit="1" customWidth="1"/>
    <col min="20" max="20" width="16.42578125" style="262" customWidth="1"/>
    <col min="21" max="21" width="12.5703125" style="262" customWidth="1"/>
    <col min="22" max="24" width="17.5703125" style="262" bestFit="1" customWidth="1"/>
    <col min="25" max="25" width="15.42578125" style="262" bestFit="1" customWidth="1"/>
    <col min="26" max="26" width="14.5703125" style="37" customWidth="1"/>
    <col min="27" max="27" width="14.5703125" style="37" bestFit="1" customWidth="1"/>
    <col min="30" max="30" width="22.42578125" customWidth="1"/>
    <col min="31" max="31" width="13.5703125" customWidth="1"/>
    <col min="32" max="32" width="18.42578125" customWidth="1"/>
    <col min="33" max="33" width="14.5703125" customWidth="1"/>
    <col min="40" max="55" width="9.42578125" bestFit="1" customWidth="1"/>
    <col min="60" max="64" width="9.42578125" bestFit="1" customWidth="1"/>
    <col min="66" max="71" width="9.42578125" bestFit="1" customWidth="1"/>
    <col min="72" max="72" width="9.85546875" bestFit="1" customWidth="1"/>
    <col min="80" max="85" width="9.42578125" bestFit="1" customWidth="1"/>
    <col min="138" max="140" width="9.42578125" bestFit="1" customWidth="1"/>
    <col min="142" max="144" width="9.42578125" bestFit="1" customWidth="1"/>
    <col min="146" max="148" width="9.42578125" bestFit="1" customWidth="1"/>
    <col min="150" max="152" width="9.42578125" bestFit="1" customWidth="1"/>
    <col min="154" max="156" width="9.42578125" bestFit="1" customWidth="1"/>
    <col min="158" max="160" width="9.42578125" bestFit="1" customWidth="1"/>
    <col min="162" max="164" width="9.42578125" bestFit="1" customWidth="1"/>
    <col min="166" max="168" width="9.42578125" bestFit="1" customWidth="1"/>
    <col min="170" max="172" width="9.42578125" bestFit="1" customWidth="1"/>
    <col min="174" max="177" width="9.42578125" bestFit="1" customWidth="1"/>
    <col min="188" max="188" width="10.85546875" bestFit="1"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200"/>
      <c r="O1" s="253"/>
      <c r="P1" s="253"/>
      <c r="Q1" s="253"/>
      <c r="R1" s="253"/>
      <c r="S1" s="25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184" t="s">
        <v>621</v>
      </c>
      <c r="C2" s="34"/>
      <c r="D2" s="34"/>
      <c r="E2" s="34"/>
      <c r="F2" s="34"/>
      <c r="G2" s="34"/>
      <c r="H2" s="34"/>
      <c r="I2" s="34"/>
      <c r="J2" s="34"/>
      <c r="K2" s="34"/>
      <c r="L2" s="34"/>
      <c r="M2" s="34"/>
      <c r="N2" s="201"/>
      <c r="O2" s="254"/>
      <c r="P2" s="254"/>
      <c r="Q2" s="254"/>
      <c r="R2" s="254"/>
      <c r="S2" s="25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51" outlineLevel="1" x14ac:dyDescent="0.25">
      <c r="A3" s="139"/>
      <c r="B3" s="35" t="s">
        <v>612</v>
      </c>
      <c r="C3" s="35"/>
      <c r="D3" s="35"/>
      <c r="E3" s="35"/>
      <c r="F3" s="35"/>
      <c r="G3" s="35"/>
      <c r="H3" s="35"/>
      <c r="I3" s="35"/>
      <c r="J3" s="35"/>
      <c r="K3" s="35"/>
      <c r="L3" s="35"/>
      <c r="M3" s="35"/>
      <c r="N3" s="202"/>
      <c r="O3" s="255"/>
      <c r="P3" s="255"/>
      <c r="Q3" s="255"/>
      <c r="R3" s="255"/>
      <c r="S3" s="25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57"/>
      <c r="D4" s="558"/>
      <c r="E4" s="558"/>
      <c r="F4" s="558"/>
      <c r="G4" s="558"/>
      <c r="H4" s="36"/>
      <c r="N4" s="203"/>
    </row>
    <row r="5" spans="1:193 16371:16383" ht="46.5" customHeight="1" x14ac:dyDescent="0.25">
      <c r="A5" s="140"/>
      <c r="B5" s="40" t="s">
        <v>609</v>
      </c>
      <c r="C5" s="41" t="s">
        <v>835</v>
      </c>
      <c r="D5" s="41"/>
      <c r="E5" s="41"/>
      <c r="F5" s="41"/>
      <c r="G5" s="41"/>
      <c r="H5" s="41"/>
      <c r="I5" s="41"/>
      <c r="J5" s="41"/>
      <c r="K5" s="41"/>
      <c r="L5" s="41"/>
      <c r="M5" s="41"/>
      <c r="N5" s="204"/>
      <c r="O5" s="42" t="s">
        <v>574</v>
      </c>
      <c r="P5" s="43"/>
      <c r="Q5" s="43"/>
      <c r="R5" s="43"/>
      <c r="S5" s="44"/>
      <c r="T5" s="263" t="s">
        <v>573</v>
      </c>
      <c r="U5" s="515"/>
      <c r="V5" s="515"/>
      <c r="W5" s="515"/>
      <c r="X5" s="515"/>
      <c r="Y5" s="516"/>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205"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s="23">
        <f>COUNTA(AA7:AA102)</f>
        <v>0</v>
      </c>
      <c r="AC6" s="23">
        <f>COUNTA(N7:N102)</f>
        <v>0</v>
      </c>
      <c r="AD6" s="231" t="s">
        <v>779</v>
      </c>
      <c r="AE6" s="231" t="s">
        <v>780</v>
      </c>
      <c r="AF6" s="231" t="s">
        <v>781</v>
      </c>
      <c r="AG6" s="231" t="s">
        <v>782</v>
      </c>
    </row>
    <row r="7" spans="1:193 16371:16383" s="315" customFormat="1" x14ac:dyDescent="0.25">
      <c r="A7" s="208"/>
      <c r="B7" s="198"/>
      <c r="C7" s="198"/>
      <c r="D7" s="198"/>
      <c r="E7" s="198"/>
      <c r="F7" s="186"/>
      <c r="G7" s="186"/>
      <c r="H7" s="190"/>
      <c r="I7" s="186"/>
      <c r="J7" s="190"/>
      <c r="K7" s="186"/>
      <c r="L7" s="190"/>
      <c r="M7" s="190"/>
      <c r="N7" s="511"/>
      <c r="O7" s="190"/>
      <c r="P7" s="190"/>
      <c r="Q7" s="190"/>
      <c r="R7" s="190"/>
      <c r="S7" s="190"/>
      <c r="T7" s="268">
        <f t="shared" ref="T7:T39" si="0">IF($N7="Pending",0,$N7*O7)</f>
        <v>0</v>
      </c>
      <c r="U7" s="268">
        <f t="shared" ref="U7:U39" si="1">IF($N7="Pending",0,$N7*P7)</f>
        <v>0</v>
      </c>
      <c r="V7" s="268">
        <f t="shared" ref="V7:V39" si="2">IF($N7="Pending",0,$N7*Q7)</f>
        <v>0</v>
      </c>
      <c r="W7" s="268">
        <f t="shared" ref="W7:W39" si="3">IF($N7="Pending",0,$N7*R7)</f>
        <v>0</v>
      </c>
      <c r="X7" s="268">
        <f t="shared" ref="X7:X39" si="4">IF($N7="Pending",0,$N7*S7)</f>
        <v>0</v>
      </c>
      <c r="Y7" s="268">
        <f t="shared" ref="Y7:Y39" si="5">SUM(T7:X7)</f>
        <v>0</v>
      </c>
      <c r="Z7" s="190"/>
      <c r="AA7" s="190"/>
      <c r="AB7" s="294"/>
      <c r="AC7" s="294"/>
      <c r="AD7" s="294"/>
      <c r="AE7" s="294"/>
      <c r="AF7" s="296"/>
      <c r="AG7" s="296"/>
    </row>
    <row r="8" spans="1:193 16371:16383" s="315" customFormat="1" x14ac:dyDescent="0.25">
      <c r="A8" s="208"/>
      <c r="B8" s="198"/>
      <c r="C8" s="198"/>
      <c r="D8" s="198"/>
      <c r="E8" s="198"/>
      <c r="F8" s="186"/>
      <c r="G8" s="186"/>
      <c r="H8" s="190"/>
      <c r="I8" s="186"/>
      <c r="J8" s="190"/>
      <c r="K8" s="186"/>
      <c r="L8" s="190"/>
      <c r="M8" s="190"/>
      <c r="N8" s="511"/>
      <c r="O8" s="190"/>
      <c r="P8" s="190"/>
      <c r="Q8" s="190"/>
      <c r="R8" s="190"/>
      <c r="S8" s="190"/>
      <c r="T8" s="268">
        <f t="shared" si="0"/>
        <v>0</v>
      </c>
      <c r="U8" s="268">
        <f t="shared" si="1"/>
        <v>0</v>
      </c>
      <c r="V8" s="268">
        <f t="shared" si="2"/>
        <v>0</v>
      </c>
      <c r="W8" s="268">
        <f t="shared" si="3"/>
        <v>0</v>
      </c>
      <c r="X8" s="268">
        <f t="shared" si="4"/>
        <v>0</v>
      </c>
      <c r="Y8" s="268">
        <f t="shared" si="5"/>
        <v>0</v>
      </c>
      <c r="Z8" s="190"/>
      <c r="AA8" s="190"/>
      <c r="AB8" s="294"/>
      <c r="AC8" s="294"/>
      <c r="AD8" s="294"/>
      <c r="AE8" s="294"/>
      <c r="AF8" s="296"/>
      <c r="AG8" s="296"/>
    </row>
    <row r="9" spans="1:193 16371:16383" s="315" customFormat="1" x14ac:dyDescent="0.25">
      <c r="A9" s="208"/>
      <c r="B9" s="198"/>
      <c r="C9" s="198"/>
      <c r="D9" s="198"/>
      <c r="E9" s="198"/>
      <c r="F9" s="186"/>
      <c r="G9" s="186"/>
      <c r="H9" s="190"/>
      <c r="I9" s="186"/>
      <c r="J9" s="190"/>
      <c r="K9" s="186"/>
      <c r="L9" s="190"/>
      <c r="M9" s="190"/>
      <c r="N9" s="511"/>
      <c r="O9" s="190"/>
      <c r="P9" s="190"/>
      <c r="Q9" s="190"/>
      <c r="R9" s="190"/>
      <c r="S9" s="190"/>
      <c r="T9" s="268">
        <f t="shared" si="0"/>
        <v>0</v>
      </c>
      <c r="U9" s="268">
        <f t="shared" si="1"/>
        <v>0</v>
      </c>
      <c r="V9" s="268">
        <f t="shared" si="2"/>
        <v>0</v>
      </c>
      <c r="W9" s="268">
        <f t="shared" si="3"/>
        <v>0</v>
      </c>
      <c r="X9" s="268">
        <f t="shared" si="4"/>
        <v>0</v>
      </c>
      <c r="Y9" s="268">
        <f t="shared" si="5"/>
        <v>0</v>
      </c>
      <c r="Z9" s="190"/>
      <c r="AA9" s="190"/>
      <c r="AB9" s="294"/>
      <c r="AC9" s="294"/>
      <c r="AD9" s="294"/>
      <c r="AE9" s="294"/>
      <c r="AF9" s="296"/>
      <c r="AG9" s="296"/>
    </row>
    <row r="10" spans="1:193 16371:16383" s="315" customFormat="1" x14ac:dyDescent="0.25">
      <c r="A10" s="208"/>
      <c r="B10" s="198"/>
      <c r="C10" s="198"/>
      <c r="D10" s="198"/>
      <c r="E10" s="198"/>
      <c r="F10" s="186"/>
      <c r="G10" s="186"/>
      <c r="H10" s="190"/>
      <c r="I10" s="186"/>
      <c r="J10" s="190"/>
      <c r="K10" s="186"/>
      <c r="L10" s="190"/>
      <c r="M10" s="190"/>
      <c r="N10" s="341"/>
      <c r="O10" s="190"/>
      <c r="P10" s="190"/>
      <c r="Q10" s="190"/>
      <c r="R10" s="190"/>
      <c r="S10" s="190"/>
      <c r="T10" s="268">
        <f t="shared" si="0"/>
        <v>0</v>
      </c>
      <c r="U10" s="268">
        <f t="shared" si="1"/>
        <v>0</v>
      </c>
      <c r="V10" s="268">
        <f t="shared" si="2"/>
        <v>0</v>
      </c>
      <c r="W10" s="268">
        <f t="shared" si="3"/>
        <v>0</v>
      </c>
      <c r="X10" s="268">
        <f t="shared" si="4"/>
        <v>0</v>
      </c>
      <c r="Y10" s="268">
        <f t="shared" si="5"/>
        <v>0</v>
      </c>
      <c r="Z10" s="186"/>
      <c r="AA10" s="186"/>
      <c r="AB10" s="423"/>
      <c r="AC10" s="294"/>
      <c r="AD10" s="294"/>
      <c r="AE10" s="294"/>
      <c r="AF10" s="296"/>
      <c r="AG10" s="296"/>
    </row>
    <row r="11" spans="1:193 16371:16383" s="315" customFormat="1" x14ac:dyDescent="0.25">
      <c r="A11" s="208"/>
      <c r="B11" s="198"/>
      <c r="C11" s="198"/>
      <c r="D11" s="198"/>
      <c r="E11" s="512"/>
      <c r="F11" s="186"/>
      <c r="G11" s="186"/>
      <c r="H11" s="190"/>
      <c r="I11" s="186"/>
      <c r="J11" s="186"/>
      <c r="K11" s="186"/>
      <c r="L11" s="190"/>
      <c r="M11" s="190"/>
      <c r="N11" s="341"/>
      <c r="O11" s="190"/>
      <c r="P11" s="190"/>
      <c r="Q11" s="190"/>
      <c r="R11" s="190"/>
      <c r="S11" s="190"/>
      <c r="T11" s="268">
        <f t="shared" si="0"/>
        <v>0</v>
      </c>
      <c r="U11" s="268">
        <f t="shared" si="1"/>
        <v>0</v>
      </c>
      <c r="V11" s="268">
        <f t="shared" si="2"/>
        <v>0</v>
      </c>
      <c r="W11" s="268">
        <f t="shared" si="3"/>
        <v>0</v>
      </c>
      <c r="X11" s="268">
        <f t="shared" si="4"/>
        <v>0</v>
      </c>
      <c r="Y11" s="268">
        <f t="shared" si="5"/>
        <v>0</v>
      </c>
      <c r="Z11" s="186"/>
      <c r="AA11" s="186"/>
      <c r="AB11" s="423"/>
      <c r="AC11" s="294"/>
      <c r="AD11" s="294"/>
      <c r="AE11" s="294"/>
      <c r="AF11" s="296"/>
      <c r="AG11" s="296"/>
    </row>
    <row r="12" spans="1:193 16371:16383" s="315" customFormat="1" x14ac:dyDescent="0.25">
      <c r="A12" s="208"/>
      <c r="B12" s="198"/>
      <c r="C12" s="198"/>
      <c r="D12" s="198"/>
      <c r="E12" s="512"/>
      <c r="F12" s="186"/>
      <c r="G12" s="186"/>
      <c r="H12" s="190"/>
      <c r="I12" s="186"/>
      <c r="J12" s="186"/>
      <c r="K12" s="186"/>
      <c r="L12" s="190"/>
      <c r="M12" s="190"/>
      <c r="N12" s="341"/>
      <c r="O12" s="190"/>
      <c r="P12" s="190"/>
      <c r="Q12" s="190"/>
      <c r="R12" s="190"/>
      <c r="S12" s="190"/>
      <c r="T12" s="268">
        <f t="shared" si="0"/>
        <v>0</v>
      </c>
      <c r="U12" s="268">
        <f t="shared" si="1"/>
        <v>0</v>
      </c>
      <c r="V12" s="268">
        <f t="shared" si="2"/>
        <v>0</v>
      </c>
      <c r="W12" s="268">
        <f t="shared" si="3"/>
        <v>0</v>
      </c>
      <c r="X12" s="268">
        <f t="shared" si="4"/>
        <v>0</v>
      </c>
      <c r="Y12" s="268">
        <f t="shared" si="5"/>
        <v>0</v>
      </c>
      <c r="Z12" s="186"/>
      <c r="AA12" s="186"/>
      <c r="AB12" s="423"/>
      <c r="AC12" s="294"/>
      <c r="AD12" s="294"/>
      <c r="AE12" s="294"/>
      <c r="AF12" s="296"/>
      <c r="AG12" s="296"/>
    </row>
    <row r="13" spans="1:193 16371:16383" s="315" customFormat="1" x14ac:dyDescent="0.25">
      <c r="A13" s="208"/>
      <c r="B13" s="198"/>
      <c r="C13" s="198"/>
      <c r="D13" s="198"/>
      <c r="E13" s="512"/>
      <c r="F13" s="186"/>
      <c r="G13" s="186"/>
      <c r="H13" s="190"/>
      <c r="I13" s="186"/>
      <c r="J13" s="190"/>
      <c r="K13" s="186"/>
      <c r="L13" s="190"/>
      <c r="M13" s="190"/>
      <c r="N13" s="341"/>
      <c r="O13" s="190"/>
      <c r="P13" s="190"/>
      <c r="Q13" s="190"/>
      <c r="R13" s="190"/>
      <c r="S13" s="190"/>
      <c r="T13" s="268">
        <f t="shared" si="0"/>
        <v>0</v>
      </c>
      <c r="U13" s="268">
        <f t="shared" si="1"/>
        <v>0</v>
      </c>
      <c r="V13" s="268">
        <f t="shared" si="2"/>
        <v>0</v>
      </c>
      <c r="W13" s="268">
        <f t="shared" si="3"/>
        <v>0</v>
      </c>
      <c r="X13" s="268">
        <f t="shared" si="4"/>
        <v>0</v>
      </c>
      <c r="Y13" s="268">
        <f t="shared" si="5"/>
        <v>0</v>
      </c>
      <c r="Z13" s="186"/>
      <c r="AA13" s="186"/>
      <c r="AB13" s="423"/>
      <c r="AC13" s="294"/>
      <c r="AD13" s="294"/>
      <c r="AE13" s="294"/>
      <c r="AF13" s="296"/>
      <c r="AG13" s="296"/>
    </row>
    <row r="14" spans="1:193 16371:16383" s="315" customFormat="1" x14ac:dyDescent="0.25">
      <c r="A14" s="208"/>
      <c r="B14" s="198"/>
      <c r="C14" s="198"/>
      <c r="D14" s="198"/>
      <c r="E14" s="198"/>
      <c r="F14" s="186"/>
      <c r="G14" s="186"/>
      <c r="H14" s="190"/>
      <c r="I14" s="186"/>
      <c r="J14" s="190"/>
      <c r="K14" s="186"/>
      <c r="L14" s="190"/>
      <c r="M14" s="190"/>
      <c r="N14" s="341"/>
      <c r="O14" s="190"/>
      <c r="P14" s="190"/>
      <c r="Q14" s="190"/>
      <c r="R14" s="190"/>
      <c r="S14" s="190"/>
      <c r="T14" s="268">
        <f t="shared" si="0"/>
        <v>0</v>
      </c>
      <c r="U14" s="268">
        <f t="shared" si="1"/>
        <v>0</v>
      </c>
      <c r="V14" s="268">
        <f t="shared" si="2"/>
        <v>0</v>
      </c>
      <c r="W14" s="268">
        <f t="shared" si="3"/>
        <v>0</v>
      </c>
      <c r="X14" s="268">
        <f t="shared" si="4"/>
        <v>0</v>
      </c>
      <c r="Y14" s="268">
        <f t="shared" si="5"/>
        <v>0</v>
      </c>
      <c r="Z14" s="186"/>
      <c r="AA14" s="186"/>
      <c r="AB14" s="423"/>
      <c r="AC14" s="294"/>
      <c r="AD14" s="294"/>
      <c r="AE14" s="294"/>
      <c r="AF14" s="296"/>
      <c r="AG14" s="296"/>
    </row>
    <row r="15" spans="1:193 16371:16383" s="315" customFormat="1" x14ac:dyDescent="0.25">
      <c r="A15" s="208"/>
      <c r="B15" s="198"/>
      <c r="C15" s="198"/>
      <c r="D15" s="198"/>
      <c r="E15" s="198"/>
      <c r="F15" s="186"/>
      <c r="G15" s="186"/>
      <c r="H15" s="190"/>
      <c r="I15" s="186"/>
      <c r="J15" s="190"/>
      <c r="K15" s="186"/>
      <c r="L15" s="190"/>
      <c r="M15" s="190"/>
      <c r="N15" s="341"/>
      <c r="O15" s="190"/>
      <c r="P15" s="190"/>
      <c r="Q15" s="190"/>
      <c r="R15" s="190"/>
      <c r="S15" s="190"/>
      <c r="T15" s="268">
        <f t="shared" si="0"/>
        <v>0</v>
      </c>
      <c r="U15" s="268">
        <f t="shared" si="1"/>
        <v>0</v>
      </c>
      <c r="V15" s="268">
        <f t="shared" si="2"/>
        <v>0</v>
      </c>
      <c r="W15" s="268">
        <f t="shared" si="3"/>
        <v>0</v>
      </c>
      <c r="X15" s="268">
        <f t="shared" si="4"/>
        <v>0</v>
      </c>
      <c r="Y15" s="268">
        <f t="shared" si="5"/>
        <v>0</v>
      </c>
      <c r="Z15" s="186"/>
      <c r="AA15" s="186"/>
      <c r="AB15" s="423"/>
      <c r="AC15" s="294"/>
      <c r="AD15" s="294"/>
      <c r="AE15" s="294"/>
      <c r="AF15" s="296"/>
      <c r="AG15" s="294"/>
    </row>
    <row r="16" spans="1:193 16371:16383" s="315" customFormat="1" x14ac:dyDescent="0.25">
      <c r="A16" s="208"/>
      <c r="B16" s="198"/>
      <c r="C16" s="198"/>
      <c r="D16" s="198"/>
      <c r="E16" s="198"/>
      <c r="F16" s="186"/>
      <c r="G16" s="186"/>
      <c r="H16" s="190"/>
      <c r="I16" s="186"/>
      <c r="J16" s="190"/>
      <c r="K16" s="186"/>
      <c r="L16" s="190"/>
      <c r="M16" s="190"/>
      <c r="N16" s="341"/>
      <c r="O16" s="190"/>
      <c r="P16" s="190"/>
      <c r="Q16" s="190"/>
      <c r="R16" s="190"/>
      <c r="S16" s="190"/>
      <c r="T16" s="268">
        <f t="shared" si="0"/>
        <v>0</v>
      </c>
      <c r="U16" s="268">
        <f t="shared" si="1"/>
        <v>0</v>
      </c>
      <c r="V16" s="268">
        <f t="shared" si="2"/>
        <v>0</v>
      </c>
      <c r="W16" s="268">
        <f t="shared" si="3"/>
        <v>0</v>
      </c>
      <c r="X16" s="268">
        <f t="shared" si="4"/>
        <v>0</v>
      </c>
      <c r="Y16" s="268">
        <f t="shared" si="5"/>
        <v>0</v>
      </c>
      <c r="Z16" s="186"/>
      <c r="AA16" s="186"/>
      <c r="AB16" s="423"/>
      <c r="AC16" s="294"/>
      <c r="AD16" s="294"/>
      <c r="AE16" s="294"/>
      <c r="AF16" s="296"/>
      <c r="AG16" s="296"/>
    </row>
    <row r="17" spans="1:33" s="315" customFormat="1" x14ac:dyDescent="0.25">
      <c r="A17" s="208"/>
      <c r="B17" s="198"/>
      <c r="C17" s="198"/>
      <c r="D17" s="198"/>
      <c r="E17" s="198"/>
      <c r="F17" s="186"/>
      <c r="G17" s="186"/>
      <c r="H17" s="190"/>
      <c r="I17" s="186"/>
      <c r="J17" s="190"/>
      <c r="K17" s="186"/>
      <c r="L17" s="190"/>
      <c r="M17" s="190"/>
      <c r="N17" s="341"/>
      <c r="O17" s="190"/>
      <c r="P17" s="190"/>
      <c r="Q17" s="190"/>
      <c r="R17" s="190"/>
      <c r="S17" s="190"/>
      <c r="T17" s="268">
        <f t="shared" si="0"/>
        <v>0</v>
      </c>
      <c r="U17" s="268">
        <f t="shared" si="1"/>
        <v>0</v>
      </c>
      <c r="V17" s="268">
        <f t="shared" si="2"/>
        <v>0</v>
      </c>
      <c r="W17" s="268">
        <f t="shared" si="3"/>
        <v>0</v>
      </c>
      <c r="X17" s="268">
        <f t="shared" si="4"/>
        <v>0</v>
      </c>
      <c r="Y17" s="268">
        <f t="shared" si="5"/>
        <v>0</v>
      </c>
      <c r="Z17" s="186"/>
      <c r="AA17" s="186"/>
      <c r="AB17" s="423"/>
      <c r="AC17" s="294"/>
      <c r="AD17" s="294"/>
      <c r="AE17" s="294"/>
      <c r="AF17" s="296"/>
      <c r="AG17" s="294"/>
    </row>
    <row r="18" spans="1:33" s="315" customFormat="1" x14ac:dyDescent="0.25">
      <c r="A18" s="208"/>
      <c r="B18" s="198"/>
      <c r="C18" s="198"/>
      <c r="D18" s="198"/>
      <c r="E18" s="198"/>
      <c r="F18" s="198"/>
      <c r="G18" s="198"/>
      <c r="H18" s="198"/>
      <c r="I18" s="198"/>
      <c r="J18" s="198"/>
      <c r="K18" s="198"/>
      <c r="L18" s="198"/>
      <c r="M18" s="198"/>
      <c r="N18" s="341"/>
      <c r="O18" s="189"/>
      <c r="P18" s="190"/>
      <c r="Q18" s="190"/>
      <c r="R18" s="190"/>
      <c r="S18" s="190"/>
      <c r="T18" s="268">
        <f t="shared" si="0"/>
        <v>0</v>
      </c>
      <c r="U18" s="268">
        <f t="shared" si="1"/>
        <v>0</v>
      </c>
      <c r="V18" s="268">
        <f t="shared" si="2"/>
        <v>0</v>
      </c>
      <c r="W18" s="268">
        <f t="shared" si="3"/>
        <v>0</v>
      </c>
      <c r="X18" s="268">
        <f t="shared" si="4"/>
        <v>0</v>
      </c>
      <c r="Y18" s="268">
        <f t="shared" si="5"/>
        <v>0</v>
      </c>
      <c r="Z18" s="186"/>
      <c r="AA18" s="186"/>
      <c r="AB18" s="423"/>
      <c r="AC18" s="294"/>
      <c r="AD18" s="423"/>
      <c r="AE18" s="294"/>
      <c r="AF18" s="294"/>
      <c r="AG18" s="294"/>
    </row>
    <row r="19" spans="1:33" s="315" customFormat="1" x14ac:dyDescent="0.25">
      <c r="A19" s="208"/>
      <c r="B19" s="198"/>
      <c r="C19" s="198"/>
      <c r="D19" s="198"/>
      <c r="E19" s="198"/>
      <c r="F19" s="198"/>
      <c r="G19" s="198"/>
      <c r="H19" s="198"/>
      <c r="I19" s="198"/>
      <c r="J19" s="198"/>
      <c r="K19" s="198"/>
      <c r="L19" s="198"/>
      <c r="M19" s="198"/>
      <c r="N19" s="341"/>
      <c r="O19" s="189"/>
      <c r="P19" s="190"/>
      <c r="Q19" s="190"/>
      <c r="R19" s="190"/>
      <c r="S19" s="190"/>
      <c r="T19" s="268">
        <f t="shared" si="0"/>
        <v>0</v>
      </c>
      <c r="U19" s="268">
        <f t="shared" si="1"/>
        <v>0</v>
      </c>
      <c r="V19" s="268">
        <f t="shared" si="2"/>
        <v>0</v>
      </c>
      <c r="W19" s="268">
        <f t="shared" si="3"/>
        <v>0</v>
      </c>
      <c r="X19" s="268">
        <f t="shared" si="4"/>
        <v>0</v>
      </c>
      <c r="Y19" s="268">
        <f t="shared" si="5"/>
        <v>0</v>
      </c>
      <c r="Z19" s="186"/>
      <c r="AA19" s="186"/>
      <c r="AB19" s="423"/>
      <c r="AC19" s="294"/>
      <c r="AD19" s="423"/>
      <c r="AE19" s="294"/>
      <c r="AF19" s="294"/>
      <c r="AG19" s="294"/>
    </row>
    <row r="20" spans="1:33" s="315" customFormat="1" x14ac:dyDescent="0.25">
      <c r="A20" s="208"/>
      <c r="B20" s="198"/>
      <c r="C20" s="198"/>
      <c r="D20" s="198"/>
      <c r="E20" s="198"/>
      <c r="F20" s="198"/>
      <c r="G20" s="198"/>
      <c r="H20" s="198"/>
      <c r="I20" s="198"/>
      <c r="J20" s="198"/>
      <c r="K20" s="198"/>
      <c r="L20" s="198"/>
      <c r="M20" s="198"/>
      <c r="N20" s="341"/>
      <c r="O20" s="189"/>
      <c r="P20" s="190"/>
      <c r="Q20" s="190"/>
      <c r="R20" s="190"/>
      <c r="S20" s="190"/>
      <c r="T20" s="268">
        <f t="shared" si="0"/>
        <v>0</v>
      </c>
      <c r="U20" s="268">
        <f t="shared" si="1"/>
        <v>0</v>
      </c>
      <c r="V20" s="268">
        <f t="shared" si="2"/>
        <v>0</v>
      </c>
      <c r="W20" s="268">
        <f t="shared" si="3"/>
        <v>0</v>
      </c>
      <c r="X20" s="268">
        <f t="shared" si="4"/>
        <v>0</v>
      </c>
      <c r="Y20" s="268">
        <f t="shared" si="5"/>
        <v>0</v>
      </c>
      <c r="Z20" s="186"/>
      <c r="AA20" s="186"/>
      <c r="AB20" s="294"/>
      <c r="AC20" s="294"/>
      <c r="AD20" s="423"/>
      <c r="AE20" s="294"/>
      <c r="AF20" s="294"/>
      <c r="AG20" s="294"/>
    </row>
    <row r="21" spans="1:33" s="315" customFormat="1" x14ac:dyDescent="0.25">
      <c r="A21" s="208"/>
      <c r="B21" s="198"/>
      <c r="C21" s="198"/>
      <c r="D21" s="198"/>
      <c r="E21" s="198"/>
      <c r="F21" s="198"/>
      <c r="G21" s="198"/>
      <c r="H21" s="198"/>
      <c r="I21" s="198"/>
      <c r="J21" s="198"/>
      <c r="K21" s="198"/>
      <c r="L21" s="198"/>
      <c r="M21" s="198"/>
      <c r="N21" s="341"/>
      <c r="O21" s="189"/>
      <c r="P21" s="190"/>
      <c r="Q21" s="190"/>
      <c r="R21" s="190"/>
      <c r="S21" s="190"/>
      <c r="T21" s="268">
        <f t="shared" si="0"/>
        <v>0</v>
      </c>
      <c r="U21" s="268">
        <f t="shared" si="1"/>
        <v>0</v>
      </c>
      <c r="V21" s="268">
        <f t="shared" si="2"/>
        <v>0</v>
      </c>
      <c r="W21" s="268">
        <f t="shared" si="3"/>
        <v>0</v>
      </c>
      <c r="X21" s="268">
        <f t="shared" si="4"/>
        <v>0</v>
      </c>
      <c r="Y21" s="268">
        <f t="shared" si="5"/>
        <v>0</v>
      </c>
      <c r="Z21" s="186"/>
      <c r="AA21" s="186"/>
      <c r="AB21" s="294"/>
      <c r="AC21" s="294"/>
      <c r="AD21" s="423"/>
      <c r="AE21" s="294"/>
      <c r="AF21" s="294"/>
      <c r="AG21" s="294"/>
    </row>
    <row r="22" spans="1:33" s="315" customFormat="1" x14ac:dyDescent="0.25">
      <c r="A22" s="208"/>
      <c r="B22" s="198"/>
      <c r="C22" s="198"/>
      <c r="D22" s="198"/>
      <c r="E22" s="198"/>
      <c r="F22" s="198"/>
      <c r="G22" s="198"/>
      <c r="H22" s="198"/>
      <c r="I22" s="198"/>
      <c r="J22" s="198"/>
      <c r="K22" s="198"/>
      <c r="L22" s="198"/>
      <c r="M22" s="198"/>
      <c r="N22" s="341"/>
      <c r="O22" s="189"/>
      <c r="P22" s="190"/>
      <c r="Q22" s="190"/>
      <c r="R22" s="190"/>
      <c r="S22" s="190"/>
      <c r="T22" s="268">
        <f t="shared" si="0"/>
        <v>0</v>
      </c>
      <c r="U22" s="268">
        <f t="shared" si="1"/>
        <v>0</v>
      </c>
      <c r="V22" s="268">
        <f t="shared" si="2"/>
        <v>0</v>
      </c>
      <c r="W22" s="268">
        <f t="shared" si="3"/>
        <v>0</v>
      </c>
      <c r="X22" s="268">
        <f t="shared" si="4"/>
        <v>0</v>
      </c>
      <c r="Y22" s="268">
        <f t="shared" si="5"/>
        <v>0</v>
      </c>
      <c r="Z22" s="186"/>
      <c r="AA22" s="186"/>
      <c r="AB22" s="294"/>
      <c r="AC22" s="294"/>
      <c r="AD22" s="423"/>
      <c r="AE22" s="294"/>
      <c r="AF22" s="294"/>
      <c r="AG22" s="294"/>
    </row>
    <row r="23" spans="1:33" s="315" customFormat="1" x14ac:dyDescent="0.25">
      <c r="A23" s="208"/>
      <c r="B23" s="198"/>
      <c r="C23" s="198"/>
      <c r="D23" s="198"/>
      <c r="E23" s="198"/>
      <c r="F23" s="198"/>
      <c r="G23" s="198"/>
      <c r="H23" s="198"/>
      <c r="I23" s="198"/>
      <c r="J23" s="198"/>
      <c r="K23" s="198"/>
      <c r="L23" s="198"/>
      <c r="M23" s="198"/>
      <c r="N23" s="341"/>
      <c r="O23" s="189"/>
      <c r="P23" s="190"/>
      <c r="Q23" s="190"/>
      <c r="R23" s="190"/>
      <c r="S23" s="190"/>
      <c r="T23" s="268">
        <f t="shared" si="0"/>
        <v>0</v>
      </c>
      <c r="U23" s="268">
        <f t="shared" si="1"/>
        <v>0</v>
      </c>
      <c r="V23" s="268">
        <f t="shared" si="2"/>
        <v>0</v>
      </c>
      <c r="W23" s="268">
        <f t="shared" si="3"/>
        <v>0</v>
      </c>
      <c r="X23" s="268">
        <f t="shared" si="4"/>
        <v>0</v>
      </c>
      <c r="Y23" s="268">
        <f t="shared" si="5"/>
        <v>0</v>
      </c>
      <c r="Z23" s="186"/>
      <c r="AA23" s="186"/>
      <c r="AB23" s="294"/>
      <c r="AC23" s="294"/>
      <c r="AD23" s="294"/>
      <c r="AE23" s="294"/>
      <c r="AF23" s="294"/>
      <c r="AG23" s="294"/>
    </row>
    <row r="24" spans="1:33" s="315" customFormat="1" x14ac:dyDescent="0.25">
      <c r="A24" s="208"/>
      <c r="B24" s="198"/>
      <c r="C24" s="198"/>
      <c r="D24" s="198"/>
      <c r="E24" s="198"/>
      <c r="F24" s="198"/>
      <c r="G24" s="198"/>
      <c r="H24" s="198"/>
      <c r="I24" s="198"/>
      <c r="J24" s="198"/>
      <c r="K24" s="198"/>
      <c r="L24" s="198"/>
      <c r="M24" s="198"/>
      <c r="N24" s="341"/>
      <c r="O24" s="189"/>
      <c r="P24" s="190"/>
      <c r="Q24" s="190"/>
      <c r="R24" s="190"/>
      <c r="S24" s="190"/>
      <c r="T24" s="268">
        <f t="shared" si="0"/>
        <v>0</v>
      </c>
      <c r="U24" s="268">
        <f t="shared" si="1"/>
        <v>0</v>
      </c>
      <c r="V24" s="268">
        <f t="shared" si="2"/>
        <v>0</v>
      </c>
      <c r="W24" s="268">
        <f t="shared" si="3"/>
        <v>0</v>
      </c>
      <c r="X24" s="268">
        <f t="shared" si="4"/>
        <v>0</v>
      </c>
      <c r="Y24" s="268">
        <f t="shared" si="5"/>
        <v>0</v>
      </c>
      <c r="Z24" s="186"/>
      <c r="AA24" s="186"/>
      <c r="AB24" s="294"/>
      <c r="AC24" s="294"/>
      <c r="AD24" s="294"/>
      <c r="AE24" s="294"/>
      <c r="AF24" s="294"/>
      <c r="AG24" s="294"/>
    </row>
    <row r="25" spans="1:33" s="315" customFormat="1" x14ac:dyDescent="0.25">
      <c r="A25" s="208"/>
      <c r="B25" s="198"/>
      <c r="C25" s="198"/>
      <c r="D25" s="198"/>
      <c r="E25" s="198"/>
      <c r="F25" s="198"/>
      <c r="G25" s="198"/>
      <c r="H25" s="198"/>
      <c r="I25" s="198"/>
      <c r="J25" s="198"/>
      <c r="K25" s="198"/>
      <c r="L25" s="198"/>
      <c r="M25" s="198"/>
      <c r="N25" s="341"/>
      <c r="O25" s="189"/>
      <c r="P25" s="190"/>
      <c r="Q25" s="190"/>
      <c r="R25" s="190"/>
      <c r="S25" s="190"/>
      <c r="T25" s="268">
        <f t="shared" si="0"/>
        <v>0</v>
      </c>
      <c r="U25" s="268">
        <f t="shared" si="1"/>
        <v>0</v>
      </c>
      <c r="V25" s="268">
        <f t="shared" si="2"/>
        <v>0</v>
      </c>
      <c r="W25" s="268">
        <f t="shared" si="3"/>
        <v>0</v>
      </c>
      <c r="X25" s="268">
        <f t="shared" si="4"/>
        <v>0</v>
      </c>
      <c r="Y25" s="268">
        <f t="shared" si="5"/>
        <v>0</v>
      </c>
      <c r="Z25" s="186"/>
      <c r="AA25" s="186"/>
      <c r="AB25" s="294"/>
      <c r="AC25" s="294"/>
      <c r="AD25" s="294"/>
      <c r="AE25" s="294"/>
      <c r="AF25" s="294"/>
      <c r="AG25" s="294"/>
    </row>
    <row r="26" spans="1:33" s="315" customFormat="1" x14ac:dyDescent="0.25">
      <c r="A26" s="208"/>
      <c r="B26" s="198"/>
      <c r="C26" s="198"/>
      <c r="D26" s="198"/>
      <c r="E26" s="198"/>
      <c r="F26" s="198"/>
      <c r="G26" s="198"/>
      <c r="H26" s="198"/>
      <c r="I26" s="198"/>
      <c r="J26" s="198"/>
      <c r="K26" s="198"/>
      <c r="L26" s="198"/>
      <c r="M26" s="198"/>
      <c r="N26" s="341"/>
      <c r="O26" s="189"/>
      <c r="P26" s="190"/>
      <c r="Q26" s="190"/>
      <c r="R26" s="190"/>
      <c r="S26" s="190"/>
      <c r="T26" s="268">
        <f t="shared" si="0"/>
        <v>0</v>
      </c>
      <c r="U26" s="268">
        <f t="shared" si="1"/>
        <v>0</v>
      </c>
      <c r="V26" s="268">
        <f t="shared" si="2"/>
        <v>0</v>
      </c>
      <c r="W26" s="268">
        <f t="shared" si="3"/>
        <v>0</v>
      </c>
      <c r="X26" s="268">
        <f t="shared" si="4"/>
        <v>0</v>
      </c>
      <c r="Y26" s="268">
        <f t="shared" si="5"/>
        <v>0</v>
      </c>
      <c r="Z26" s="186"/>
      <c r="AA26" s="186"/>
      <c r="AB26" s="296"/>
      <c r="AC26" s="296"/>
      <c r="AD26" s="294"/>
      <c r="AE26" s="294"/>
      <c r="AF26" s="294"/>
      <c r="AG26" s="294"/>
    </row>
    <row r="27" spans="1:33" s="315" customFormat="1" x14ac:dyDescent="0.25">
      <c r="A27" s="208"/>
      <c r="B27" s="198"/>
      <c r="C27" s="198"/>
      <c r="D27" s="198"/>
      <c r="E27" s="198"/>
      <c r="F27" s="198"/>
      <c r="G27" s="198"/>
      <c r="H27" s="198"/>
      <c r="I27" s="198"/>
      <c r="J27" s="198"/>
      <c r="K27" s="198"/>
      <c r="L27" s="198"/>
      <c r="M27" s="198"/>
      <c r="N27" s="341"/>
      <c r="O27" s="189"/>
      <c r="P27" s="190"/>
      <c r="Q27" s="190"/>
      <c r="R27" s="190"/>
      <c r="S27" s="190"/>
      <c r="T27" s="268">
        <f t="shared" si="0"/>
        <v>0</v>
      </c>
      <c r="U27" s="268">
        <f t="shared" si="1"/>
        <v>0</v>
      </c>
      <c r="V27" s="268">
        <f t="shared" si="2"/>
        <v>0</v>
      </c>
      <c r="W27" s="268">
        <f t="shared" si="3"/>
        <v>0</v>
      </c>
      <c r="X27" s="268">
        <f t="shared" si="4"/>
        <v>0</v>
      </c>
      <c r="Y27" s="268">
        <f t="shared" si="5"/>
        <v>0</v>
      </c>
      <c r="Z27" s="186"/>
      <c r="AA27" s="186"/>
      <c r="AB27" s="294"/>
      <c r="AC27" s="294"/>
      <c r="AD27" s="294"/>
      <c r="AE27" s="294"/>
      <c r="AF27" s="294"/>
      <c r="AG27" s="294"/>
    </row>
    <row r="28" spans="1:33" s="315" customFormat="1" x14ac:dyDescent="0.25">
      <c r="A28" s="208"/>
      <c r="B28" s="198"/>
      <c r="C28" s="198"/>
      <c r="D28" s="198"/>
      <c r="E28" s="198"/>
      <c r="F28" s="198"/>
      <c r="G28" s="198"/>
      <c r="H28" s="198"/>
      <c r="I28" s="198"/>
      <c r="J28" s="198"/>
      <c r="K28" s="198"/>
      <c r="L28" s="198"/>
      <c r="M28" s="198"/>
      <c r="N28" s="341"/>
      <c r="O28" s="189"/>
      <c r="P28" s="190"/>
      <c r="Q28" s="190"/>
      <c r="R28" s="190"/>
      <c r="S28" s="190"/>
      <c r="T28" s="268">
        <f t="shared" si="0"/>
        <v>0</v>
      </c>
      <c r="U28" s="268">
        <f t="shared" si="1"/>
        <v>0</v>
      </c>
      <c r="V28" s="268">
        <f t="shared" si="2"/>
        <v>0</v>
      </c>
      <c r="W28" s="268">
        <f t="shared" si="3"/>
        <v>0</v>
      </c>
      <c r="X28" s="268">
        <f t="shared" si="4"/>
        <v>0</v>
      </c>
      <c r="Y28" s="268">
        <f t="shared" si="5"/>
        <v>0</v>
      </c>
      <c r="Z28" s="186"/>
      <c r="AA28" s="186"/>
      <c r="AB28" s="294"/>
      <c r="AC28" s="294"/>
      <c r="AD28" s="294"/>
      <c r="AE28" s="294"/>
      <c r="AF28" s="294"/>
      <c r="AG28" s="294"/>
    </row>
    <row r="29" spans="1:33" s="315" customFormat="1" x14ac:dyDescent="0.25">
      <c r="A29" s="208"/>
      <c r="B29" s="198"/>
      <c r="C29" s="198"/>
      <c r="D29" s="198"/>
      <c r="E29" s="198"/>
      <c r="F29" s="198"/>
      <c r="G29" s="198"/>
      <c r="H29" s="198"/>
      <c r="I29" s="198"/>
      <c r="J29" s="198"/>
      <c r="K29" s="198"/>
      <c r="L29" s="198"/>
      <c r="M29" s="198"/>
      <c r="N29" s="341"/>
      <c r="O29" s="189"/>
      <c r="P29" s="190"/>
      <c r="Q29" s="190"/>
      <c r="R29" s="190"/>
      <c r="S29" s="190"/>
      <c r="T29" s="268">
        <f t="shared" si="0"/>
        <v>0</v>
      </c>
      <c r="U29" s="268">
        <f t="shared" si="1"/>
        <v>0</v>
      </c>
      <c r="V29" s="268">
        <f t="shared" si="2"/>
        <v>0</v>
      </c>
      <c r="W29" s="268">
        <f t="shared" si="3"/>
        <v>0</v>
      </c>
      <c r="X29" s="268">
        <f t="shared" si="4"/>
        <v>0</v>
      </c>
      <c r="Y29" s="268">
        <f t="shared" si="5"/>
        <v>0</v>
      </c>
      <c r="Z29" s="186"/>
      <c r="AA29" s="186"/>
      <c r="AB29" s="294"/>
      <c r="AC29" s="294"/>
      <c r="AD29" s="294"/>
      <c r="AE29" s="294"/>
      <c r="AF29" s="294"/>
      <c r="AG29" s="294"/>
    </row>
    <row r="30" spans="1:33" s="315" customFormat="1" x14ac:dyDescent="0.25">
      <c r="A30" s="208"/>
      <c r="B30" s="198"/>
      <c r="C30" s="198"/>
      <c r="D30" s="198"/>
      <c r="E30" s="198"/>
      <c r="F30" s="198"/>
      <c r="G30" s="198"/>
      <c r="H30" s="198"/>
      <c r="I30" s="198"/>
      <c r="J30" s="198"/>
      <c r="K30" s="198"/>
      <c r="L30" s="198"/>
      <c r="M30" s="198"/>
      <c r="N30" s="341"/>
      <c r="O30" s="189"/>
      <c r="P30" s="190"/>
      <c r="Q30" s="190"/>
      <c r="R30" s="190"/>
      <c r="S30" s="190"/>
      <c r="T30" s="268">
        <f t="shared" si="0"/>
        <v>0</v>
      </c>
      <c r="U30" s="268">
        <f t="shared" si="1"/>
        <v>0</v>
      </c>
      <c r="V30" s="268">
        <f t="shared" si="2"/>
        <v>0</v>
      </c>
      <c r="W30" s="268">
        <f t="shared" si="3"/>
        <v>0</v>
      </c>
      <c r="X30" s="268">
        <f t="shared" si="4"/>
        <v>0</v>
      </c>
      <c r="Y30" s="268">
        <f t="shared" si="5"/>
        <v>0</v>
      </c>
      <c r="Z30" s="186"/>
      <c r="AA30" s="186"/>
      <c r="AB30" s="294"/>
      <c r="AC30" s="294"/>
      <c r="AD30" s="423"/>
      <c r="AE30" s="294"/>
      <c r="AF30" s="294"/>
      <c r="AG30" s="294"/>
    </row>
    <row r="31" spans="1:33" s="315" customFormat="1" x14ac:dyDescent="0.25">
      <c r="A31" s="208"/>
      <c r="B31" s="223"/>
      <c r="C31" s="198"/>
      <c r="D31" s="223"/>
      <c r="E31" s="223"/>
      <c r="F31" s="223"/>
      <c r="G31" s="198"/>
      <c r="H31" s="198"/>
      <c r="I31" s="198"/>
      <c r="J31" s="198"/>
      <c r="K31" s="198"/>
      <c r="L31" s="198"/>
      <c r="M31" s="198"/>
      <c r="N31" s="341"/>
      <c r="O31" s="189"/>
      <c r="P31" s="190"/>
      <c r="Q31" s="190"/>
      <c r="R31" s="190"/>
      <c r="S31" s="190"/>
      <c r="T31" s="268">
        <f t="shared" si="0"/>
        <v>0</v>
      </c>
      <c r="U31" s="268">
        <f t="shared" si="1"/>
        <v>0</v>
      </c>
      <c r="V31" s="268">
        <f t="shared" si="2"/>
        <v>0</v>
      </c>
      <c r="W31" s="268">
        <f t="shared" si="3"/>
        <v>0</v>
      </c>
      <c r="X31" s="268">
        <f t="shared" si="4"/>
        <v>0</v>
      </c>
      <c r="Y31" s="268">
        <f t="shared" si="5"/>
        <v>0</v>
      </c>
      <c r="Z31" s="186"/>
      <c r="AA31" s="186"/>
      <c r="AB31" s="294"/>
      <c r="AC31" s="294"/>
      <c r="AD31" s="423"/>
      <c r="AE31" s="294"/>
      <c r="AF31" s="294"/>
      <c r="AG31" s="294"/>
    </row>
    <row r="32" spans="1:33" s="315" customFormat="1" x14ac:dyDescent="0.25">
      <c r="A32" s="208"/>
      <c r="B32" s="223"/>
      <c r="C32" s="198"/>
      <c r="D32" s="223"/>
      <c r="E32" s="223"/>
      <c r="F32" s="223"/>
      <c r="G32" s="198"/>
      <c r="H32" s="198"/>
      <c r="I32" s="198"/>
      <c r="J32" s="198"/>
      <c r="K32" s="198"/>
      <c r="L32" s="198"/>
      <c r="M32" s="198"/>
      <c r="N32" s="341"/>
      <c r="O32" s="189"/>
      <c r="P32" s="190"/>
      <c r="Q32" s="190"/>
      <c r="R32" s="190"/>
      <c r="S32" s="190"/>
      <c r="T32" s="268">
        <f t="shared" si="0"/>
        <v>0</v>
      </c>
      <c r="U32" s="268">
        <f t="shared" si="1"/>
        <v>0</v>
      </c>
      <c r="V32" s="268">
        <f t="shared" si="2"/>
        <v>0</v>
      </c>
      <c r="W32" s="268">
        <f t="shared" si="3"/>
        <v>0</v>
      </c>
      <c r="X32" s="268">
        <f t="shared" si="4"/>
        <v>0</v>
      </c>
      <c r="Y32" s="268">
        <f t="shared" si="5"/>
        <v>0</v>
      </c>
      <c r="Z32" s="186"/>
      <c r="AA32" s="186"/>
      <c r="AB32" s="294"/>
      <c r="AC32" s="294"/>
      <c r="AD32" s="423"/>
      <c r="AE32" s="294"/>
      <c r="AF32" s="294"/>
      <c r="AG32" s="294"/>
    </row>
    <row r="33" spans="1:33" s="315" customFormat="1" x14ac:dyDescent="0.25">
      <c r="A33" s="208"/>
      <c r="B33" s="223"/>
      <c r="C33" s="198"/>
      <c r="D33" s="223"/>
      <c r="E33" s="223"/>
      <c r="F33" s="223"/>
      <c r="G33" s="198"/>
      <c r="H33" s="198"/>
      <c r="I33" s="198"/>
      <c r="J33" s="198"/>
      <c r="K33" s="198"/>
      <c r="L33" s="198"/>
      <c r="M33" s="198"/>
      <c r="N33" s="341"/>
      <c r="O33" s="189"/>
      <c r="P33" s="190"/>
      <c r="Q33" s="190"/>
      <c r="R33" s="190"/>
      <c r="S33" s="190"/>
      <c r="T33" s="268">
        <f t="shared" si="0"/>
        <v>0</v>
      </c>
      <c r="U33" s="268">
        <f t="shared" si="1"/>
        <v>0</v>
      </c>
      <c r="V33" s="268">
        <f t="shared" si="2"/>
        <v>0</v>
      </c>
      <c r="W33" s="268">
        <f t="shared" si="3"/>
        <v>0</v>
      </c>
      <c r="X33" s="268">
        <f t="shared" si="4"/>
        <v>0</v>
      </c>
      <c r="Y33" s="268">
        <f t="shared" si="5"/>
        <v>0</v>
      </c>
      <c r="Z33" s="372"/>
      <c r="AA33" s="372"/>
      <c r="AB33" s="312"/>
      <c r="AC33" s="312"/>
      <c r="AD33" s="312"/>
      <c r="AE33" s="312"/>
      <c r="AF33" s="312"/>
      <c r="AG33" s="312"/>
    </row>
    <row r="34" spans="1:33" s="315" customFormat="1" x14ac:dyDescent="0.25">
      <c r="A34" s="208"/>
      <c r="B34" s="223"/>
      <c r="C34" s="198"/>
      <c r="D34" s="223"/>
      <c r="E34" s="223"/>
      <c r="F34" s="223"/>
      <c r="G34" s="198"/>
      <c r="H34" s="198"/>
      <c r="I34" s="198"/>
      <c r="J34" s="198"/>
      <c r="K34" s="198"/>
      <c r="L34" s="198"/>
      <c r="M34" s="198"/>
      <c r="N34" s="341"/>
      <c r="O34" s="189"/>
      <c r="P34" s="190"/>
      <c r="Q34" s="190"/>
      <c r="R34" s="190"/>
      <c r="S34" s="190"/>
      <c r="T34" s="268">
        <f t="shared" si="0"/>
        <v>0</v>
      </c>
      <c r="U34" s="268">
        <f t="shared" si="1"/>
        <v>0</v>
      </c>
      <c r="V34" s="268">
        <f t="shared" si="2"/>
        <v>0</v>
      </c>
      <c r="W34" s="268">
        <f t="shared" si="3"/>
        <v>0</v>
      </c>
      <c r="X34" s="268">
        <f t="shared" si="4"/>
        <v>0</v>
      </c>
      <c r="Y34" s="268">
        <f t="shared" si="5"/>
        <v>0</v>
      </c>
      <c r="Z34" s="186"/>
      <c r="AA34" s="186"/>
      <c r="AB34" s="294"/>
      <c r="AC34" s="294"/>
      <c r="AD34" s="294"/>
      <c r="AE34" s="294"/>
      <c r="AF34" s="294"/>
      <c r="AG34" s="294"/>
    </row>
    <row r="35" spans="1:33" s="315" customFormat="1" x14ac:dyDescent="0.25">
      <c r="A35" s="208"/>
      <c r="B35" s="223"/>
      <c r="C35" s="198"/>
      <c r="D35" s="223"/>
      <c r="E35" s="223"/>
      <c r="F35" s="223"/>
      <c r="G35" s="198"/>
      <c r="H35" s="198"/>
      <c r="I35" s="198"/>
      <c r="J35" s="198"/>
      <c r="K35" s="198"/>
      <c r="L35" s="198"/>
      <c r="M35" s="198"/>
      <c r="N35" s="341"/>
      <c r="O35" s="189"/>
      <c r="P35" s="190"/>
      <c r="Q35" s="190"/>
      <c r="R35" s="190"/>
      <c r="S35" s="190"/>
      <c r="T35" s="268">
        <f t="shared" si="0"/>
        <v>0</v>
      </c>
      <c r="U35" s="268">
        <f t="shared" si="1"/>
        <v>0</v>
      </c>
      <c r="V35" s="268">
        <f t="shared" si="2"/>
        <v>0</v>
      </c>
      <c r="W35" s="268">
        <f t="shared" si="3"/>
        <v>0</v>
      </c>
      <c r="X35" s="268">
        <f t="shared" si="4"/>
        <v>0</v>
      </c>
      <c r="Y35" s="268">
        <f t="shared" si="5"/>
        <v>0</v>
      </c>
      <c r="Z35" s="186"/>
      <c r="AA35" s="186"/>
      <c r="AB35" s="294"/>
      <c r="AC35" s="294"/>
      <c r="AD35" s="294"/>
      <c r="AE35" s="294"/>
      <c r="AF35" s="294"/>
      <c r="AG35" s="294"/>
    </row>
    <row r="36" spans="1:33" s="315" customFormat="1" x14ac:dyDescent="0.25">
      <c r="A36" s="208"/>
      <c r="B36" s="223"/>
      <c r="C36" s="223"/>
      <c r="D36" s="223"/>
      <c r="E36" s="223"/>
      <c r="F36" s="223"/>
      <c r="G36" s="198"/>
      <c r="H36" s="198"/>
      <c r="I36" s="198"/>
      <c r="J36" s="198"/>
      <c r="K36" s="198"/>
      <c r="L36" s="198"/>
      <c r="M36" s="198"/>
      <c r="N36" s="341"/>
      <c r="O36" s="189"/>
      <c r="P36" s="190"/>
      <c r="Q36" s="190"/>
      <c r="R36" s="190"/>
      <c r="S36" s="190"/>
      <c r="T36" s="268">
        <f t="shared" si="0"/>
        <v>0</v>
      </c>
      <c r="U36" s="268">
        <f t="shared" si="1"/>
        <v>0</v>
      </c>
      <c r="V36" s="268">
        <f t="shared" si="2"/>
        <v>0</v>
      </c>
      <c r="W36" s="268">
        <f t="shared" si="3"/>
        <v>0</v>
      </c>
      <c r="X36" s="268">
        <f t="shared" si="4"/>
        <v>0</v>
      </c>
      <c r="Y36" s="268">
        <f t="shared" si="5"/>
        <v>0</v>
      </c>
      <c r="Z36" s="186"/>
      <c r="AA36" s="186"/>
      <c r="AB36" s="296"/>
      <c r="AC36" s="296"/>
      <c r="AD36" s="423"/>
      <c r="AE36" s="294"/>
      <c r="AF36" s="294"/>
      <c r="AG36" s="294"/>
    </row>
    <row r="37" spans="1:33" s="315" customFormat="1" x14ac:dyDescent="0.25">
      <c r="A37" s="208"/>
      <c r="B37" s="223"/>
      <c r="C37" s="223"/>
      <c r="D37" s="223"/>
      <c r="E37" s="513"/>
      <c r="F37" s="223"/>
      <c r="G37" s="514"/>
      <c r="H37" s="198"/>
      <c r="I37" s="198"/>
      <c r="J37" s="198"/>
      <c r="K37" s="198"/>
      <c r="L37" s="198"/>
      <c r="M37" s="198"/>
      <c r="N37" s="341"/>
      <c r="O37" s="279"/>
      <c r="P37" s="268"/>
      <c r="Q37" s="268"/>
      <c r="R37" s="268"/>
      <c r="S37" s="268"/>
      <c r="T37" s="268">
        <f t="shared" si="0"/>
        <v>0</v>
      </c>
      <c r="U37" s="268">
        <f t="shared" si="1"/>
        <v>0</v>
      </c>
      <c r="V37" s="268">
        <f t="shared" si="2"/>
        <v>0</v>
      </c>
      <c r="W37" s="268">
        <f t="shared" si="3"/>
        <v>0</v>
      </c>
      <c r="X37" s="268">
        <f t="shared" si="4"/>
        <v>0</v>
      </c>
      <c r="Y37" s="268">
        <f t="shared" si="5"/>
        <v>0</v>
      </c>
      <c r="Z37" s="186"/>
      <c r="AA37" s="186"/>
      <c r="AB37" s="296"/>
      <c r="AC37" s="296"/>
      <c r="AD37" s="294"/>
      <c r="AE37" s="296"/>
      <c r="AF37" s="296"/>
      <c r="AG37" s="294"/>
    </row>
    <row r="38" spans="1:33" s="315" customFormat="1" x14ac:dyDescent="0.25">
      <c r="A38" s="208"/>
      <c r="B38" s="223"/>
      <c r="C38" s="223"/>
      <c r="D38" s="223"/>
      <c r="E38" s="513"/>
      <c r="F38" s="223"/>
      <c r="G38" s="514"/>
      <c r="H38" s="198"/>
      <c r="I38" s="198"/>
      <c r="J38" s="198"/>
      <c r="K38" s="198"/>
      <c r="L38" s="198"/>
      <c r="M38" s="198"/>
      <c r="N38" s="341"/>
      <c r="O38" s="279"/>
      <c r="P38" s="268"/>
      <c r="Q38" s="268"/>
      <c r="R38" s="268"/>
      <c r="S38" s="268"/>
      <c r="T38" s="268">
        <f t="shared" si="0"/>
        <v>0</v>
      </c>
      <c r="U38" s="268">
        <f t="shared" si="1"/>
        <v>0</v>
      </c>
      <c r="V38" s="268">
        <f t="shared" si="2"/>
        <v>0</v>
      </c>
      <c r="W38" s="268">
        <f t="shared" si="3"/>
        <v>0</v>
      </c>
      <c r="X38" s="268">
        <f t="shared" si="4"/>
        <v>0</v>
      </c>
      <c r="Y38" s="268">
        <f t="shared" si="5"/>
        <v>0</v>
      </c>
      <c r="Z38" s="186"/>
      <c r="AA38" s="186"/>
      <c r="AB38" s="296"/>
      <c r="AC38" s="296"/>
      <c r="AD38" s="294"/>
      <c r="AE38" s="296"/>
      <c r="AF38" s="296"/>
      <c r="AG38" s="294"/>
    </row>
    <row r="39" spans="1:33" s="315" customFormat="1" x14ac:dyDescent="0.25">
      <c r="A39" s="208"/>
      <c r="B39" s="223"/>
      <c r="C39" s="223"/>
      <c r="D39" s="223"/>
      <c r="E39" s="513"/>
      <c r="F39" s="223"/>
      <c r="G39" s="514"/>
      <c r="H39" s="198"/>
      <c r="I39" s="198"/>
      <c r="J39" s="198"/>
      <c r="K39" s="198"/>
      <c r="L39" s="198"/>
      <c r="M39" s="198"/>
      <c r="N39" s="341"/>
      <c r="O39" s="279"/>
      <c r="P39" s="268"/>
      <c r="Q39" s="268"/>
      <c r="R39" s="268"/>
      <c r="S39" s="268"/>
      <c r="T39" s="268">
        <f t="shared" si="0"/>
        <v>0</v>
      </c>
      <c r="U39" s="268">
        <f t="shared" si="1"/>
        <v>0</v>
      </c>
      <c r="V39" s="268">
        <f t="shared" si="2"/>
        <v>0</v>
      </c>
      <c r="W39" s="268">
        <f t="shared" si="3"/>
        <v>0</v>
      </c>
      <c r="X39" s="268">
        <f t="shared" si="4"/>
        <v>0</v>
      </c>
      <c r="Y39" s="268">
        <f t="shared" si="5"/>
        <v>0</v>
      </c>
      <c r="Z39" s="186"/>
      <c r="AA39" s="186"/>
      <c r="AB39" s="296"/>
      <c r="AC39" s="294"/>
      <c r="AD39" s="294"/>
      <c r="AE39" s="296"/>
      <c r="AF39" s="296"/>
      <c r="AG39" s="294"/>
    </row>
    <row r="40" spans="1:33" s="315" customFormat="1" x14ac:dyDescent="0.25">
      <c r="A40" s="208"/>
      <c r="B40" s="198"/>
      <c r="C40" s="198"/>
      <c r="D40" s="198"/>
      <c r="E40" s="198"/>
      <c r="F40" s="198"/>
      <c r="G40" s="198"/>
      <c r="H40" s="198"/>
      <c r="I40" s="198"/>
      <c r="J40" s="198"/>
      <c r="K40" s="198"/>
      <c r="L40" s="198"/>
      <c r="M40" s="198"/>
      <c r="N40" s="341"/>
      <c r="O40" s="189"/>
      <c r="P40" s="190"/>
      <c r="Q40" s="190"/>
      <c r="R40" s="190"/>
      <c r="S40" s="190"/>
      <c r="T40" s="268">
        <f t="shared" ref="T40:X58" si="6">IF($N40="Pending",0,$N40*O40)</f>
        <v>0</v>
      </c>
      <c r="U40" s="268">
        <f t="shared" si="6"/>
        <v>0</v>
      </c>
      <c r="V40" s="268">
        <f t="shared" si="6"/>
        <v>0</v>
      </c>
      <c r="W40" s="268">
        <f t="shared" si="6"/>
        <v>0</v>
      </c>
      <c r="X40" s="268">
        <f t="shared" si="6"/>
        <v>0</v>
      </c>
      <c r="Y40" s="268">
        <f t="shared" ref="Y40:Y72" si="7">SUM(T40:X40)</f>
        <v>0</v>
      </c>
      <c r="Z40" s="186"/>
      <c r="AA40" s="186"/>
      <c r="AB40" s="296"/>
      <c r="AC40" s="296"/>
      <c r="AD40" s="296"/>
      <c r="AE40" s="296"/>
      <c r="AF40" s="296"/>
      <c r="AG40" s="296"/>
    </row>
    <row r="41" spans="1:33" s="315" customFormat="1" x14ac:dyDescent="0.25">
      <c r="A41" s="208"/>
      <c r="B41" s="198"/>
      <c r="C41" s="198"/>
      <c r="D41" s="198"/>
      <c r="E41" s="198"/>
      <c r="F41" s="198"/>
      <c r="G41" s="198"/>
      <c r="H41" s="198"/>
      <c r="I41" s="198"/>
      <c r="J41" s="198"/>
      <c r="K41" s="198"/>
      <c r="L41" s="198"/>
      <c r="M41" s="198"/>
      <c r="N41" s="341"/>
      <c r="O41" s="189"/>
      <c r="P41" s="189"/>
      <c r="Q41" s="189"/>
      <c r="R41" s="189"/>
      <c r="S41" s="189"/>
      <c r="T41" s="268">
        <f t="shared" si="6"/>
        <v>0</v>
      </c>
      <c r="U41" s="268">
        <f t="shared" si="6"/>
        <v>0</v>
      </c>
      <c r="V41" s="268">
        <f t="shared" si="6"/>
        <v>0</v>
      </c>
      <c r="W41" s="268">
        <f t="shared" si="6"/>
        <v>0</v>
      </c>
      <c r="X41" s="268">
        <f t="shared" si="6"/>
        <v>0</v>
      </c>
      <c r="Y41" s="268">
        <f t="shared" si="7"/>
        <v>0</v>
      </c>
      <c r="Z41" s="186"/>
      <c r="AA41" s="186"/>
      <c r="AB41" s="296"/>
      <c r="AC41" s="296"/>
      <c r="AD41" s="296"/>
      <c r="AE41" s="296"/>
      <c r="AF41" s="296"/>
      <c r="AG41" s="296"/>
    </row>
    <row r="42" spans="1:33" s="315" customFormat="1" x14ac:dyDescent="0.25">
      <c r="A42" s="208"/>
      <c r="B42" s="198"/>
      <c r="C42" s="198"/>
      <c r="D42" s="198"/>
      <c r="E42" s="198"/>
      <c r="F42" s="198"/>
      <c r="G42" s="198"/>
      <c r="H42" s="198"/>
      <c r="I42" s="198"/>
      <c r="J42" s="198"/>
      <c r="K42" s="198"/>
      <c r="L42" s="198"/>
      <c r="M42" s="198"/>
      <c r="N42" s="341"/>
      <c r="O42" s="189"/>
      <c r="P42" s="190"/>
      <c r="Q42" s="190"/>
      <c r="R42" s="190"/>
      <c r="S42" s="190"/>
      <c r="T42" s="268">
        <f t="shared" si="6"/>
        <v>0</v>
      </c>
      <c r="U42" s="268">
        <f t="shared" si="6"/>
        <v>0</v>
      </c>
      <c r="V42" s="268">
        <f t="shared" si="6"/>
        <v>0</v>
      </c>
      <c r="W42" s="268">
        <f t="shared" si="6"/>
        <v>0</v>
      </c>
      <c r="X42" s="268">
        <f t="shared" si="6"/>
        <v>0</v>
      </c>
      <c r="Y42" s="268">
        <f t="shared" si="7"/>
        <v>0</v>
      </c>
      <c r="Z42" s="186"/>
      <c r="AA42" s="186"/>
      <c r="AB42" s="296"/>
      <c r="AC42" s="296"/>
      <c r="AD42" s="296"/>
      <c r="AE42" s="296"/>
      <c r="AF42" s="296"/>
      <c r="AG42" s="296"/>
    </row>
    <row r="43" spans="1:33" s="315" customFormat="1" x14ac:dyDescent="0.25">
      <c r="A43" s="208"/>
      <c r="B43" s="198"/>
      <c r="C43" s="198"/>
      <c r="D43" s="198"/>
      <c r="E43" s="198"/>
      <c r="F43" s="198"/>
      <c r="G43" s="198"/>
      <c r="H43" s="198"/>
      <c r="I43" s="198"/>
      <c r="J43" s="198"/>
      <c r="K43" s="198"/>
      <c r="L43" s="198"/>
      <c r="M43" s="198"/>
      <c r="N43" s="341"/>
      <c r="O43" s="189"/>
      <c r="P43" s="190"/>
      <c r="Q43" s="190"/>
      <c r="R43" s="190"/>
      <c r="S43" s="190"/>
      <c r="T43" s="268">
        <f t="shared" si="6"/>
        <v>0</v>
      </c>
      <c r="U43" s="268">
        <f t="shared" si="6"/>
        <v>0</v>
      </c>
      <c r="V43" s="268">
        <f t="shared" si="6"/>
        <v>0</v>
      </c>
      <c r="W43" s="268">
        <f t="shared" si="6"/>
        <v>0</v>
      </c>
      <c r="X43" s="268">
        <f t="shared" si="6"/>
        <v>0</v>
      </c>
      <c r="Y43" s="268">
        <f t="shared" si="7"/>
        <v>0</v>
      </c>
      <c r="Z43" s="186"/>
      <c r="AA43" s="186"/>
    </row>
    <row r="44" spans="1:33" s="315" customFormat="1" x14ac:dyDescent="0.25">
      <c r="A44" s="208"/>
      <c r="B44" s="198"/>
      <c r="C44" s="198"/>
      <c r="D44" s="198"/>
      <c r="E44" s="198"/>
      <c r="F44" s="198"/>
      <c r="G44" s="198"/>
      <c r="H44" s="198"/>
      <c r="I44" s="198"/>
      <c r="J44" s="198"/>
      <c r="K44" s="198"/>
      <c r="L44" s="198"/>
      <c r="M44" s="198"/>
      <c r="N44" s="341"/>
      <c r="O44" s="189"/>
      <c r="P44" s="190"/>
      <c r="Q44" s="190"/>
      <c r="R44" s="190"/>
      <c r="S44" s="190"/>
      <c r="T44" s="268">
        <f t="shared" si="6"/>
        <v>0</v>
      </c>
      <c r="U44" s="268">
        <f t="shared" si="6"/>
        <v>0</v>
      </c>
      <c r="V44" s="268">
        <f t="shared" si="6"/>
        <v>0</v>
      </c>
      <c r="W44" s="268">
        <f t="shared" si="6"/>
        <v>0</v>
      </c>
      <c r="X44" s="268">
        <f t="shared" si="6"/>
        <v>0</v>
      </c>
      <c r="Y44" s="268">
        <f t="shared" si="7"/>
        <v>0</v>
      </c>
      <c r="Z44" s="186"/>
      <c r="AA44" s="186"/>
    </row>
    <row r="45" spans="1:33" s="315" customFormat="1" x14ac:dyDescent="0.25">
      <c r="A45" s="208"/>
      <c r="B45" s="198"/>
      <c r="C45" s="198"/>
      <c r="D45" s="198"/>
      <c r="E45" s="198"/>
      <c r="F45" s="198"/>
      <c r="G45" s="198"/>
      <c r="H45" s="198"/>
      <c r="I45" s="198"/>
      <c r="J45" s="198"/>
      <c r="K45" s="198"/>
      <c r="L45" s="198"/>
      <c r="M45" s="198"/>
      <c r="N45" s="341"/>
      <c r="O45" s="189"/>
      <c r="P45" s="190"/>
      <c r="Q45" s="190"/>
      <c r="R45" s="190"/>
      <c r="S45" s="190"/>
      <c r="T45" s="268">
        <f t="shared" si="6"/>
        <v>0</v>
      </c>
      <c r="U45" s="268">
        <f t="shared" si="6"/>
        <v>0</v>
      </c>
      <c r="V45" s="268">
        <f t="shared" si="6"/>
        <v>0</v>
      </c>
      <c r="W45" s="268">
        <f t="shared" si="6"/>
        <v>0</v>
      </c>
      <c r="X45" s="268">
        <f t="shared" si="6"/>
        <v>0</v>
      </c>
      <c r="Y45" s="268">
        <f t="shared" si="7"/>
        <v>0</v>
      </c>
      <c r="Z45" s="186"/>
      <c r="AA45" s="186"/>
    </row>
    <row r="46" spans="1:33" s="315" customFormat="1" x14ac:dyDescent="0.25">
      <c r="A46" s="208"/>
      <c r="B46" s="198"/>
      <c r="C46" s="198"/>
      <c r="D46" s="198"/>
      <c r="E46" s="198"/>
      <c r="F46" s="198"/>
      <c r="G46" s="198"/>
      <c r="H46" s="198"/>
      <c r="I46" s="198"/>
      <c r="J46" s="198"/>
      <c r="K46" s="198"/>
      <c r="L46" s="198"/>
      <c r="M46" s="198"/>
      <c r="N46" s="341"/>
      <c r="O46" s="189"/>
      <c r="P46" s="190"/>
      <c r="Q46" s="190"/>
      <c r="R46" s="190"/>
      <c r="S46" s="190"/>
      <c r="T46" s="268">
        <f t="shared" si="6"/>
        <v>0</v>
      </c>
      <c r="U46" s="268">
        <f t="shared" si="6"/>
        <v>0</v>
      </c>
      <c r="V46" s="268">
        <f t="shared" si="6"/>
        <v>0</v>
      </c>
      <c r="W46" s="268">
        <f t="shared" si="6"/>
        <v>0</v>
      </c>
      <c r="X46" s="268">
        <f t="shared" si="6"/>
        <v>0</v>
      </c>
      <c r="Y46" s="268">
        <f t="shared" si="7"/>
        <v>0</v>
      </c>
      <c r="Z46" s="186"/>
      <c r="AA46" s="186"/>
    </row>
    <row r="47" spans="1:33" s="315" customFormat="1" x14ac:dyDescent="0.25">
      <c r="A47" s="208"/>
      <c r="B47" s="198"/>
      <c r="C47" s="198"/>
      <c r="D47" s="198"/>
      <c r="E47" s="198"/>
      <c r="F47" s="198"/>
      <c r="G47" s="198"/>
      <c r="H47" s="198"/>
      <c r="I47" s="198"/>
      <c r="J47" s="198"/>
      <c r="K47" s="198"/>
      <c r="L47" s="198"/>
      <c r="M47" s="198"/>
      <c r="N47" s="279"/>
      <c r="O47" s="189"/>
      <c r="P47" s="191"/>
      <c r="Q47" s="191"/>
      <c r="R47" s="191"/>
      <c r="S47" s="191"/>
      <c r="T47" s="268">
        <f t="shared" si="6"/>
        <v>0</v>
      </c>
      <c r="U47" s="268">
        <f t="shared" si="6"/>
        <v>0</v>
      </c>
      <c r="V47" s="268">
        <f t="shared" si="6"/>
        <v>0</v>
      </c>
      <c r="W47" s="268">
        <f t="shared" si="6"/>
        <v>0</v>
      </c>
      <c r="X47" s="268">
        <f t="shared" si="6"/>
        <v>0</v>
      </c>
      <c r="Y47" s="268">
        <f t="shared" si="7"/>
        <v>0</v>
      </c>
      <c r="Z47" s="186"/>
      <c r="AA47" s="186"/>
    </row>
    <row r="48" spans="1:33" s="315" customFormat="1" x14ac:dyDescent="0.25">
      <c r="A48" s="208"/>
      <c r="B48" s="198"/>
      <c r="C48" s="198"/>
      <c r="D48" s="198"/>
      <c r="E48" s="198"/>
      <c r="F48" s="198"/>
      <c r="G48" s="198"/>
      <c r="H48" s="198"/>
      <c r="I48" s="198"/>
      <c r="J48" s="198"/>
      <c r="K48" s="198"/>
      <c r="L48" s="198"/>
      <c r="M48" s="198"/>
      <c r="N48" s="279"/>
      <c r="O48" s="189"/>
      <c r="P48" s="191"/>
      <c r="Q48" s="191"/>
      <c r="R48" s="191"/>
      <c r="S48" s="191"/>
      <c r="T48" s="268">
        <f t="shared" si="6"/>
        <v>0</v>
      </c>
      <c r="U48" s="268">
        <f t="shared" si="6"/>
        <v>0</v>
      </c>
      <c r="V48" s="268">
        <f t="shared" si="6"/>
        <v>0</v>
      </c>
      <c r="W48" s="268">
        <f t="shared" si="6"/>
        <v>0</v>
      </c>
      <c r="X48" s="268">
        <f t="shared" si="6"/>
        <v>0</v>
      </c>
      <c r="Y48" s="268">
        <f t="shared" si="7"/>
        <v>0</v>
      </c>
      <c r="Z48" s="186"/>
      <c r="AA48" s="186"/>
    </row>
    <row r="49" spans="1:27" s="315" customFormat="1" x14ac:dyDescent="0.25">
      <c r="A49" s="208"/>
      <c r="B49" s="198"/>
      <c r="C49" s="198"/>
      <c r="D49" s="198"/>
      <c r="E49" s="198"/>
      <c r="F49" s="198"/>
      <c r="G49" s="198"/>
      <c r="H49" s="198"/>
      <c r="I49" s="198"/>
      <c r="J49" s="198"/>
      <c r="K49" s="198"/>
      <c r="L49" s="198"/>
      <c r="M49" s="198"/>
      <c r="N49" s="279"/>
      <c r="O49" s="189"/>
      <c r="P49" s="191"/>
      <c r="Q49" s="191"/>
      <c r="R49" s="191"/>
      <c r="S49" s="191"/>
      <c r="T49" s="268">
        <f t="shared" si="6"/>
        <v>0</v>
      </c>
      <c r="U49" s="268">
        <f t="shared" si="6"/>
        <v>0</v>
      </c>
      <c r="V49" s="268">
        <f t="shared" si="6"/>
        <v>0</v>
      </c>
      <c r="W49" s="268">
        <f t="shared" si="6"/>
        <v>0</v>
      </c>
      <c r="X49" s="268">
        <f t="shared" si="6"/>
        <v>0</v>
      </c>
      <c r="Y49" s="268">
        <f t="shared" si="7"/>
        <v>0</v>
      </c>
      <c r="Z49" s="186"/>
      <c r="AA49" s="186"/>
    </row>
    <row r="50" spans="1:27" s="315" customFormat="1" x14ac:dyDescent="0.25">
      <c r="A50" s="208"/>
      <c r="B50" s="198"/>
      <c r="C50" s="198"/>
      <c r="D50" s="198"/>
      <c r="E50" s="198"/>
      <c r="F50" s="198"/>
      <c r="G50" s="198"/>
      <c r="H50" s="198"/>
      <c r="I50" s="198"/>
      <c r="J50" s="198"/>
      <c r="K50" s="198"/>
      <c r="L50" s="198"/>
      <c r="M50" s="198"/>
      <c r="N50" s="279"/>
      <c r="O50" s="189"/>
      <c r="P50" s="191"/>
      <c r="Q50" s="191"/>
      <c r="R50" s="191"/>
      <c r="S50" s="191"/>
      <c r="T50" s="268">
        <f t="shared" si="6"/>
        <v>0</v>
      </c>
      <c r="U50" s="268">
        <f t="shared" si="6"/>
        <v>0</v>
      </c>
      <c r="V50" s="268">
        <f t="shared" si="6"/>
        <v>0</v>
      </c>
      <c r="W50" s="268">
        <f t="shared" si="6"/>
        <v>0</v>
      </c>
      <c r="X50" s="268">
        <f t="shared" si="6"/>
        <v>0</v>
      </c>
      <c r="Y50" s="268">
        <f t="shared" si="7"/>
        <v>0</v>
      </c>
      <c r="Z50" s="186"/>
      <c r="AA50" s="186"/>
    </row>
    <row r="51" spans="1:27" s="315" customFormat="1" x14ac:dyDescent="0.25">
      <c r="A51" s="208"/>
      <c r="B51" s="198"/>
      <c r="C51" s="198"/>
      <c r="D51" s="198"/>
      <c r="E51" s="198"/>
      <c r="F51" s="198"/>
      <c r="G51" s="198"/>
      <c r="H51" s="198"/>
      <c r="I51" s="198"/>
      <c r="J51" s="198"/>
      <c r="K51" s="198"/>
      <c r="L51" s="198"/>
      <c r="M51" s="198"/>
      <c r="N51" s="279"/>
      <c r="O51" s="189"/>
      <c r="P51" s="191"/>
      <c r="Q51" s="191"/>
      <c r="R51" s="191"/>
      <c r="S51" s="191"/>
      <c r="T51" s="268">
        <f t="shared" si="6"/>
        <v>0</v>
      </c>
      <c r="U51" s="268">
        <f t="shared" si="6"/>
        <v>0</v>
      </c>
      <c r="V51" s="268">
        <f t="shared" si="6"/>
        <v>0</v>
      </c>
      <c r="W51" s="268">
        <f t="shared" si="6"/>
        <v>0</v>
      </c>
      <c r="X51" s="268">
        <f t="shared" si="6"/>
        <v>0</v>
      </c>
      <c r="Y51" s="268">
        <f t="shared" si="7"/>
        <v>0</v>
      </c>
      <c r="Z51" s="186"/>
      <c r="AA51" s="186"/>
    </row>
    <row r="52" spans="1:27" s="315" customFormat="1" x14ac:dyDescent="0.25">
      <c r="A52" s="208"/>
      <c r="B52" s="198"/>
      <c r="C52" s="198"/>
      <c r="D52" s="198"/>
      <c r="E52" s="198"/>
      <c r="F52" s="198"/>
      <c r="G52" s="198"/>
      <c r="H52" s="198"/>
      <c r="I52" s="198"/>
      <c r="J52" s="198"/>
      <c r="K52" s="198"/>
      <c r="L52" s="198"/>
      <c r="M52" s="198"/>
      <c r="N52" s="279"/>
      <c r="O52" s="189"/>
      <c r="P52" s="191"/>
      <c r="Q52" s="191"/>
      <c r="R52" s="191"/>
      <c r="S52" s="191"/>
      <c r="T52" s="268">
        <f t="shared" si="6"/>
        <v>0</v>
      </c>
      <c r="U52" s="268">
        <f t="shared" si="6"/>
        <v>0</v>
      </c>
      <c r="V52" s="268">
        <f t="shared" si="6"/>
        <v>0</v>
      </c>
      <c r="W52" s="268">
        <f t="shared" si="6"/>
        <v>0</v>
      </c>
      <c r="X52" s="268">
        <f t="shared" si="6"/>
        <v>0</v>
      </c>
      <c r="Y52" s="268">
        <f t="shared" si="7"/>
        <v>0</v>
      </c>
      <c r="Z52" s="186"/>
      <c r="AA52" s="186"/>
    </row>
    <row r="53" spans="1:27" s="315" customFormat="1" x14ac:dyDescent="0.25">
      <c r="A53" s="208"/>
      <c r="B53" s="198"/>
      <c r="C53" s="198"/>
      <c r="D53" s="198"/>
      <c r="E53" s="198"/>
      <c r="F53" s="198"/>
      <c r="G53" s="198"/>
      <c r="H53" s="198"/>
      <c r="I53" s="198"/>
      <c r="J53" s="198"/>
      <c r="K53" s="198"/>
      <c r="L53" s="198"/>
      <c r="M53" s="198"/>
      <c r="N53" s="279"/>
      <c r="O53" s="189"/>
      <c r="P53" s="191"/>
      <c r="Q53" s="191"/>
      <c r="R53" s="191"/>
      <c r="S53" s="191"/>
      <c r="T53" s="268">
        <f t="shared" si="6"/>
        <v>0</v>
      </c>
      <c r="U53" s="268">
        <f t="shared" si="6"/>
        <v>0</v>
      </c>
      <c r="V53" s="268">
        <f t="shared" si="6"/>
        <v>0</v>
      </c>
      <c r="W53" s="268">
        <f t="shared" si="6"/>
        <v>0</v>
      </c>
      <c r="X53" s="268">
        <f t="shared" si="6"/>
        <v>0</v>
      </c>
      <c r="Y53" s="268">
        <f t="shared" si="7"/>
        <v>0</v>
      </c>
      <c r="Z53" s="186"/>
      <c r="AA53" s="186"/>
    </row>
    <row r="54" spans="1:27" s="315" customFormat="1" x14ac:dyDescent="0.25">
      <c r="A54" s="208"/>
      <c r="B54" s="198"/>
      <c r="C54" s="198"/>
      <c r="D54" s="198"/>
      <c r="E54" s="198"/>
      <c r="F54" s="198"/>
      <c r="G54" s="198"/>
      <c r="H54" s="198"/>
      <c r="I54" s="198"/>
      <c r="J54" s="198"/>
      <c r="K54" s="198"/>
      <c r="L54" s="198"/>
      <c r="M54" s="198"/>
      <c r="N54" s="279"/>
      <c r="O54" s="189"/>
      <c r="P54" s="191"/>
      <c r="Q54" s="191"/>
      <c r="R54" s="191"/>
      <c r="S54" s="191"/>
      <c r="T54" s="268">
        <f t="shared" si="6"/>
        <v>0</v>
      </c>
      <c r="U54" s="268">
        <f t="shared" si="6"/>
        <v>0</v>
      </c>
      <c r="V54" s="268">
        <f t="shared" si="6"/>
        <v>0</v>
      </c>
      <c r="W54" s="268">
        <f t="shared" si="6"/>
        <v>0</v>
      </c>
      <c r="X54" s="268">
        <f t="shared" si="6"/>
        <v>0</v>
      </c>
      <c r="Y54" s="268">
        <f t="shared" si="7"/>
        <v>0</v>
      </c>
      <c r="Z54" s="186"/>
      <c r="AA54" s="186"/>
    </row>
    <row r="55" spans="1:27" s="315" customFormat="1" x14ac:dyDescent="0.25">
      <c r="A55" s="208"/>
      <c r="B55" s="198"/>
      <c r="C55" s="198"/>
      <c r="D55" s="198"/>
      <c r="E55" s="198"/>
      <c r="F55" s="198"/>
      <c r="G55" s="198"/>
      <c r="H55" s="198"/>
      <c r="I55" s="198"/>
      <c r="J55" s="198"/>
      <c r="K55" s="198"/>
      <c r="L55" s="198"/>
      <c r="M55" s="198"/>
      <c r="N55" s="279"/>
      <c r="O55" s="189"/>
      <c r="P55" s="191"/>
      <c r="Q55" s="191"/>
      <c r="R55" s="191"/>
      <c r="S55" s="191"/>
      <c r="T55" s="268">
        <f t="shared" si="6"/>
        <v>0</v>
      </c>
      <c r="U55" s="268">
        <f t="shared" si="6"/>
        <v>0</v>
      </c>
      <c r="V55" s="268">
        <f t="shared" si="6"/>
        <v>0</v>
      </c>
      <c r="W55" s="268">
        <f t="shared" si="6"/>
        <v>0</v>
      </c>
      <c r="X55" s="268">
        <f t="shared" si="6"/>
        <v>0</v>
      </c>
      <c r="Y55" s="268">
        <f t="shared" si="7"/>
        <v>0</v>
      </c>
      <c r="Z55" s="186"/>
      <c r="AA55" s="186"/>
    </row>
    <row r="56" spans="1:27" s="315" customFormat="1" x14ac:dyDescent="0.25">
      <c r="A56" s="208"/>
      <c r="B56" s="198"/>
      <c r="C56" s="198"/>
      <c r="D56" s="198"/>
      <c r="E56" s="198"/>
      <c r="F56" s="198"/>
      <c r="G56" s="198"/>
      <c r="H56" s="198"/>
      <c r="I56" s="198"/>
      <c r="J56" s="198"/>
      <c r="K56" s="198"/>
      <c r="L56" s="198"/>
      <c r="M56" s="198"/>
      <c r="N56" s="279"/>
      <c r="O56" s="189"/>
      <c r="P56" s="191"/>
      <c r="Q56" s="191"/>
      <c r="R56" s="191"/>
      <c r="S56" s="191"/>
      <c r="T56" s="268">
        <f t="shared" si="6"/>
        <v>0</v>
      </c>
      <c r="U56" s="268">
        <f t="shared" si="6"/>
        <v>0</v>
      </c>
      <c r="V56" s="268">
        <f t="shared" si="6"/>
        <v>0</v>
      </c>
      <c r="W56" s="268">
        <f t="shared" si="6"/>
        <v>0</v>
      </c>
      <c r="X56" s="268">
        <f t="shared" si="6"/>
        <v>0</v>
      </c>
      <c r="Y56" s="268">
        <f t="shared" si="7"/>
        <v>0</v>
      </c>
      <c r="Z56" s="186"/>
      <c r="AA56" s="186"/>
    </row>
    <row r="57" spans="1:27" s="315" customFormat="1" x14ac:dyDescent="0.25">
      <c r="A57" s="208"/>
      <c r="B57" s="198"/>
      <c r="C57" s="198"/>
      <c r="D57" s="198"/>
      <c r="E57" s="198"/>
      <c r="F57" s="198"/>
      <c r="G57" s="198"/>
      <c r="H57" s="198"/>
      <c r="I57" s="198"/>
      <c r="J57" s="198"/>
      <c r="K57" s="198"/>
      <c r="L57" s="198"/>
      <c r="M57" s="198"/>
      <c r="N57" s="279"/>
      <c r="O57" s="189"/>
      <c r="P57" s="191"/>
      <c r="Q57" s="191"/>
      <c r="R57" s="191"/>
      <c r="S57" s="191"/>
      <c r="T57" s="268">
        <f t="shared" si="6"/>
        <v>0</v>
      </c>
      <c r="U57" s="268">
        <f t="shared" si="6"/>
        <v>0</v>
      </c>
      <c r="V57" s="268">
        <f t="shared" si="6"/>
        <v>0</v>
      </c>
      <c r="W57" s="268">
        <f t="shared" si="6"/>
        <v>0</v>
      </c>
      <c r="X57" s="268">
        <f t="shared" si="6"/>
        <v>0</v>
      </c>
      <c r="Y57" s="268">
        <f t="shared" si="7"/>
        <v>0</v>
      </c>
      <c r="Z57" s="186"/>
      <c r="AA57" s="186"/>
    </row>
    <row r="58" spans="1:27" s="315" customFormat="1" x14ac:dyDescent="0.25">
      <c r="A58" s="208"/>
      <c r="B58" s="198"/>
      <c r="C58" s="198"/>
      <c r="D58" s="198"/>
      <c r="E58" s="198"/>
      <c r="F58" s="198"/>
      <c r="G58" s="198"/>
      <c r="H58" s="198"/>
      <c r="I58" s="198"/>
      <c r="J58" s="198"/>
      <c r="K58" s="198"/>
      <c r="L58" s="198"/>
      <c r="M58" s="198"/>
      <c r="N58" s="279"/>
      <c r="O58" s="189"/>
      <c r="P58" s="191"/>
      <c r="Q58" s="191"/>
      <c r="R58" s="191"/>
      <c r="S58" s="191"/>
      <c r="T58" s="268">
        <f t="shared" si="6"/>
        <v>0</v>
      </c>
      <c r="U58" s="268">
        <f t="shared" si="6"/>
        <v>0</v>
      </c>
      <c r="V58" s="268">
        <f t="shared" si="6"/>
        <v>0</v>
      </c>
      <c r="W58" s="268">
        <f t="shared" si="6"/>
        <v>0</v>
      </c>
      <c r="X58" s="268">
        <f t="shared" si="6"/>
        <v>0</v>
      </c>
      <c r="Y58" s="268">
        <f t="shared" si="7"/>
        <v>0</v>
      </c>
      <c r="Z58" s="186"/>
      <c r="AA58" s="186"/>
    </row>
    <row r="59" spans="1:27" s="315" customFormat="1" x14ac:dyDescent="0.25">
      <c r="A59" s="208"/>
      <c r="B59" s="198"/>
      <c r="C59" s="198"/>
      <c r="D59" s="198"/>
      <c r="E59" s="198"/>
      <c r="F59" s="198"/>
      <c r="G59" s="198"/>
      <c r="H59" s="198"/>
      <c r="I59" s="198"/>
      <c r="J59" s="198"/>
      <c r="K59" s="198"/>
      <c r="L59" s="198"/>
      <c r="M59" s="198"/>
      <c r="N59" s="279"/>
      <c r="O59" s="189"/>
      <c r="P59" s="191"/>
      <c r="Q59" s="191"/>
      <c r="R59" s="191"/>
      <c r="S59" s="191"/>
      <c r="T59" s="268">
        <f t="shared" ref="T59:X79" si="8">IF($N59="Pending",0,$N59*O59)</f>
        <v>0</v>
      </c>
      <c r="U59" s="268">
        <f t="shared" si="8"/>
        <v>0</v>
      </c>
      <c r="V59" s="268">
        <f t="shared" si="8"/>
        <v>0</v>
      </c>
      <c r="W59" s="268">
        <f t="shared" si="8"/>
        <v>0</v>
      </c>
      <c r="X59" s="268">
        <f t="shared" si="8"/>
        <v>0</v>
      </c>
      <c r="Y59" s="268">
        <f t="shared" si="7"/>
        <v>0</v>
      </c>
      <c r="Z59" s="186"/>
      <c r="AA59" s="186"/>
    </row>
    <row r="60" spans="1:27" s="315" customFormat="1" x14ac:dyDescent="0.25">
      <c r="A60" s="208"/>
      <c r="B60" s="198"/>
      <c r="C60" s="198"/>
      <c r="D60" s="198"/>
      <c r="E60" s="198"/>
      <c r="F60" s="198"/>
      <c r="G60" s="198"/>
      <c r="H60" s="198"/>
      <c r="I60" s="198"/>
      <c r="J60" s="198"/>
      <c r="K60" s="198"/>
      <c r="L60" s="198"/>
      <c r="M60" s="198"/>
      <c r="N60" s="279"/>
      <c r="O60" s="189"/>
      <c r="P60" s="191"/>
      <c r="Q60" s="191"/>
      <c r="R60" s="191"/>
      <c r="S60" s="191"/>
      <c r="T60" s="268">
        <f t="shared" si="8"/>
        <v>0</v>
      </c>
      <c r="U60" s="268">
        <f t="shared" si="8"/>
        <v>0</v>
      </c>
      <c r="V60" s="268">
        <f t="shared" si="8"/>
        <v>0</v>
      </c>
      <c r="W60" s="268">
        <f t="shared" si="8"/>
        <v>0</v>
      </c>
      <c r="X60" s="268">
        <f t="shared" si="8"/>
        <v>0</v>
      </c>
      <c r="Y60" s="268">
        <f t="shared" si="7"/>
        <v>0</v>
      </c>
      <c r="Z60" s="186"/>
      <c r="AA60" s="186"/>
    </row>
    <row r="61" spans="1:27" s="315" customFormat="1" x14ac:dyDescent="0.25">
      <c r="A61" s="208"/>
      <c r="B61" s="198"/>
      <c r="C61" s="198"/>
      <c r="D61" s="198"/>
      <c r="E61" s="198"/>
      <c r="F61" s="198"/>
      <c r="G61" s="198"/>
      <c r="H61" s="198"/>
      <c r="I61" s="198"/>
      <c r="J61" s="198"/>
      <c r="K61" s="198"/>
      <c r="L61" s="198"/>
      <c r="M61" s="198"/>
      <c r="N61" s="279"/>
      <c r="O61" s="189"/>
      <c r="P61" s="191"/>
      <c r="Q61" s="191"/>
      <c r="R61" s="191"/>
      <c r="S61" s="191"/>
      <c r="T61" s="268">
        <f t="shared" si="8"/>
        <v>0</v>
      </c>
      <c r="U61" s="268">
        <f t="shared" si="8"/>
        <v>0</v>
      </c>
      <c r="V61" s="268">
        <f t="shared" si="8"/>
        <v>0</v>
      </c>
      <c r="W61" s="268">
        <f t="shared" si="8"/>
        <v>0</v>
      </c>
      <c r="X61" s="268">
        <f t="shared" si="8"/>
        <v>0</v>
      </c>
      <c r="Y61" s="268">
        <f t="shared" si="7"/>
        <v>0</v>
      </c>
      <c r="Z61" s="186"/>
      <c r="AA61" s="186"/>
    </row>
    <row r="62" spans="1:27" s="315" customFormat="1" x14ac:dyDescent="0.25">
      <c r="A62" s="208"/>
      <c r="B62" s="198"/>
      <c r="C62" s="198"/>
      <c r="D62" s="198"/>
      <c r="E62" s="198"/>
      <c r="F62" s="198"/>
      <c r="G62" s="198"/>
      <c r="H62" s="198"/>
      <c r="I62" s="198"/>
      <c r="J62" s="198"/>
      <c r="K62" s="198"/>
      <c r="L62" s="198"/>
      <c r="M62" s="198"/>
      <c r="N62" s="279"/>
      <c r="O62" s="189"/>
      <c r="P62" s="191"/>
      <c r="Q62" s="191"/>
      <c r="R62" s="191"/>
      <c r="S62" s="191"/>
      <c r="T62" s="268">
        <f t="shared" si="8"/>
        <v>0</v>
      </c>
      <c r="U62" s="268">
        <f t="shared" si="8"/>
        <v>0</v>
      </c>
      <c r="V62" s="268">
        <f t="shared" si="8"/>
        <v>0</v>
      </c>
      <c r="W62" s="268">
        <f t="shared" si="8"/>
        <v>0</v>
      </c>
      <c r="X62" s="268">
        <f t="shared" si="8"/>
        <v>0</v>
      </c>
      <c r="Y62" s="268">
        <f t="shared" si="7"/>
        <v>0</v>
      </c>
      <c r="Z62" s="186"/>
      <c r="AA62" s="186"/>
    </row>
    <row r="63" spans="1:27" s="315" customFormat="1" x14ac:dyDescent="0.25">
      <c r="A63" s="208"/>
      <c r="B63" s="198"/>
      <c r="C63" s="198"/>
      <c r="D63" s="198"/>
      <c r="E63" s="198"/>
      <c r="F63" s="198"/>
      <c r="G63" s="198"/>
      <c r="H63" s="198"/>
      <c r="I63" s="198"/>
      <c r="J63" s="198"/>
      <c r="K63" s="198"/>
      <c r="L63" s="198"/>
      <c r="M63" s="198"/>
      <c r="N63" s="279"/>
      <c r="O63" s="189"/>
      <c r="P63" s="191"/>
      <c r="Q63" s="191"/>
      <c r="R63" s="191"/>
      <c r="S63" s="191"/>
      <c r="T63" s="268">
        <f t="shared" si="8"/>
        <v>0</v>
      </c>
      <c r="U63" s="268">
        <f t="shared" si="8"/>
        <v>0</v>
      </c>
      <c r="V63" s="268">
        <f t="shared" si="8"/>
        <v>0</v>
      </c>
      <c r="W63" s="268">
        <f t="shared" si="8"/>
        <v>0</v>
      </c>
      <c r="X63" s="268">
        <f t="shared" si="8"/>
        <v>0</v>
      </c>
      <c r="Y63" s="268">
        <f t="shared" si="7"/>
        <v>0</v>
      </c>
      <c r="Z63" s="186"/>
      <c r="AA63" s="186"/>
    </row>
    <row r="64" spans="1:27" s="315" customFormat="1" x14ac:dyDescent="0.25">
      <c r="A64" s="208"/>
      <c r="B64" s="198"/>
      <c r="C64" s="198"/>
      <c r="D64" s="198"/>
      <c r="E64" s="198"/>
      <c r="F64" s="198"/>
      <c r="G64" s="198"/>
      <c r="H64" s="198"/>
      <c r="I64" s="198"/>
      <c r="J64" s="198"/>
      <c r="K64" s="198"/>
      <c r="L64" s="198"/>
      <c r="M64" s="198"/>
      <c r="N64" s="279"/>
      <c r="O64" s="189"/>
      <c r="P64" s="191"/>
      <c r="Q64" s="191"/>
      <c r="R64" s="191"/>
      <c r="S64" s="191"/>
      <c r="T64" s="268">
        <f t="shared" si="8"/>
        <v>0</v>
      </c>
      <c r="U64" s="268">
        <f t="shared" si="8"/>
        <v>0</v>
      </c>
      <c r="V64" s="268">
        <f t="shared" si="8"/>
        <v>0</v>
      </c>
      <c r="W64" s="268">
        <f t="shared" si="8"/>
        <v>0</v>
      </c>
      <c r="X64" s="268">
        <f t="shared" si="8"/>
        <v>0</v>
      </c>
      <c r="Y64" s="268">
        <f t="shared" si="7"/>
        <v>0</v>
      </c>
      <c r="Z64" s="186"/>
      <c r="AA64" s="186"/>
    </row>
    <row r="65" spans="1:27" s="315" customFormat="1" x14ac:dyDescent="0.25">
      <c r="A65" s="208"/>
      <c r="B65" s="198"/>
      <c r="C65" s="198"/>
      <c r="D65" s="198"/>
      <c r="E65" s="198"/>
      <c r="F65" s="198"/>
      <c r="G65" s="198"/>
      <c r="H65" s="198"/>
      <c r="I65" s="198"/>
      <c r="J65" s="198"/>
      <c r="K65" s="198"/>
      <c r="L65" s="198"/>
      <c r="M65" s="198"/>
      <c r="N65" s="279"/>
      <c r="O65" s="189"/>
      <c r="P65" s="191"/>
      <c r="Q65" s="191"/>
      <c r="R65" s="191"/>
      <c r="S65" s="191"/>
      <c r="T65" s="268">
        <f t="shared" si="8"/>
        <v>0</v>
      </c>
      <c r="U65" s="268">
        <f t="shared" si="8"/>
        <v>0</v>
      </c>
      <c r="V65" s="268">
        <f t="shared" si="8"/>
        <v>0</v>
      </c>
      <c r="W65" s="268">
        <f t="shared" si="8"/>
        <v>0</v>
      </c>
      <c r="X65" s="268">
        <f t="shared" si="8"/>
        <v>0</v>
      </c>
      <c r="Y65" s="268">
        <f t="shared" si="7"/>
        <v>0</v>
      </c>
      <c r="Z65" s="186"/>
      <c r="AA65" s="186"/>
    </row>
    <row r="66" spans="1:27" s="315" customFormat="1" x14ac:dyDescent="0.25">
      <c r="A66" s="208"/>
      <c r="B66" s="198"/>
      <c r="C66" s="198"/>
      <c r="D66" s="198"/>
      <c r="E66" s="198"/>
      <c r="F66" s="198"/>
      <c r="G66" s="198"/>
      <c r="H66" s="198"/>
      <c r="I66" s="198"/>
      <c r="J66" s="198"/>
      <c r="K66" s="198"/>
      <c r="L66" s="198"/>
      <c r="M66" s="198"/>
      <c r="N66" s="279"/>
      <c r="O66" s="189"/>
      <c r="P66" s="191"/>
      <c r="Q66" s="191"/>
      <c r="R66" s="191"/>
      <c r="S66" s="191"/>
      <c r="T66" s="268">
        <f t="shared" si="8"/>
        <v>0</v>
      </c>
      <c r="U66" s="268">
        <f t="shared" si="8"/>
        <v>0</v>
      </c>
      <c r="V66" s="268">
        <f t="shared" si="8"/>
        <v>0</v>
      </c>
      <c r="W66" s="268">
        <f t="shared" si="8"/>
        <v>0</v>
      </c>
      <c r="X66" s="268">
        <f t="shared" si="8"/>
        <v>0</v>
      </c>
      <c r="Y66" s="268">
        <f t="shared" si="7"/>
        <v>0</v>
      </c>
      <c r="Z66" s="186"/>
      <c r="AA66" s="186"/>
    </row>
    <row r="67" spans="1:27" s="315" customFormat="1" x14ac:dyDescent="0.25">
      <c r="A67" s="208"/>
      <c r="B67" s="198"/>
      <c r="C67" s="198"/>
      <c r="D67" s="198"/>
      <c r="E67" s="198"/>
      <c r="F67" s="198"/>
      <c r="G67" s="198"/>
      <c r="H67" s="198"/>
      <c r="I67" s="198"/>
      <c r="J67" s="198"/>
      <c r="K67" s="198"/>
      <c r="L67" s="198"/>
      <c r="M67" s="198"/>
      <c r="N67" s="279"/>
      <c r="O67" s="189"/>
      <c r="P67" s="191"/>
      <c r="Q67" s="191"/>
      <c r="R67" s="191"/>
      <c r="S67" s="191"/>
      <c r="T67" s="268">
        <f t="shared" si="8"/>
        <v>0</v>
      </c>
      <c r="U67" s="268">
        <f t="shared" si="8"/>
        <v>0</v>
      </c>
      <c r="V67" s="268">
        <f t="shared" si="8"/>
        <v>0</v>
      </c>
      <c r="W67" s="268">
        <f t="shared" si="8"/>
        <v>0</v>
      </c>
      <c r="X67" s="268">
        <f t="shared" si="8"/>
        <v>0</v>
      </c>
      <c r="Y67" s="268">
        <f t="shared" si="7"/>
        <v>0</v>
      </c>
      <c r="Z67" s="186"/>
      <c r="AA67" s="186"/>
    </row>
    <row r="68" spans="1:27" s="315" customFormat="1" x14ac:dyDescent="0.25">
      <c r="A68" s="208"/>
      <c r="B68" s="198"/>
      <c r="C68" s="198"/>
      <c r="D68" s="198"/>
      <c r="E68" s="198"/>
      <c r="F68" s="198"/>
      <c r="G68" s="198"/>
      <c r="H68" s="198"/>
      <c r="I68" s="198"/>
      <c r="J68" s="198"/>
      <c r="K68" s="198"/>
      <c r="L68" s="198"/>
      <c r="M68" s="198"/>
      <c r="N68" s="279"/>
      <c r="O68" s="189"/>
      <c r="P68" s="191"/>
      <c r="Q68" s="191"/>
      <c r="R68" s="191"/>
      <c r="S68" s="191"/>
      <c r="T68" s="268">
        <f t="shared" si="8"/>
        <v>0</v>
      </c>
      <c r="U68" s="268">
        <f t="shared" si="8"/>
        <v>0</v>
      </c>
      <c r="V68" s="268">
        <f t="shared" si="8"/>
        <v>0</v>
      </c>
      <c r="W68" s="268">
        <f t="shared" si="8"/>
        <v>0</v>
      </c>
      <c r="X68" s="268">
        <f t="shared" si="8"/>
        <v>0</v>
      </c>
      <c r="Y68" s="268">
        <f t="shared" si="7"/>
        <v>0</v>
      </c>
      <c r="Z68" s="186"/>
      <c r="AA68" s="186"/>
    </row>
    <row r="69" spans="1:27" s="315" customFormat="1" x14ac:dyDescent="0.25">
      <c r="A69" s="208"/>
      <c r="B69" s="198"/>
      <c r="C69" s="198"/>
      <c r="D69" s="198"/>
      <c r="E69" s="198"/>
      <c r="F69" s="198"/>
      <c r="G69" s="198"/>
      <c r="H69" s="198"/>
      <c r="I69" s="198"/>
      <c r="J69" s="198"/>
      <c r="K69" s="198"/>
      <c r="L69" s="198"/>
      <c r="M69" s="198"/>
      <c r="N69" s="279"/>
      <c r="O69" s="189"/>
      <c r="P69" s="191"/>
      <c r="Q69" s="191"/>
      <c r="R69" s="191"/>
      <c r="S69" s="191"/>
      <c r="T69" s="268">
        <f t="shared" si="8"/>
        <v>0</v>
      </c>
      <c r="U69" s="268">
        <f t="shared" si="8"/>
        <v>0</v>
      </c>
      <c r="V69" s="268">
        <f t="shared" si="8"/>
        <v>0</v>
      </c>
      <c r="W69" s="268">
        <f t="shared" si="8"/>
        <v>0</v>
      </c>
      <c r="X69" s="268">
        <f t="shared" si="8"/>
        <v>0</v>
      </c>
      <c r="Y69" s="268">
        <f t="shared" si="7"/>
        <v>0</v>
      </c>
      <c r="Z69" s="186"/>
      <c r="AA69" s="186"/>
    </row>
    <row r="70" spans="1:27" s="315" customFormat="1" x14ac:dyDescent="0.25">
      <c r="A70" s="208"/>
      <c r="B70" s="198"/>
      <c r="C70" s="198"/>
      <c r="D70" s="198"/>
      <c r="E70" s="198"/>
      <c r="F70" s="198"/>
      <c r="G70" s="198"/>
      <c r="H70" s="198"/>
      <c r="I70" s="198"/>
      <c r="J70" s="198"/>
      <c r="K70" s="198"/>
      <c r="L70" s="198"/>
      <c r="M70" s="198"/>
      <c r="N70" s="279"/>
      <c r="O70" s="189"/>
      <c r="P70" s="191"/>
      <c r="Q70" s="191"/>
      <c r="R70" s="191"/>
      <c r="S70" s="191"/>
      <c r="T70" s="268">
        <f t="shared" si="8"/>
        <v>0</v>
      </c>
      <c r="U70" s="268">
        <f t="shared" si="8"/>
        <v>0</v>
      </c>
      <c r="V70" s="268">
        <f t="shared" si="8"/>
        <v>0</v>
      </c>
      <c r="W70" s="268">
        <f t="shared" si="8"/>
        <v>0</v>
      </c>
      <c r="X70" s="268">
        <f t="shared" si="8"/>
        <v>0</v>
      </c>
      <c r="Y70" s="268">
        <f t="shared" si="7"/>
        <v>0</v>
      </c>
      <c r="Z70" s="186"/>
      <c r="AA70" s="186"/>
    </row>
    <row r="71" spans="1:27" s="315" customFormat="1" x14ac:dyDescent="0.25">
      <c r="A71" s="208"/>
      <c r="B71" s="198"/>
      <c r="C71" s="198"/>
      <c r="D71" s="198"/>
      <c r="E71" s="198"/>
      <c r="F71" s="198"/>
      <c r="G71" s="198"/>
      <c r="H71" s="198"/>
      <c r="I71" s="198"/>
      <c r="J71" s="198"/>
      <c r="K71" s="198"/>
      <c r="L71" s="198"/>
      <c r="M71" s="198"/>
      <c r="N71" s="279"/>
      <c r="O71" s="189"/>
      <c r="P71" s="191"/>
      <c r="Q71" s="191"/>
      <c r="R71" s="191"/>
      <c r="S71" s="191"/>
      <c r="T71" s="268">
        <f t="shared" si="8"/>
        <v>0</v>
      </c>
      <c r="U71" s="268">
        <f t="shared" si="8"/>
        <v>0</v>
      </c>
      <c r="V71" s="268">
        <f t="shared" si="8"/>
        <v>0</v>
      </c>
      <c r="W71" s="268">
        <f t="shared" si="8"/>
        <v>0</v>
      </c>
      <c r="X71" s="268">
        <f t="shared" si="8"/>
        <v>0</v>
      </c>
      <c r="Y71" s="268">
        <f t="shared" si="7"/>
        <v>0</v>
      </c>
      <c r="Z71" s="186"/>
      <c r="AA71" s="186"/>
    </row>
    <row r="72" spans="1:27" s="315" customFormat="1" x14ac:dyDescent="0.25">
      <c r="A72" s="208"/>
      <c r="B72" s="198"/>
      <c r="C72" s="198"/>
      <c r="D72" s="198"/>
      <c r="E72" s="198"/>
      <c r="F72" s="198"/>
      <c r="G72" s="198"/>
      <c r="H72" s="198"/>
      <c r="I72" s="198"/>
      <c r="J72" s="198"/>
      <c r="K72" s="198"/>
      <c r="L72" s="198"/>
      <c r="M72" s="198"/>
      <c r="N72" s="279"/>
      <c r="O72" s="189"/>
      <c r="P72" s="191"/>
      <c r="Q72" s="191"/>
      <c r="R72" s="191"/>
      <c r="S72" s="191"/>
      <c r="T72" s="268">
        <f t="shared" si="8"/>
        <v>0</v>
      </c>
      <c r="U72" s="268">
        <f t="shared" si="8"/>
        <v>0</v>
      </c>
      <c r="V72" s="268">
        <f t="shared" si="8"/>
        <v>0</v>
      </c>
      <c r="W72" s="268">
        <f t="shared" si="8"/>
        <v>0</v>
      </c>
      <c r="X72" s="268">
        <f t="shared" si="8"/>
        <v>0</v>
      </c>
      <c r="Y72" s="268">
        <f t="shared" si="7"/>
        <v>0</v>
      </c>
      <c r="Z72" s="186"/>
      <c r="AA72" s="186"/>
    </row>
    <row r="73" spans="1:27" s="315" customFormat="1" x14ac:dyDescent="0.25">
      <c r="A73" s="208"/>
      <c r="B73" s="198"/>
      <c r="C73" s="198"/>
      <c r="D73" s="198"/>
      <c r="E73" s="198"/>
      <c r="F73" s="198"/>
      <c r="G73" s="198"/>
      <c r="H73" s="198"/>
      <c r="I73" s="198"/>
      <c r="J73" s="198"/>
      <c r="K73" s="198"/>
      <c r="L73" s="198"/>
      <c r="M73" s="198"/>
      <c r="N73" s="279"/>
      <c r="O73" s="189"/>
      <c r="P73" s="191"/>
      <c r="Q73" s="191"/>
      <c r="R73" s="191"/>
      <c r="S73" s="191"/>
      <c r="T73" s="268">
        <f t="shared" si="8"/>
        <v>0</v>
      </c>
      <c r="U73" s="268">
        <f t="shared" si="8"/>
        <v>0</v>
      </c>
      <c r="V73" s="268">
        <f t="shared" si="8"/>
        <v>0</v>
      </c>
      <c r="W73" s="268">
        <f t="shared" si="8"/>
        <v>0</v>
      </c>
      <c r="X73" s="268">
        <f t="shared" si="8"/>
        <v>0</v>
      </c>
      <c r="Y73" s="268">
        <f t="shared" ref="Y73:Y79" si="9">SUM(T73:X73)</f>
        <v>0</v>
      </c>
      <c r="Z73" s="186"/>
      <c r="AA73" s="186"/>
    </row>
    <row r="74" spans="1:27" s="315" customFormat="1" x14ac:dyDescent="0.25">
      <c r="A74" s="208"/>
      <c r="B74" s="198"/>
      <c r="C74" s="198"/>
      <c r="D74" s="198"/>
      <c r="E74" s="198"/>
      <c r="F74" s="198"/>
      <c r="G74" s="198"/>
      <c r="H74" s="198"/>
      <c r="I74" s="198"/>
      <c r="J74" s="198"/>
      <c r="K74" s="198"/>
      <c r="L74" s="198"/>
      <c r="M74" s="198"/>
      <c r="N74" s="279"/>
      <c r="O74" s="189"/>
      <c r="P74" s="191"/>
      <c r="Q74" s="191"/>
      <c r="R74" s="191"/>
      <c r="S74" s="191"/>
      <c r="T74" s="268">
        <f t="shared" si="8"/>
        <v>0</v>
      </c>
      <c r="U74" s="268">
        <f t="shared" si="8"/>
        <v>0</v>
      </c>
      <c r="V74" s="268">
        <f t="shared" si="8"/>
        <v>0</v>
      </c>
      <c r="W74" s="268">
        <f t="shared" si="8"/>
        <v>0</v>
      </c>
      <c r="X74" s="268">
        <f t="shared" si="8"/>
        <v>0</v>
      </c>
      <c r="Y74" s="268">
        <f t="shared" si="9"/>
        <v>0</v>
      </c>
      <c r="Z74" s="186"/>
      <c r="AA74" s="186"/>
    </row>
    <row r="75" spans="1:27" s="315" customFormat="1" x14ac:dyDescent="0.25">
      <c r="A75" s="208"/>
      <c r="B75" s="198"/>
      <c r="C75" s="198"/>
      <c r="D75" s="198"/>
      <c r="E75" s="198"/>
      <c r="F75" s="198"/>
      <c r="G75" s="198"/>
      <c r="H75" s="198"/>
      <c r="I75" s="198"/>
      <c r="J75" s="198"/>
      <c r="K75" s="198"/>
      <c r="L75" s="198"/>
      <c r="M75" s="198"/>
      <c r="N75" s="279"/>
      <c r="O75" s="189"/>
      <c r="P75" s="191"/>
      <c r="Q75" s="191"/>
      <c r="R75" s="191"/>
      <c r="S75" s="191"/>
      <c r="T75" s="268">
        <f t="shared" si="8"/>
        <v>0</v>
      </c>
      <c r="U75" s="268">
        <f t="shared" si="8"/>
        <v>0</v>
      </c>
      <c r="V75" s="268">
        <f t="shared" si="8"/>
        <v>0</v>
      </c>
      <c r="W75" s="268">
        <f t="shared" si="8"/>
        <v>0</v>
      </c>
      <c r="X75" s="268">
        <f t="shared" si="8"/>
        <v>0</v>
      </c>
      <c r="Y75" s="268">
        <f t="shared" si="9"/>
        <v>0</v>
      </c>
      <c r="Z75" s="186"/>
      <c r="AA75" s="186"/>
    </row>
    <row r="76" spans="1:27" s="315" customFormat="1" x14ac:dyDescent="0.25">
      <c r="A76" s="208"/>
      <c r="B76" s="198"/>
      <c r="C76" s="198"/>
      <c r="D76" s="198"/>
      <c r="E76" s="198"/>
      <c r="F76" s="198"/>
      <c r="G76" s="198"/>
      <c r="H76" s="198"/>
      <c r="I76" s="198"/>
      <c r="J76" s="198"/>
      <c r="K76" s="198"/>
      <c r="L76" s="198"/>
      <c r="M76" s="198"/>
      <c r="N76" s="279"/>
      <c r="O76" s="189"/>
      <c r="P76" s="191"/>
      <c r="Q76" s="191"/>
      <c r="R76" s="191"/>
      <c r="S76" s="191"/>
      <c r="T76" s="268">
        <f t="shared" si="8"/>
        <v>0</v>
      </c>
      <c r="U76" s="268">
        <f t="shared" si="8"/>
        <v>0</v>
      </c>
      <c r="V76" s="268">
        <f t="shared" si="8"/>
        <v>0</v>
      </c>
      <c r="W76" s="268">
        <f t="shared" si="8"/>
        <v>0</v>
      </c>
      <c r="X76" s="268">
        <f t="shared" si="8"/>
        <v>0</v>
      </c>
      <c r="Y76" s="268">
        <f t="shared" si="9"/>
        <v>0</v>
      </c>
      <c r="Z76" s="186"/>
      <c r="AA76" s="186"/>
    </row>
    <row r="77" spans="1:27" s="315" customFormat="1" x14ac:dyDescent="0.25">
      <c r="A77" s="208"/>
      <c r="B77" s="198"/>
      <c r="C77" s="198"/>
      <c r="D77" s="198"/>
      <c r="E77" s="198"/>
      <c r="F77" s="198"/>
      <c r="G77" s="198"/>
      <c r="H77" s="198"/>
      <c r="I77" s="198"/>
      <c r="J77" s="198"/>
      <c r="K77" s="198"/>
      <c r="L77" s="198"/>
      <c r="M77" s="198"/>
      <c r="N77" s="279"/>
      <c r="O77" s="189"/>
      <c r="P77" s="191"/>
      <c r="Q77" s="191"/>
      <c r="R77" s="191"/>
      <c r="S77" s="191"/>
      <c r="T77" s="268">
        <f t="shared" si="8"/>
        <v>0</v>
      </c>
      <c r="U77" s="268">
        <f t="shared" si="8"/>
        <v>0</v>
      </c>
      <c r="V77" s="268">
        <f t="shared" si="8"/>
        <v>0</v>
      </c>
      <c r="W77" s="268">
        <f t="shared" si="8"/>
        <v>0</v>
      </c>
      <c r="X77" s="268">
        <f t="shared" si="8"/>
        <v>0</v>
      </c>
      <c r="Y77" s="268">
        <f t="shared" si="9"/>
        <v>0</v>
      </c>
      <c r="Z77" s="186"/>
      <c r="AA77" s="186"/>
    </row>
    <row r="78" spans="1:27" s="315" customFormat="1" x14ac:dyDescent="0.25">
      <c r="A78" s="208"/>
      <c r="B78" s="198"/>
      <c r="C78" s="198"/>
      <c r="D78" s="198"/>
      <c r="E78" s="198"/>
      <c r="F78" s="198"/>
      <c r="G78" s="198"/>
      <c r="H78" s="198"/>
      <c r="I78" s="198"/>
      <c r="J78" s="198"/>
      <c r="K78" s="198"/>
      <c r="L78" s="198"/>
      <c r="M78" s="198"/>
      <c r="N78" s="279"/>
      <c r="O78" s="189"/>
      <c r="P78" s="191"/>
      <c r="Q78" s="191"/>
      <c r="R78" s="191"/>
      <c r="S78" s="191"/>
      <c r="T78" s="268">
        <f t="shared" si="8"/>
        <v>0</v>
      </c>
      <c r="U78" s="268">
        <f t="shared" si="8"/>
        <v>0</v>
      </c>
      <c r="V78" s="268">
        <f t="shared" si="8"/>
        <v>0</v>
      </c>
      <c r="W78" s="268">
        <f t="shared" si="8"/>
        <v>0</v>
      </c>
      <c r="X78" s="268">
        <f t="shared" si="8"/>
        <v>0</v>
      </c>
      <c r="Y78" s="268">
        <f t="shared" si="9"/>
        <v>0</v>
      </c>
      <c r="Z78" s="186"/>
      <c r="AA78" s="186"/>
    </row>
    <row r="79" spans="1:27" s="315" customFormat="1" x14ac:dyDescent="0.25">
      <c r="A79" s="208"/>
      <c r="B79" s="198"/>
      <c r="C79" s="198"/>
      <c r="D79" s="198"/>
      <c r="E79" s="198"/>
      <c r="F79" s="198"/>
      <c r="G79" s="198"/>
      <c r="H79" s="198"/>
      <c r="I79" s="198"/>
      <c r="J79" s="198"/>
      <c r="K79" s="198"/>
      <c r="L79" s="198"/>
      <c r="M79" s="198"/>
      <c r="N79" s="279"/>
      <c r="O79" s="189"/>
      <c r="P79" s="191"/>
      <c r="Q79" s="191"/>
      <c r="R79" s="191"/>
      <c r="S79" s="191"/>
      <c r="T79" s="268">
        <f t="shared" si="8"/>
        <v>0</v>
      </c>
      <c r="U79" s="268">
        <f t="shared" si="8"/>
        <v>0</v>
      </c>
      <c r="V79" s="268">
        <f t="shared" si="8"/>
        <v>0</v>
      </c>
      <c r="W79" s="268">
        <f t="shared" si="8"/>
        <v>0</v>
      </c>
      <c r="X79" s="268">
        <f t="shared" si="8"/>
        <v>0</v>
      </c>
      <c r="Y79" s="268">
        <f t="shared" si="9"/>
        <v>0</v>
      </c>
      <c r="Z79" s="186"/>
      <c r="AA79" s="186"/>
    </row>
    <row r="80" spans="1:27" s="217" customFormat="1" x14ac:dyDescent="0.25">
      <c r="A80" s="144"/>
      <c r="B80" s="50"/>
      <c r="C80" s="50"/>
      <c r="D80" s="50"/>
      <c r="E80" s="50"/>
      <c r="F80" s="50"/>
      <c r="G80" s="50"/>
      <c r="H80" s="50"/>
      <c r="I80" s="50"/>
      <c r="J80" s="50"/>
      <c r="K80" s="50"/>
      <c r="L80" s="50"/>
      <c r="M80" s="50"/>
      <c r="N80" s="206"/>
      <c r="O80" s="49"/>
      <c r="P80" s="53"/>
      <c r="Q80" s="53"/>
      <c r="R80" s="53"/>
      <c r="S80" s="53"/>
      <c r="T80" s="249">
        <f t="shared" ref="T80:T105" si="10">IF($N80="Pending",0,$N80*O80)</f>
        <v>0</v>
      </c>
      <c r="U80" s="249">
        <f t="shared" ref="U80:U105" si="11">IF($N80="Pending",0,$N80*P80)</f>
        <v>0</v>
      </c>
      <c r="V80" s="249">
        <f t="shared" ref="V80:V105" si="12">IF($N80="Pending",0,$N80*Q80)</f>
        <v>0</v>
      </c>
      <c r="W80" s="249">
        <f t="shared" ref="W80:W105" si="13">IF($N80="Pending",0,$N80*R80)</f>
        <v>0</v>
      </c>
      <c r="X80" s="249">
        <f t="shared" ref="X80:X105" si="14">IF($N80="Pending",0,$N80*S80)</f>
        <v>0</v>
      </c>
      <c r="Y80" s="249">
        <f t="shared" ref="Y80:Y105" si="15">SUM(T80:X80)</f>
        <v>0</v>
      </c>
      <c r="Z80" s="51"/>
      <c r="AA80" s="51"/>
    </row>
    <row r="81" spans="1:27" s="217" customFormat="1" x14ac:dyDescent="0.25">
      <c r="A81" s="144"/>
      <c r="B81" s="50"/>
      <c r="C81" s="50"/>
      <c r="D81" s="50"/>
      <c r="E81" s="50"/>
      <c r="F81" s="50"/>
      <c r="G81" s="50"/>
      <c r="H81" s="50"/>
      <c r="I81" s="50"/>
      <c r="J81" s="50"/>
      <c r="K81" s="50"/>
      <c r="L81" s="50"/>
      <c r="M81" s="50"/>
      <c r="N81" s="206"/>
      <c r="O81" s="49"/>
      <c r="P81" s="53"/>
      <c r="Q81" s="53"/>
      <c r="R81" s="53"/>
      <c r="S81" s="53"/>
      <c r="T81" s="249">
        <f t="shared" si="10"/>
        <v>0</v>
      </c>
      <c r="U81" s="249">
        <f t="shared" si="11"/>
        <v>0</v>
      </c>
      <c r="V81" s="249">
        <f t="shared" si="12"/>
        <v>0</v>
      </c>
      <c r="W81" s="249">
        <f t="shared" si="13"/>
        <v>0</v>
      </c>
      <c r="X81" s="249">
        <f t="shared" si="14"/>
        <v>0</v>
      </c>
      <c r="Y81" s="249">
        <f t="shared" si="15"/>
        <v>0</v>
      </c>
      <c r="Z81" s="51"/>
      <c r="AA81" s="51"/>
    </row>
    <row r="82" spans="1:27" s="217" customFormat="1" x14ac:dyDescent="0.25">
      <c r="A82" s="144"/>
      <c r="B82" s="50"/>
      <c r="C82" s="50"/>
      <c r="D82" s="50"/>
      <c r="E82" s="50"/>
      <c r="F82" s="50"/>
      <c r="G82" s="50"/>
      <c r="H82" s="50"/>
      <c r="I82" s="50"/>
      <c r="J82" s="50"/>
      <c r="K82" s="50"/>
      <c r="L82" s="50"/>
      <c r="M82" s="50"/>
      <c r="N82" s="206"/>
      <c r="O82" s="49"/>
      <c r="P82" s="53"/>
      <c r="Q82" s="53"/>
      <c r="R82" s="53"/>
      <c r="S82" s="53"/>
      <c r="T82" s="249">
        <f t="shared" si="10"/>
        <v>0</v>
      </c>
      <c r="U82" s="249">
        <f t="shared" si="11"/>
        <v>0</v>
      </c>
      <c r="V82" s="249">
        <f t="shared" si="12"/>
        <v>0</v>
      </c>
      <c r="W82" s="249">
        <f t="shared" si="13"/>
        <v>0</v>
      </c>
      <c r="X82" s="249">
        <f t="shared" si="14"/>
        <v>0</v>
      </c>
      <c r="Y82" s="249">
        <f t="shared" si="15"/>
        <v>0</v>
      </c>
      <c r="Z82" s="51"/>
      <c r="AA82" s="51"/>
    </row>
    <row r="83" spans="1:27" s="217" customFormat="1" x14ac:dyDescent="0.25">
      <c r="A83" s="144"/>
      <c r="B83" s="50"/>
      <c r="C83" s="50"/>
      <c r="D83" s="50"/>
      <c r="E83" s="50"/>
      <c r="F83" s="50"/>
      <c r="G83" s="50"/>
      <c r="H83" s="50"/>
      <c r="I83" s="50"/>
      <c r="J83" s="50"/>
      <c r="K83" s="50"/>
      <c r="L83" s="50"/>
      <c r="M83" s="50"/>
      <c r="N83" s="206"/>
      <c r="O83" s="49"/>
      <c r="P83" s="53"/>
      <c r="Q83" s="53"/>
      <c r="R83" s="53"/>
      <c r="S83" s="53"/>
      <c r="T83" s="249">
        <f t="shared" si="10"/>
        <v>0</v>
      </c>
      <c r="U83" s="249">
        <f t="shared" si="11"/>
        <v>0</v>
      </c>
      <c r="V83" s="249">
        <f t="shared" si="12"/>
        <v>0</v>
      </c>
      <c r="W83" s="249">
        <f t="shared" si="13"/>
        <v>0</v>
      </c>
      <c r="X83" s="249">
        <f t="shared" si="14"/>
        <v>0</v>
      </c>
      <c r="Y83" s="249">
        <f t="shared" si="15"/>
        <v>0</v>
      </c>
      <c r="Z83" s="51"/>
      <c r="AA83" s="51"/>
    </row>
    <row r="84" spans="1:27" s="217" customFormat="1" x14ac:dyDescent="0.25">
      <c r="A84" s="144"/>
      <c r="B84" s="50"/>
      <c r="C84" s="50"/>
      <c r="D84" s="50"/>
      <c r="E84" s="50"/>
      <c r="F84" s="50"/>
      <c r="G84" s="50"/>
      <c r="H84" s="50"/>
      <c r="I84" s="50"/>
      <c r="J84" s="50"/>
      <c r="K84" s="50"/>
      <c r="L84" s="50"/>
      <c r="M84" s="50"/>
      <c r="N84" s="206"/>
      <c r="O84" s="49"/>
      <c r="P84" s="53"/>
      <c r="Q84" s="53"/>
      <c r="R84" s="53"/>
      <c r="S84" s="53"/>
      <c r="T84" s="249">
        <f t="shared" si="10"/>
        <v>0</v>
      </c>
      <c r="U84" s="249">
        <f t="shared" si="11"/>
        <v>0</v>
      </c>
      <c r="V84" s="249">
        <f t="shared" si="12"/>
        <v>0</v>
      </c>
      <c r="W84" s="249">
        <f t="shared" si="13"/>
        <v>0</v>
      </c>
      <c r="X84" s="249">
        <f t="shared" si="14"/>
        <v>0</v>
      </c>
      <c r="Y84" s="249">
        <f t="shared" si="15"/>
        <v>0</v>
      </c>
      <c r="Z84" s="51"/>
      <c r="AA84" s="51"/>
    </row>
    <row r="85" spans="1:27" s="217" customFormat="1" x14ac:dyDescent="0.25">
      <c r="A85" s="144"/>
      <c r="B85" s="50"/>
      <c r="C85" s="50"/>
      <c r="D85" s="50"/>
      <c r="E85" s="50"/>
      <c r="F85" s="50"/>
      <c r="G85" s="50"/>
      <c r="H85" s="50"/>
      <c r="I85" s="50"/>
      <c r="J85" s="50"/>
      <c r="K85" s="50"/>
      <c r="L85" s="50"/>
      <c r="M85" s="50"/>
      <c r="N85" s="206"/>
      <c r="O85" s="49"/>
      <c r="P85" s="53"/>
      <c r="Q85" s="53"/>
      <c r="R85" s="53"/>
      <c r="S85" s="53"/>
      <c r="T85" s="249">
        <f t="shared" si="10"/>
        <v>0</v>
      </c>
      <c r="U85" s="249">
        <f t="shared" si="11"/>
        <v>0</v>
      </c>
      <c r="V85" s="249">
        <f t="shared" si="12"/>
        <v>0</v>
      </c>
      <c r="W85" s="249">
        <f t="shared" si="13"/>
        <v>0</v>
      </c>
      <c r="X85" s="249">
        <f t="shared" si="14"/>
        <v>0</v>
      </c>
      <c r="Y85" s="249">
        <f t="shared" si="15"/>
        <v>0</v>
      </c>
      <c r="Z85" s="51"/>
      <c r="AA85" s="51"/>
    </row>
    <row r="86" spans="1:27" s="217" customFormat="1" x14ac:dyDescent="0.25">
      <c r="A86" s="144"/>
      <c r="B86" s="50"/>
      <c r="C86" s="50"/>
      <c r="D86" s="50"/>
      <c r="E86" s="50"/>
      <c r="F86" s="50"/>
      <c r="G86" s="50"/>
      <c r="H86" s="50"/>
      <c r="I86" s="50"/>
      <c r="J86" s="50"/>
      <c r="K86" s="50"/>
      <c r="L86" s="50"/>
      <c r="M86" s="50"/>
      <c r="N86" s="206"/>
      <c r="O86" s="49"/>
      <c r="P86" s="53"/>
      <c r="Q86" s="53"/>
      <c r="R86" s="53"/>
      <c r="S86" s="53"/>
      <c r="T86" s="249">
        <f t="shared" si="10"/>
        <v>0</v>
      </c>
      <c r="U86" s="249">
        <f t="shared" si="11"/>
        <v>0</v>
      </c>
      <c r="V86" s="249">
        <f t="shared" si="12"/>
        <v>0</v>
      </c>
      <c r="W86" s="249">
        <f t="shared" si="13"/>
        <v>0</v>
      </c>
      <c r="X86" s="249">
        <f t="shared" si="14"/>
        <v>0</v>
      </c>
      <c r="Y86" s="249">
        <f t="shared" si="15"/>
        <v>0</v>
      </c>
      <c r="Z86" s="51"/>
      <c r="AA86" s="51"/>
    </row>
    <row r="87" spans="1:27" s="217" customFormat="1" x14ac:dyDescent="0.25">
      <c r="A87" s="144"/>
      <c r="B87" s="50"/>
      <c r="C87" s="50"/>
      <c r="D87" s="50"/>
      <c r="E87" s="50"/>
      <c r="F87" s="50"/>
      <c r="G87" s="50"/>
      <c r="H87" s="50"/>
      <c r="I87" s="50"/>
      <c r="J87" s="50"/>
      <c r="K87" s="50"/>
      <c r="L87" s="50"/>
      <c r="M87" s="50"/>
      <c r="N87" s="206"/>
      <c r="O87" s="49"/>
      <c r="P87" s="53"/>
      <c r="Q87" s="53"/>
      <c r="R87" s="53"/>
      <c r="S87" s="53"/>
      <c r="T87" s="249">
        <f t="shared" si="10"/>
        <v>0</v>
      </c>
      <c r="U87" s="249">
        <f t="shared" si="11"/>
        <v>0</v>
      </c>
      <c r="V87" s="249">
        <f t="shared" si="12"/>
        <v>0</v>
      </c>
      <c r="W87" s="249">
        <f t="shared" si="13"/>
        <v>0</v>
      </c>
      <c r="X87" s="249">
        <f t="shared" si="14"/>
        <v>0</v>
      </c>
      <c r="Y87" s="249">
        <f t="shared" si="15"/>
        <v>0</v>
      </c>
      <c r="Z87" s="51"/>
      <c r="AA87" s="51"/>
    </row>
    <row r="88" spans="1:27" s="217" customFormat="1" x14ac:dyDescent="0.25">
      <c r="A88" s="144"/>
      <c r="B88" s="50"/>
      <c r="C88" s="50"/>
      <c r="D88" s="50"/>
      <c r="E88" s="50"/>
      <c r="F88" s="50"/>
      <c r="G88" s="50"/>
      <c r="H88" s="50"/>
      <c r="I88" s="50"/>
      <c r="J88" s="50"/>
      <c r="K88" s="50"/>
      <c r="L88" s="50"/>
      <c r="M88" s="50"/>
      <c r="N88" s="206"/>
      <c r="O88" s="49"/>
      <c r="P88" s="53"/>
      <c r="Q88" s="53"/>
      <c r="R88" s="53"/>
      <c r="S88" s="53"/>
      <c r="T88" s="249">
        <f t="shared" si="10"/>
        <v>0</v>
      </c>
      <c r="U88" s="249">
        <f t="shared" si="11"/>
        <v>0</v>
      </c>
      <c r="V88" s="249">
        <f t="shared" si="12"/>
        <v>0</v>
      </c>
      <c r="W88" s="249">
        <f t="shared" si="13"/>
        <v>0</v>
      </c>
      <c r="X88" s="249">
        <f t="shared" si="14"/>
        <v>0</v>
      </c>
      <c r="Y88" s="249">
        <f t="shared" si="15"/>
        <v>0</v>
      </c>
      <c r="Z88" s="51"/>
      <c r="AA88" s="51"/>
    </row>
    <row r="89" spans="1:27" s="217" customFormat="1" x14ac:dyDescent="0.25">
      <c r="A89" s="144"/>
      <c r="B89" s="50"/>
      <c r="C89" s="50"/>
      <c r="D89" s="50"/>
      <c r="E89" s="50"/>
      <c r="F89" s="50"/>
      <c r="G89" s="50"/>
      <c r="H89" s="50"/>
      <c r="I89" s="50"/>
      <c r="J89" s="50"/>
      <c r="K89" s="50"/>
      <c r="L89" s="50"/>
      <c r="M89" s="50"/>
      <c r="N89" s="206"/>
      <c r="O89" s="49"/>
      <c r="P89" s="53"/>
      <c r="Q89" s="53"/>
      <c r="R89" s="53"/>
      <c r="S89" s="53"/>
      <c r="T89" s="249">
        <f t="shared" si="10"/>
        <v>0</v>
      </c>
      <c r="U89" s="249">
        <f t="shared" si="11"/>
        <v>0</v>
      </c>
      <c r="V89" s="249">
        <f t="shared" si="12"/>
        <v>0</v>
      </c>
      <c r="W89" s="249">
        <f t="shared" si="13"/>
        <v>0</v>
      </c>
      <c r="X89" s="249">
        <f t="shared" si="14"/>
        <v>0</v>
      </c>
      <c r="Y89" s="249">
        <f t="shared" si="15"/>
        <v>0</v>
      </c>
      <c r="Z89" s="51"/>
      <c r="AA89" s="51"/>
    </row>
    <row r="90" spans="1:27" s="217" customFormat="1" x14ac:dyDescent="0.25">
      <c r="A90" s="144"/>
      <c r="B90" s="50"/>
      <c r="C90" s="50"/>
      <c r="D90" s="50"/>
      <c r="E90" s="50"/>
      <c r="F90" s="50"/>
      <c r="G90" s="50"/>
      <c r="H90" s="50"/>
      <c r="I90" s="50"/>
      <c r="J90" s="50"/>
      <c r="K90" s="50"/>
      <c r="L90" s="50"/>
      <c r="M90" s="50"/>
      <c r="N90" s="206"/>
      <c r="O90" s="49"/>
      <c r="P90" s="53"/>
      <c r="Q90" s="53"/>
      <c r="R90" s="53"/>
      <c r="S90" s="53"/>
      <c r="T90" s="249">
        <f t="shared" si="10"/>
        <v>0</v>
      </c>
      <c r="U90" s="249">
        <f t="shared" si="11"/>
        <v>0</v>
      </c>
      <c r="V90" s="249">
        <f t="shared" si="12"/>
        <v>0</v>
      </c>
      <c r="W90" s="249">
        <f t="shared" si="13"/>
        <v>0</v>
      </c>
      <c r="X90" s="249">
        <f t="shared" si="14"/>
        <v>0</v>
      </c>
      <c r="Y90" s="249">
        <f t="shared" si="15"/>
        <v>0</v>
      </c>
      <c r="Z90" s="51"/>
      <c r="AA90" s="51"/>
    </row>
    <row r="91" spans="1:27" s="217" customFormat="1" x14ac:dyDescent="0.25">
      <c r="A91" s="144"/>
      <c r="B91" s="50"/>
      <c r="C91" s="50"/>
      <c r="D91" s="50"/>
      <c r="E91" s="50"/>
      <c r="F91" s="50"/>
      <c r="G91" s="50"/>
      <c r="H91" s="50"/>
      <c r="I91" s="50"/>
      <c r="J91" s="50"/>
      <c r="K91" s="50"/>
      <c r="L91" s="50"/>
      <c r="M91" s="50"/>
      <c r="N91" s="206"/>
      <c r="O91" s="49"/>
      <c r="P91" s="53"/>
      <c r="Q91" s="53"/>
      <c r="R91" s="53"/>
      <c r="S91" s="53"/>
      <c r="T91" s="249">
        <f t="shared" si="10"/>
        <v>0</v>
      </c>
      <c r="U91" s="249">
        <f t="shared" si="11"/>
        <v>0</v>
      </c>
      <c r="V91" s="249">
        <f t="shared" si="12"/>
        <v>0</v>
      </c>
      <c r="W91" s="249">
        <f t="shared" si="13"/>
        <v>0</v>
      </c>
      <c r="X91" s="249">
        <f t="shared" si="14"/>
        <v>0</v>
      </c>
      <c r="Y91" s="249">
        <f t="shared" si="15"/>
        <v>0</v>
      </c>
      <c r="Z91" s="51"/>
      <c r="AA91" s="51"/>
    </row>
    <row r="92" spans="1:27" s="217" customFormat="1" x14ac:dyDescent="0.25">
      <c r="A92" s="144"/>
      <c r="B92" s="50"/>
      <c r="C92" s="50"/>
      <c r="D92" s="50"/>
      <c r="E92" s="50"/>
      <c r="F92" s="50"/>
      <c r="G92" s="50"/>
      <c r="H92" s="50"/>
      <c r="I92" s="50"/>
      <c r="J92" s="50"/>
      <c r="K92" s="50"/>
      <c r="L92" s="50"/>
      <c r="M92" s="50"/>
      <c r="N92" s="206"/>
      <c r="O92" s="49"/>
      <c r="P92" s="53"/>
      <c r="Q92" s="53"/>
      <c r="R92" s="53"/>
      <c r="S92" s="53"/>
      <c r="T92" s="249">
        <f t="shared" si="10"/>
        <v>0</v>
      </c>
      <c r="U92" s="249">
        <f t="shared" si="11"/>
        <v>0</v>
      </c>
      <c r="V92" s="249">
        <f t="shared" si="12"/>
        <v>0</v>
      </c>
      <c r="W92" s="249">
        <f t="shared" si="13"/>
        <v>0</v>
      </c>
      <c r="X92" s="249">
        <f t="shared" si="14"/>
        <v>0</v>
      </c>
      <c r="Y92" s="249">
        <f t="shared" si="15"/>
        <v>0</v>
      </c>
      <c r="Z92" s="51"/>
      <c r="AA92" s="51"/>
    </row>
    <row r="93" spans="1:27" s="217" customFormat="1" x14ac:dyDescent="0.25">
      <c r="A93" s="144"/>
      <c r="B93" s="50"/>
      <c r="C93" s="50"/>
      <c r="D93" s="50"/>
      <c r="E93" s="50"/>
      <c r="F93" s="50"/>
      <c r="G93" s="50"/>
      <c r="H93" s="50"/>
      <c r="I93" s="50"/>
      <c r="J93" s="50"/>
      <c r="K93" s="50"/>
      <c r="L93" s="50"/>
      <c r="M93" s="50"/>
      <c r="N93" s="206"/>
      <c r="O93" s="49"/>
      <c r="P93" s="53"/>
      <c r="Q93" s="53"/>
      <c r="R93" s="53"/>
      <c r="S93" s="53"/>
      <c r="T93" s="249">
        <f t="shared" si="10"/>
        <v>0</v>
      </c>
      <c r="U93" s="249">
        <f t="shared" si="11"/>
        <v>0</v>
      </c>
      <c r="V93" s="249">
        <f t="shared" si="12"/>
        <v>0</v>
      </c>
      <c r="W93" s="249">
        <f t="shared" si="13"/>
        <v>0</v>
      </c>
      <c r="X93" s="249">
        <f t="shared" si="14"/>
        <v>0</v>
      </c>
      <c r="Y93" s="249">
        <f t="shared" si="15"/>
        <v>0</v>
      </c>
      <c r="Z93" s="51"/>
      <c r="AA93" s="51"/>
    </row>
    <row r="94" spans="1:27" s="217" customFormat="1" x14ac:dyDescent="0.25">
      <c r="A94" s="144"/>
      <c r="B94" s="50"/>
      <c r="C94" s="50"/>
      <c r="D94" s="50"/>
      <c r="E94" s="50"/>
      <c r="F94" s="50"/>
      <c r="G94" s="50"/>
      <c r="H94" s="50"/>
      <c r="I94" s="50"/>
      <c r="J94" s="50"/>
      <c r="K94" s="50"/>
      <c r="L94" s="50"/>
      <c r="M94" s="50"/>
      <c r="N94" s="206"/>
      <c r="O94" s="49"/>
      <c r="P94" s="53"/>
      <c r="Q94" s="53"/>
      <c r="R94" s="53"/>
      <c r="S94" s="53"/>
      <c r="T94" s="249">
        <f t="shared" si="10"/>
        <v>0</v>
      </c>
      <c r="U94" s="249">
        <f t="shared" si="11"/>
        <v>0</v>
      </c>
      <c r="V94" s="249">
        <f t="shared" si="12"/>
        <v>0</v>
      </c>
      <c r="W94" s="249">
        <f t="shared" si="13"/>
        <v>0</v>
      </c>
      <c r="X94" s="249">
        <f t="shared" si="14"/>
        <v>0</v>
      </c>
      <c r="Y94" s="249">
        <f t="shared" si="15"/>
        <v>0</v>
      </c>
      <c r="Z94" s="51"/>
      <c r="AA94" s="51"/>
    </row>
    <row r="95" spans="1:27" s="217" customFormat="1" x14ac:dyDescent="0.25">
      <c r="A95" s="144"/>
      <c r="B95" s="50"/>
      <c r="C95" s="50"/>
      <c r="D95" s="50"/>
      <c r="E95" s="50"/>
      <c r="F95" s="50"/>
      <c r="G95" s="50"/>
      <c r="H95" s="50"/>
      <c r="I95" s="50"/>
      <c r="J95" s="50"/>
      <c r="K95" s="50"/>
      <c r="L95" s="50"/>
      <c r="M95" s="50"/>
      <c r="N95" s="206"/>
      <c r="O95" s="49"/>
      <c r="P95" s="53"/>
      <c r="Q95" s="53"/>
      <c r="R95" s="53"/>
      <c r="S95" s="53"/>
      <c r="T95" s="249">
        <f t="shared" si="10"/>
        <v>0</v>
      </c>
      <c r="U95" s="249">
        <f t="shared" si="11"/>
        <v>0</v>
      </c>
      <c r="V95" s="249">
        <f t="shared" si="12"/>
        <v>0</v>
      </c>
      <c r="W95" s="249">
        <f t="shared" si="13"/>
        <v>0</v>
      </c>
      <c r="X95" s="249">
        <f t="shared" si="14"/>
        <v>0</v>
      </c>
      <c r="Y95" s="249">
        <f t="shared" si="15"/>
        <v>0</v>
      </c>
      <c r="Z95" s="51"/>
      <c r="AA95" s="51"/>
    </row>
    <row r="96" spans="1:27" s="217" customFormat="1" x14ac:dyDescent="0.25">
      <c r="A96" s="144"/>
      <c r="B96" s="50"/>
      <c r="C96" s="50"/>
      <c r="D96" s="50"/>
      <c r="E96" s="50"/>
      <c r="F96" s="50"/>
      <c r="G96" s="50"/>
      <c r="H96" s="50"/>
      <c r="I96" s="50"/>
      <c r="J96" s="50"/>
      <c r="K96" s="50"/>
      <c r="L96" s="50"/>
      <c r="M96" s="50"/>
      <c r="N96" s="206"/>
      <c r="O96" s="49"/>
      <c r="P96" s="53"/>
      <c r="Q96" s="53"/>
      <c r="R96" s="53"/>
      <c r="S96" s="53"/>
      <c r="T96" s="249">
        <f t="shared" si="10"/>
        <v>0</v>
      </c>
      <c r="U96" s="249">
        <f t="shared" si="11"/>
        <v>0</v>
      </c>
      <c r="V96" s="249">
        <f t="shared" si="12"/>
        <v>0</v>
      </c>
      <c r="W96" s="249">
        <f t="shared" si="13"/>
        <v>0</v>
      </c>
      <c r="X96" s="249">
        <f t="shared" si="14"/>
        <v>0</v>
      </c>
      <c r="Y96" s="249">
        <f t="shared" si="15"/>
        <v>0</v>
      </c>
      <c r="Z96" s="51"/>
      <c r="AA96" s="51"/>
    </row>
    <row r="97" spans="1:29" s="217" customFormat="1" x14ac:dyDescent="0.25">
      <c r="A97" s="144"/>
      <c r="B97" s="50"/>
      <c r="C97" s="50"/>
      <c r="D97" s="50"/>
      <c r="E97" s="50"/>
      <c r="F97" s="50"/>
      <c r="G97" s="50"/>
      <c r="H97" s="50"/>
      <c r="I97" s="50"/>
      <c r="J97" s="50"/>
      <c r="K97" s="50"/>
      <c r="L97" s="50"/>
      <c r="M97" s="50"/>
      <c r="N97" s="206"/>
      <c r="O97" s="49"/>
      <c r="P97" s="53"/>
      <c r="Q97" s="53"/>
      <c r="R97" s="53"/>
      <c r="S97" s="53"/>
      <c r="T97" s="249">
        <f t="shared" si="10"/>
        <v>0</v>
      </c>
      <c r="U97" s="249">
        <f t="shared" si="11"/>
        <v>0</v>
      </c>
      <c r="V97" s="249">
        <f t="shared" si="12"/>
        <v>0</v>
      </c>
      <c r="W97" s="249">
        <f t="shared" si="13"/>
        <v>0</v>
      </c>
      <c r="X97" s="249">
        <f t="shared" si="14"/>
        <v>0</v>
      </c>
      <c r="Y97" s="249">
        <f t="shared" si="15"/>
        <v>0</v>
      </c>
      <c r="Z97" s="51"/>
      <c r="AA97" s="51"/>
    </row>
    <row r="98" spans="1:29" s="217" customFormat="1" x14ac:dyDescent="0.25">
      <c r="A98" s="144"/>
      <c r="B98" s="50"/>
      <c r="C98" s="50"/>
      <c r="D98" s="50"/>
      <c r="E98" s="50"/>
      <c r="F98" s="50"/>
      <c r="G98" s="50"/>
      <c r="H98" s="50"/>
      <c r="I98" s="50"/>
      <c r="J98" s="50"/>
      <c r="K98" s="50"/>
      <c r="L98" s="50"/>
      <c r="M98" s="50"/>
      <c r="N98" s="206"/>
      <c r="O98" s="49"/>
      <c r="P98" s="53"/>
      <c r="Q98" s="53"/>
      <c r="R98" s="53"/>
      <c r="S98" s="53"/>
      <c r="T98" s="249">
        <f t="shared" si="10"/>
        <v>0</v>
      </c>
      <c r="U98" s="249">
        <f t="shared" si="11"/>
        <v>0</v>
      </c>
      <c r="V98" s="249">
        <f t="shared" si="12"/>
        <v>0</v>
      </c>
      <c r="W98" s="249">
        <f t="shared" si="13"/>
        <v>0</v>
      </c>
      <c r="X98" s="249">
        <f t="shared" si="14"/>
        <v>0</v>
      </c>
      <c r="Y98" s="249">
        <f t="shared" si="15"/>
        <v>0</v>
      </c>
      <c r="Z98" s="51"/>
      <c r="AA98" s="51"/>
    </row>
    <row r="99" spans="1:29" s="217" customFormat="1" x14ac:dyDescent="0.25">
      <c r="A99" s="144"/>
      <c r="B99" s="50"/>
      <c r="C99" s="50"/>
      <c r="D99" s="50"/>
      <c r="E99" s="50"/>
      <c r="F99" s="50"/>
      <c r="G99" s="50"/>
      <c r="H99" s="50"/>
      <c r="I99" s="50"/>
      <c r="J99" s="50"/>
      <c r="K99" s="50"/>
      <c r="L99" s="50"/>
      <c r="M99" s="50"/>
      <c r="N99" s="206"/>
      <c r="O99" s="49"/>
      <c r="P99" s="53"/>
      <c r="Q99" s="53"/>
      <c r="R99" s="53"/>
      <c r="S99" s="53"/>
      <c r="T99" s="249">
        <f t="shared" si="10"/>
        <v>0</v>
      </c>
      <c r="U99" s="249">
        <f t="shared" si="11"/>
        <v>0</v>
      </c>
      <c r="V99" s="249">
        <f t="shared" si="12"/>
        <v>0</v>
      </c>
      <c r="W99" s="249">
        <f t="shared" si="13"/>
        <v>0</v>
      </c>
      <c r="X99" s="249">
        <f t="shared" si="14"/>
        <v>0</v>
      </c>
      <c r="Y99" s="249">
        <f t="shared" si="15"/>
        <v>0</v>
      </c>
      <c r="Z99" s="51"/>
      <c r="AA99" s="51"/>
    </row>
    <row r="100" spans="1:29" s="217" customFormat="1" x14ac:dyDescent="0.25">
      <c r="A100" s="144"/>
      <c r="B100" s="50"/>
      <c r="C100" s="50"/>
      <c r="D100" s="50"/>
      <c r="E100" s="50"/>
      <c r="F100" s="50"/>
      <c r="G100" s="50"/>
      <c r="H100" s="50"/>
      <c r="I100" s="50"/>
      <c r="J100" s="50"/>
      <c r="K100" s="50"/>
      <c r="L100" s="50"/>
      <c r="M100" s="50"/>
      <c r="N100" s="206"/>
      <c r="O100" s="49"/>
      <c r="P100" s="53"/>
      <c r="Q100" s="53"/>
      <c r="R100" s="53"/>
      <c r="S100" s="53"/>
      <c r="T100" s="249">
        <f t="shared" si="10"/>
        <v>0</v>
      </c>
      <c r="U100" s="249">
        <f t="shared" si="11"/>
        <v>0</v>
      </c>
      <c r="V100" s="249">
        <f t="shared" si="12"/>
        <v>0</v>
      </c>
      <c r="W100" s="249">
        <f t="shared" si="13"/>
        <v>0</v>
      </c>
      <c r="X100" s="249">
        <f t="shared" si="14"/>
        <v>0</v>
      </c>
      <c r="Y100" s="249">
        <f t="shared" si="15"/>
        <v>0</v>
      </c>
      <c r="Z100" s="51"/>
      <c r="AA100" s="51"/>
    </row>
    <row r="101" spans="1:29" s="217" customFormat="1" x14ac:dyDescent="0.25">
      <c r="A101" s="144"/>
      <c r="B101" s="50"/>
      <c r="C101" s="50"/>
      <c r="D101" s="50"/>
      <c r="E101" s="50"/>
      <c r="F101" s="50"/>
      <c r="G101" s="50"/>
      <c r="H101" s="50"/>
      <c r="I101" s="50"/>
      <c r="J101" s="50"/>
      <c r="K101" s="50"/>
      <c r="L101" s="50"/>
      <c r="M101" s="50"/>
      <c r="N101" s="206"/>
      <c r="O101" s="49"/>
      <c r="P101" s="53"/>
      <c r="Q101" s="53"/>
      <c r="R101" s="53"/>
      <c r="S101" s="53"/>
      <c r="T101" s="249">
        <f t="shared" si="10"/>
        <v>0</v>
      </c>
      <c r="U101" s="249">
        <f t="shared" si="11"/>
        <v>0</v>
      </c>
      <c r="V101" s="249">
        <f t="shared" si="12"/>
        <v>0</v>
      </c>
      <c r="W101" s="249">
        <f t="shared" si="13"/>
        <v>0</v>
      </c>
      <c r="X101" s="249">
        <f t="shared" si="14"/>
        <v>0</v>
      </c>
      <c r="Y101" s="249">
        <f t="shared" si="15"/>
        <v>0</v>
      </c>
      <c r="Z101" s="51"/>
      <c r="AA101" s="51"/>
    </row>
    <row r="102" spans="1:29" x14ac:dyDescent="0.25">
      <c r="A102" s="144"/>
      <c r="B102" s="50"/>
      <c r="C102" s="50"/>
      <c r="D102" s="50"/>
      <c r="E102" s="50"/>
      <c r="F102" s="50"/>
      <c r="G102" s="50"/>
      <c r="H102" s="50"/>
      <c r="I102" s="50"/>
      <c r="J102" s="50"/>
      <c r="K102" s="50"/>
      <c r="L102" s="50"/>
      <c r="M102" s="50"/>
      <c r="N102" s="206"/>
      <c r="O102" s="49"/>
      <c r="P102" s="53"/>
      <c r="Q102" s="53"/>
      <c r="R102" s="53"/>
      <c r="S102" s="53"/>
      <c r="T102" s="249">
        <f t="shared" si="10"/>
        <v>0</v>
      </c>
      <c r="U102" s="249">
        <f t="shared" si="11"/>
        <v>0</v>
      </c>
      <c r="V102" s="249">
        <f t="shared" si="12"/>
        <v>0</v>
      </c>
      <c r="W102" s="249">
        <f t="shared" si="13"/>
        <v>0</v>
      </c>
      <c r="X102" s="249">
        <f t="shared" si="14"/>
        <v>0</v>
      </c>
      <c r="Y102" s="249">
        <f t="shared" si="15"/>
        <v>0</v>
      </c>
      <c r="Z102" s="51"/>
      <c r="AA102" s="51"/>
    </row>
    <row r="103" spans="1:29" x14ac:dyDescent="0.25">
      <c r="A103" s="144"/>
      <c r="B103" s="50"/>
      <c r="C103" s="50"/>
      <c r="D103" s="50"/>
      <c r="E103" s="50"/>
      <c r="F103" s="50"/>
      <c r="G103" s="50"/>
      <c r="H103" s="50"/>
      <c r="I103" s="50"/>
      <c r="J103" s="50"/>
      <c r="K103" s="50"/>
      <c r="L103" s="50"/>
      <c r="M103" s="50"/>
      <c r="N103" s="206"/>
      <c r="O103" s="49"/>
      <c r="P103" s="53"/>
      <c r="Q103" s="53"/>
      <c r="R103" s="53"/>
      <c r="S103" s="53"/>
      <c r="T103" s="249">
        <f t="shared" si="10"/>
        <v>0</v>
      </c>
      <c r="U103" s="249">
        <f t="shared" si="11"/>
        <v>0</v>
      </c>
      <c r="V103" s="249">
        <f t="shared" si="12"/>
        <v>0</v>
      </c>
      <c r="W103" s="249">
        <f t="shared" si="13"/>
        <v>0</v>
      </c>
      <c r="X103" s="249">
        <f t="shared" si="14"/>
        <v>0</v>
      </c>
      <c r="Y103" s="249">
        <f t="shared" si="15"/>
        <v>0</v>
      </c>
      <c r="Z103" s="51"/>
      <c r="AA103" s="51"/>
    </row>
    <row r="104" spans="1:29" x14ac:dyDescent="0.25">
      <c r="A104" s="144"/>
      <c r="B104" s="50"/>
      <c r="C104" s="50"/>
      <c r="D104" s="50"/>
      <c r="E104" s="50"/>
      <c r="F104" s="50"/>
      <c r="G104" s="50"/>
      <c r="H104" s="50"/>
      <c r="I104" s="50"/>
      <c r="J104" s="50"/>
      <c r="K104" s="50"/>
      <c r="L104" s="50"/>
      <c r="M104" s="50"/>
      <c r="N104" s="206"/>
      <c r="O104" s="49"/>
      <c r="P104" s="53"/>
      <c r="Q104" s="53"/>
      <c r="R104" s="53"/>
      <c r="S104" s="53"/>
      <c r="T104" s="249">
        <f t="shared" si="10"/>
        <v>0</v>
      </c>
      <c r="U104" s="249">
        <f t="shared" si="11"/>
        <v>0</v>
      </c>
      <c r="V104" s="249">
        <f t="shared" si="12"/>
        <v>0</v>
      </c>
      <c r="W104" s="249">
        <f t="shared" si="13"/>
        <v>0</v>
      </c>
      <c r="X104" s="249">
        <f t="shared" si="14"/>
        <v>0</v>
      </c>
      <c r="Y104" s="249">
        <f t="shared" si="15"/>
        <v>0</v>
      </c>
      <c r="Z104" s="51"/>
      <c r="AA104" s="51"/>
    </row>
    <row r="105" spans="1:29" x14ac:dyDescent="0.25">
      <c r="A105" s="144"/>
      <c r="B105" s="50"/>
      <c r="C105" s="50"/>
      <c r="D105" s="50"/>
      <c r="E105" s="50"/>
      <c r="F105" s="50"/>
      <c r="G105" s="50"/>
      <c r="H105" s="50"/>
      <c r="I105" s="50"/>
      <c r="J105" s="50"/>
      <c r="K105" s="50"/>
      <c r="L105" s="50"/>
      <c r="M105" s="50"/>
      <c r="N105" s="206"/>
      <c r="O105" s="49"/>
      <c r="P105" s="53"/>
      <c r="Q105" s="53"/>
      <c r="R105" s="53"/>
      <c r="S105" s="53"/>
      <c r="T105" s="249">
        <f t="shared" si="10"/>
        <v>0</v>
      </c>
      <c r="U105" s="249">
        <f t="shared" si="11"/>
        <v>0</v>
      </c>
      <c r="V105" s="249">
        <f t="shared" si="12"/>
        <v>0</v>
      </c>
      <c r="W105" s="249">
        <f t="shared" si="13"/>
        <v>0</v>
      </c>
      <c r="X105" s="249">
        <f t="shared" si="14"/>
        <v>0</v>
      </c>
      <c r="Y105" s="249">
        <f t="shared" si="15"/>
        <v>0</v>
      </c>
      <c r="Z105" s="51"/>
      <c r="AA105" s="51"/>
    </row>
    <row r="106" spans="1:29" x14ac:dyDescent="0.25">
      <c r="A106" s="144"/>
      <c r="B106" s="50"/>
      <c r="C106" s="50"/>
      <c r="D106" s="50"/>
      <c r="E106" s="50"/>
      <c r="F106" s="50"/>
      <c r="G106" s="50"/>
      <c r="H106" s="50"/>
      <c r="I106" s="50"/>
      <c r="J106" s="50"/>
      <c r="K106" s="50"/>
      <c r="L106" s="50"/>
      <c r="M106" s="50"/>
      <c r="N106" s="206"/>
      <c r="O106" s="49"/>
      <c r="P106" s="53"/>
      <c r="Q106" s="53"/>
      <c r="R106" s="53"/>
      <c r="S106" s="53"/>
      <c r="T106" s="249">
        <f t="shared" ref="T106:X106" si="16">IF($N106="Pending",0,$N106*O106)</f>
        <v>0</v>
      </c>
      <c r="U106" s="249">
        <f t="shared" si="16"/>
        <v>0</v>
      </c>
      <c r="V106" s="249">
        <f t="shared" si="16"/>
        <v>0</v>
      </c>
      <c r="W106" s="249">
        <f t="shared" si="16"/>
        <v>0</v>
      </c>
      <c r="X106" s="249">
        <f t="shared" si="16"/>
        <v>0</v>
      </c>
      <c r="Y106" s="249">
        <f t="shared" ref="Y106" si="17">SUM(T106:X106)</f>
        <v>0</v>
      </c>
      <c r="Z106" s="51"/>
      <c r="AA106" s="51"/>
    </row>
    <row r="107" spans="1:29" x14ac:dyDescent="0.25">
      <c r="A107" s="70"/>
      <c r="B107" s="70"/>
      <c r="C107" s="70"/>
      <c r="D107" s="70"/>
      <c r="E107" s="70"/>
      <c r="F107" s="70"/>
      <c r="G107" s="70"/>
      <c r="H107" s="70"/>
      <c r="I107" s="70"/>
      <c r="J107" s="70"/>
      <c r="K107" s="70"/>
      <c r="L107" s="70"/>
      <c r="M107" s="70"/>
      <c r="N107" s="250"/>
      <c r="O107" s="70"/>
      <c r="P107" s="259"/>
      <c r="Q107" s="259"/>
      <c r="R107" s="259"/>
      <c r="S107" s="259"/>
      <c r="T107" s="252"/>
      <c r="U107" s="252"/>
      <c r="V107" s="252"/>
      <c r="W107" s="252"/>
      <c r="X107" s="252"/>
      <c r="Y107" s="252"/>
      <c r="Z107" s="32"/>
      <c r="AA107" s="32"/>
      <c r="AB107" s="32"/>
      <c r="AC107" s="32"/>
    </row>
    <row r="108" spans="1:29" x14ac:dyDescent="0.25">
      <c r="A108" s="70"/>
      <c r="B108" s="70"/>
      <c r="C108" s="70"/>
      <c r="D108" s="70"/>
      <c r="E108" s="70"/>
      <c r="F108" s="70"/>
      <c r="G108" s="70"/>
      <c r="H108" s="70"/>
      <c r="I108" s="70"/>
      <c r="J108" s="70"/>
      <c r="K108" s="70"/>
      <c r="L108" s="70"/>
      <c r="M108" s="70"/>
      <c r="N108" s="250"/>
      <c r="O108" s="70"/>
      <c r="P108" s="259"/>
      <c r="Q108" s="259"/>
      <c r="R108" s="259"/>
      <c r="S108" s="71" t="s">
        <v>122</v>
      </c>
      <c r="T108" s="269">
        <f t="shared" ref="T108:Y108" si="18">SUM(T7:T106)</f>
        <v>0</v>
      </c>
      <c r="U108" s="269">
        <f t="shared" si="18"/>
        <v>0</v>
      </c>
      <c r="V108" s="269">
        <f t="shared" si="18"/>
        <v>0</v>
      </c>
      <c r="W108" s="269">
        <f t="shared" si="18"/>
        <v>0</v>
      </c>
      <c r="X108" s="269">
        <f t="shared" si="18"/>
        <v>0</v>
      </c>
      <c r="Y108" s="269">
        <f t="shared" si="18"/>
        <v>0</v>
      </c>
      <c r="Z108" s="38"/>
      <c r="AA108" s="38"/>
    </row>
    <row r="109" spans="1:29" x14ac:dyDescent="0.25">
      <c r="A109" s="37"/>
      <c r="B109" s="37"/>
      <c r="C109" s="37"/>
    </row>
    <row r="110" spans="1:29" x14ac:dyDescent="0.25">
      <c r="T110" s="270" t="str">
        <f t="shared" ref="T110:Y110" si="19">T6</f>
        <v>Coût estimé 2021</v>
      </c>
      <c r="U110" s="270" t="str">
        <f t="shared" si="19"/>
        <v>Coût estimé 2022</v>
      </c>
      <c r="V110" s="270" t="str">
        <f t="shared" si="19"/>
        <v>Coût estimé 2023</v>
      </c>
      <c r="W110" s="270" t="str">
        <f t="shared" si="19"/>
        <v>Coût estimé 2024</v>
      </c>
      <c r="X110" s="270" t="str">
        <f t="shared" si="19"/>
        <v>Coût estimé 2025</v>
      </c>
      <c r="Y110" s="270" t="str">
        <f t="shared" si="19"/>
        <v>Total5Ans</v>
      </c>
      <c r="Z110" s="188">
        <f>SUM(Y111:Y128)</f>
        <v>0</v>
      </c>
      <c r="AA110"/>
    </row>
    <row r="111" spans="1:29" x14ac:dyDescent="0.25">
      <c r="S111" s="321" t="str">
        <f>'Informations de base'!$D65</f>
        <v>Réunion</v>
      </c>
      <c r="T111" s="271">
        <f t="shared" ref="T111:Y120" si="20">SUMIF($Z$7:$Z$106,$S111,T$7:T$106)</f>
        <v>0</v>
      </c>
      <c r="U111" s="271">
        <f t="shared" si="20"/>
        <v>0</v>
      </c>
      <c r="V111" s="271">
        <f t="shared" si="20"/>
        <v>0</v>
      </c>
      <c r="W111" s="271">
        <f t="shared" si="20"/>
        <v>0</v>
      </c>
      <c r="X111" s="271">
        <f t="shared" si="20"/>
        <v>0</v>
      </c>
      <c r="Y111" s="271">
        <f t="shared" si="20"/>
        <v>0</v>
      </c>
      <c r="Z111"/>
      <c r="AA111"/>
    </row>
    <row r="112" spans="1:29" x14ac:dyDescent="0.25">
      <c r="S112" s="321" t="str">
        <f>'Informations de base'!$D66</f>
        <v>Formation</v>
      </c>
      <c r="T112" s="271">
        <f t="shared" si="20"/>
        <v>0</v>
      </c>
      <c r="U112" s="271">
        <f t="shared" si="20"/>
        <v>0</v>
      </c>
      <c r="V112" s="271">
        <f t="shared" si="20"/>
        <v>0</v>
      </c>
      <c r="W112" s="271">
        <f t="shared" si="20"/>
        <v>0</v>
      </c>
      <c r="X112" s="271">
        <f t="shared" si="20"/>
        <v>0</v>
      </c>
      <c r="Y112" s="271">
        <f t="shared" si="20"/>
        <v>0</v>
      </c>
      <c r="Z112"/>
      <c r="AA112"/>
    </row>
    <row r="113" spans="1:28" x14ac:dyDescent="0.25">
      <c r="S113" s="321" t="str">
        <f>'Informations de base'!$D67</f>
        <v>Atelier</v>
      </c>
      <c r="T113" s="271">
        <f t="shared" si="20"/>
        <v>0</v>
      </c>
      <c r="U113" s="271">
        <f t="shared" si="20"/>
        <v>0</v>
      </c>
      <c r="V113" s="271">
        <f t="shared" si="20"/>
        <v>0</v>
      </c>
      <c r="W113" s="271">
        <f t="shared" si="20"/>
        <v>0</v>
      </c>
      <c r="X113" s="271">
        <f t="shared" si="20"/>
        <v>0</v>
      </c>
      <c r="Y113" s="271">
        <f t="shared" si="20"/>
        <v>0</v>
      </c>
      <c r="Z113"/>
      <c r="AA113"/>
    </row>
    <row r="114" spans="1:28" x14ac:dyDescent="0.25">
      <c r="S114" s="321" t="str">
        <f>'Informations de base'!$D68</f>
        <v>Développement de Manuel de procédures</v>
      </c>
      <c r="T114" s="271">
        <f t="shared" si="20"/>
        <v>0</v>
      </c>
      <c r="U114" s="271">
        <f t="shared" si="20"/>
        <v>0</v>
      </c>
      <c r="V114" s="271">
        <f t="shared" si="20"/>
        <v>0</v>
      </c>
      <c r="W114" s="271">
        <f t="shared" si="20"/>
        <v>0</v>
      </c>
      <c r="X114" s="271">
        <f t="shared" si="20"/>
        <v>0</v>
      </c>
      <c r="Y114" s="271">
        <f t="shared" si="20"/>
        <v>0</v>
      </c>
      <c r="Z114"/>
      <c r="AA114"/>
    </row>
    <row r="115" spans="1:28" s="37" customFormat="1" x14ac:dyDescent="0.25">
      <c r="A115" s="142"/>
      <c r="B115" s="142"/>
      <c r="C115" s="54"/>
      <c r="N115" s="207"/>
      <c r="O115" s="256"/>
      <c r="P115" s="256"/>
      <c r="Q115" s="256"/>
      <c r="R115" s="256"/>
      <c r="S115" s="321" t="str">
        <f>'Informations de base'!$D69</f>
        <v>Communication</v>
      </c>
      <c r="T115" s="271">
        <f t="shared" si="20"/>
        <v>0</v>
      </c>
      <c r="U115" s="271">
        <f t="shared" si="20"/>
        <v>0</v>
      </c>
      <c r="V115" s="271">
        <f t="shared" si="20"/>
        <v>0</v>
      </c>
      <c r="W115" s="271">
        <f t="shared" si="20"/>
        <v>0</v>
      </c>
      <c r="X115" s="271">
        <f t="shared" si="20"/>
        <v>0</v>
      </c>
      <c r="Y115" s="271">
        <f t="shared" si="20"/>
        <v>0</v>
      </c>
      <c r="Z115"/>
      <c r="AA115"/>
      <c r="AB115"/>
    </row>
    <row r="116" spans="1:28" s="37" customFormat="1" x14ac:dyDescent="0.25">
      <c r="A116" s="142"/>
      <c r="B116" s="142"/>
      <c r="C116" s="54"/>
      <c r="N116" s="207"/>
      <c r="O116" s="256"/>
      <c r="P116" s="256"/>
      <c r="Q116" s="256"/>
      <c r="R116" s="256"/>
      <c r="S116" s="321" t="str">
        <f>'Informations de base'!$D70</f>
        <v>Construction/insfrastructure</v>
      </c>
      <c r="T116" s="271">
        <f t="shared" si="20"/>
        <v>0</v>
      </c>
      <c r="U116" s="271">
        <f t="shared" si="20"/>
        <v>0</v>
      </c>
      <c r="V116" s="271">
        <f t="shared" si="20"/>
        <v>0</v>
      </c>
      <c r="W116" s="271">
        <f t="shared" si="20"/>
        <v>0</v>
      </c>
      <c r="X116" s="271">
        <f t="shared" si="20"/>
        <v>0</v>
      </c>
      <c r="Y116" s="271">
        <f t="shared" si="20"/>
        <v>0</v>
      </c>
      <c r="Z116"/>
      <c r="AA116"/>
      <c r="AB116"/>
    </row>
    <row r="117" spans="1:28" s="37" customFormat="1" x14ac:dyDescent="0.25">
      <c r="A117" s="142"/>
      <c r="B117" s="142"/>
      <c r="C117" s="54"/>
      <c r="N117" s="207"/>
      <c r="O117" s="256"/>
      <c r="P117" s="256"/>
      <c r="Q117" s="256"/>
      <c r="R117" s="256"/>
      <c r="S117" s="321" t="str">
        <f>'Informations de base'!$D71</f>
        <v>Consultance</v>
      </c>
      <c r="T117" s="271">
        <f t="shared" si="20"/>
        <v>0</v>
      </c>
      <c r="U117" s="271">
        <f t="shared" si="20"/>
        <v>0</v>
      </c>
      <c r="V117" s="271">
        <f t="shared" si="20"/>
        <v>0</v>
      </c>
      <c r="W117" s="271">
        <f t="shared" si="20"/>
        <v>0</v>
      </c>
      <c r="X117" s="271">
        <f t="shared" si="20"/>
        <v>0</v>
      </c>
      <c r="Y117" s="271">
        <f t="shared" si="20"/>
        <v>0</v>
      </c>
      <c r="Z117"/>
      <c r="AA117"/>
      <c r="AB117"/>
    </row>
    <row r="118" spans="1:28" s="37" customFormat="1" x14ac:dyDescent="0.25">
      <c r="A118" s="142"/>
      <c r="B118" s="142"/>
      <c r="C118" s="54"/>
      <c r="N118" s="207"/>
      <c r="O118" s="256"/>
      <c r="P118" s="256"/>
      <c r="Q118" s="256"/>
      <c r="R118" s="256"/>
      <c r="S118" s="321" t="str">
        <f>'Informations de base'!$D72</f>
        <v>Évaluation/Monitorage</v>
      </c>
      <c r="T118" s="271">
        <f t="shared" si="20"/>
        <v>0</v>
      </c>
      <c r="U118" s="271">
        <f t="shared" si="20"/>
        <v>0</v>
      </c>
      <c r="V118" s="271">
        <f t="shared" si="20"/>
        <v>0</v>
      </c>
      <c r="W118" s="271">
        <f t="shared" si="20"/>
        <v>0</v>
      </c>
      <c r="X118" s="271">
        <f t="shared" si="20"/>
        <v>0</v>
      </c>
      <c r="Y118" s="271">
        <f t="shared" si="20"/>
        <v>0</v>
      </c>
      <c r="Z118"/>
      <c r="AA118"/>
      <c r="AB118"/>
    </row>
    <row r="119" spans="1:28" s="37" customFormat="1" x14ac:dyDescent="0.25">
      <c r="A119" s="142"/>
      <c r="B119" s="142"/>
      <c r="C119" s="54"/>
      <c r="N119" s="207"/>
      <c r="O119" s="256"/>
      <c r="P119" s="256"/>
      <c r="Q119" s="256"/>
      <c r="R119" s="256"/>
      <c r="S119" s="321" t="str">
        <f>'Informations de base'!$D73</f>
        <v>Supervision</v>
      </c>
      <c r="T119" s="271">
        <f t="shared" si="20"/>
        <v>0</v>
      </c>
      <c r="U119" s="271">
        <f t="shared" si="20"/>
        <v>0</v>
      </c>
      <c r="V119" s="271">
        <f t="shared" si="20"/>
        <v>0</v>
      </c>
      <c r="W119" s="271">
        <f t="shared" si="20"/>
        <v>0</v>
      </c>
      <c r="X119" s="271">
        <f t="shared" si="20"/>
        <v>0</v>
      </c>
      <c r="Y119" s="271">
        <f t="shared" si="20"/>
        <v>0</v>
      </c>
      <c r="Z119"/>
      <c r="AA119"/>
      <c r="AB119"/>
    </row>
    <row r="120" spans="1:28" x14ac:dyDescent="0.25">
      <c r="S120" s="321" t="str">
        <f>'Informations de base'!$D74</f>
        <v>Ressources humaines</v>
      </c>
      <c r="T120" s="271">
        <f t="shared" si="20"/>
        <v>0</v>
      </c>
      <c r="U120" s="271">
        <f t="shared" si="20"/>
        <v>0</v>
      </c>
      <c r="V120" s="271">
        <f t="shared" si="20"/>
        <v>0</v>
      </c>
      <c r="W120" s="271">
        <f t="shared" si="20"/>
        <v>0</v>
      </c>
      <c r="X120" s="271">
        <f t="shared" si="20"/>
        <v>0</v>
      </c>
      <c r="Y120" s="271">
        <f t="shared" si="20"/>
        <v>0</v>
      </c>
      <c r="Z120"/>
      <c r="AA120"/>
    </row>
    <row r="121" spans="1:28" x14ac:dyDescent="0.25">
      <c r="S121" s="321" t="str">
        <f>'Informations de base'!$D75</f>
        <v>Equipement</v>
      </c>
      <c r="T121" s="271">
        <f t="shared" ref="T121:Y128" si="21">SUMIF($Z$7:$Z$106,$S121,T$7:T$106)</f>
        <v>0</v>
      </c>
      <c r="U121" s="271">
        <f t="shared" si="21"/>
        <v>0</v>
      </c>
      <c r="V121" s="271">
        <f t="shared" si="21"/>
        <v>0</v>
      </c>
      <c r="W121" s="271">
        <f t="shared" si="21"/>
        <v>0</v>
      </c>
      <c r="X121" s="271">
        <f t="shared" si="21"/>
        <v>0</v>
      </c>
      <c r="Y121" s="271">
        <f t="shared" si="21"/>
        <v>0</v>
      </c>
      <c r="Z121"/>
      <c r="AA121"/>
    </row>
    <row r="122" spans="1:28" x14ac:dyDescent="0.25">
      <c r="S122" s="321" t="str">
        <f>'Informations de base'!$D76</f>
        <v>Impression des documents</v>
      </c>
      <c r="T122" s="271">
        <f t="shared" si="21"/>
        <v>0</v>
      </c>
      <c r="U122" s="271">
        <f t="shared" si="21"/>
        <v>0</v>
      </c>
      <c r="V122" s="271">
        <f t="shared" si="21"/>
        <v>0</v>
      </c>
      <c r="W122" s="271">
        <f t="shared" si="21"/>
        <v>0</v>
      </c>
      <c r="X122" s="271">
        <f t="shared" si="21"/>
        <v>0</v>
      </c>
      <c r="Y122" s="271">
        <f t="shared" si="21"/>
        <v>0</v>
      </c>
      <c r="Z122"/>
      <c r="AA122"/>
    </row>
    <row r="123" spans="1:28" x14ac:dyDescent="0.25">
      <c r="S123" s="321" t="str">
        <f>'Informations de base'!$D77</f>
        <v>Approvisionnement</v>
      </c>
      <c r="T123" s="271">
        <f t="shared" si="21"/>
        <v>0</v>
      </c>
      <c r="U123" s="271">
        <f t="shared" si="21"/>
        <v>0</v>
      </c>
      <c r="V123" s="271">
        <f t="shared" si="21"/>
        <v>0</v>
      </c>
      <c r="W123" s="271">
        <f t="shared" si="21"/>
        <v>0</v>
      </c>
      <c r="X123" s="271">
        <f t="shared" si="21"/>
        <v>0</v>
      </c>
      <c r="Y123" s="271">
        <f t="shared" si="21"/>
        <v>0</v>
      </c>
      <c r="Z123"/>
      <c r="AA123"/>
    </row>
    <row r="124" spans="1:28" x14ac:dyDescent="0.25">
      <c r="S124" s="321" t="str">
        <f>'Informations de base'!$D78</f>
        <v>Prestation de services</v>
      </c>
      <c r="T124" s="271">
        <f t="shared" si="21"/>
        <v>0</v>
      </c>
      <c r="U124" s="271">
        <f t="shared" si="21"/>
        <v>0</v>
      </c>
      <c r="V124" s="271">
        <f t="shared" si="21"/>
        <v>0</v>
      </c>
      <c r="W124" s="271">
        <f t="shared" si="21"/>
        <v>0</v>
      </c>
      <c r="X124" s="271">
        <f t="shared" si="21"/>
        <v>0</v>
      </c>
      <c r="Y124" s="271">
        <f t="shared" si="21"/>
        <v>0</v>
      </c>
      <c r="Z124"/>
      <c r="AA124"/>
    </row>
    <row r="125" spans="1:28" x14ac:dyDescent="0.25">
      <c r="S125" s="321" t="str">
        <f>'Informations de base'!$D79</f>
        <v>Exercise de simulation</v>
      </c>
      <c r="T125" s="271">
        <f t="shared" si="21"/>
        <v>0</v>
      </c>
      <c r="U125" s="271">
        <f t="shared" si="21"/>
        <v>0</v>
      </c>
      <c r="V125" s="271">
        <f t="shared" si="21"/>
        <v>0</v>
      </c>
      <c r="W125" s="271">
        <f t="shared" si="21"/>
        <v>0</v>
      </c>
      <c r="X125" s="271">
        <f t="shared" si="21"/>
        <v>0</v>
      </c>
      <c r="Y125" s="271">
        <f t="shared" si="21"/>
        <v>0</v>
      </c>
      <c r="Z125"/>
      <c r="AA125"/>
    </row>
    <row r="126" spans="1:28" x14ac:dyDescent="0.25">
      <c r="S126" s="321" t="str">
        <f>'Informations de base'!$D80</f>
        <v>Plaidoyer</v>
      </c>
      <c r="T126" s="271">
        <f t="shared" si="21"/>
        <v>0</v>
      </c>
      <c r="U126" s="271">
        <f t="shared" si="21"/>
        <v>0</v>
      </c>
      <c r="V126" s="271">
        <f t="shared" si="21"/>
        <v>0</v>
      </c>
      <c r="W126" s="271">
        <f t="shared" si="21"/>
        <v>0</v>
      </c>
      <c r="X126" s="271">
        <f t="shared" si="21"/>
        <v>0</v>
      </c>
      <c r="Y126" s="271">
        <f t="shared" si="21"/>
        <v>0</v>
      </c>
      <c r="Z126"/>
      <c r="AA126"/>
    </row>
    <row r="127" spans="1:28" x14ac:dyDescent="0.25">
      <c r="S127" s="321" t="str">
        <f>'Informations de base'!$D81</f>
        <v>Enquête</v>
      </c>
      <c r="T127" s="271">
        <f t="shared" si="21"/>
        <v>0</v>
      </c>
      <c r="U127" s="271">
        <f t="shared" si="21"/>
        <v>0</v>
      </c>
      <c r="V127" s="271">
        <f t="shared" si="21"/>
        <v>0</v>
      </c>
      <c r="W127" s="271">
        <f t="shared" si="21"/>
        <v>0</v>
      </c>
      <c r="X127" s="271">
        <f t="shared" si="21"/>
        <v>0</v>
      </c>
      <c r="Y127" s="271">
        <f t="shared" si="21"/>
        <v>0</v>
      </c>
      <c r="Z127"/>
      <c r="AA127"/>
    </row>
    <row r="128" spans="1:28" x14ac:dyDescent="0.25">
      <c r="S128" s="321" t="str">
        <f>'Informations de base'!$D82</f>
        <v>Campagne</v>
      </c>
      <c r="T128" s="271">
        <f t="shared" si="21"/>
        <v>0</v>
      </c>
      <c r="U128" s="271">
        <f t="shared" si="21"/>
        <v>0</v>
      </c>
      <c r="V128" s="271">
        <f t="shared" si="21"/>
        <v>0</v>
      </c>
      <c r="W128" s="271">
        <f t="shared" si="21"/>
        <v>0</v>
      </c>
      <c r="X128" s="271">
        <f t="shared" si="21"/>
        <v>0</v>
      </c>
      <c r="Y128" s="271">
        <f t="shared" si="21"/>
        <v>0</v>
      </c>
      <c r="Z128"/>
      <c r="AA128"/>
    </row>
    <row r="129" spans="1:28" x14ac:dyDescent="0.25">
      <c r="S129" s="322"/>
      <c r="Z129"/>
      <c r="AA129"/>
    </row>
    <row r="130" spans="1:28" x14ac:dyDescent="0.25">
      <c r="S130" s="322"/>
      <c r="Z130"/>
      <c r="AA130"/>
    </row>
    <row r="131" spans="1:28" s="37" customFormat="1" x14ac:dyDescent="0.25">
      <c r="A131" s="142"/>
      <c r="B131" s="142"/>
      <c r="C131" s="54"/>
      <c r="N131" s="207"/>
      <c r="O131" s="256"/>
      <c r="P131" s="256"/>
      <c r="Q131" s="256"/>
      <c r="R131" s="256"/>
      <c r="S131" s="323"/>
      <c r="T131" s="270" t="str">
        <f t="shared" ref="T131:Y131" si="22">T6</f>
        <v>Coût estimé 2021</v>
      </c>
      <c r="U131" s="270" t="str">
        <f t="shared" si="22"/>
        <v>Coût estimé 2022</v>
      </c>
      <c r="V131" s="270" t="str">
        <f t="shared" si="22"/>
        <v>Coût estimé 2023</v>
      </c>
      <c r="W131" s="270" t="str">
        <f t="shared" si="22"/>
        <v>Coût estimé 2024</v>
      </c>
      <c r="X131" s="270" t="str">
        <f t="shared" si="22"/>
        <v>Coût estimé 2025</v>
      </c>
      <c r="Y131" s="270" t="str">
        <f t="shared" si="22"/>
        <v>Total5Ans</v>
      </c>
      <c r="Z131" s="188">
        <f>SUM(Y132:Y141)</f>
        <v>0</v>
      </c>
      <c r="AA131"/>
      <c r="AB131"/>
    </row>
    <row r="132" spans="1:28" s="37" customFormat="1" x14ac:dyDescent="0.25">
      <c r="A132" s="142"/>
      <c r="B132" s="142"/>
      <c r="C132" s="54"/>
      <c r="N132" s="207"/>
      <c r="O132" s="256"/>
      <c r="P132" s="256"/>
      <c r="Q132" s="256"/>
      <c r="R132" s="256"/>
      <c r="S132" s="321" t="str">
        <f>'Informations de base'!$C$65</f>
        <v>Capital</v>
      </c>
      <c r="T132" s="271">
        <f t="shared" ref="T132:Y141" si="23">SUMIF($AA$7:$AA$106,$S132,T$7:T$106)</f>
        <v>0</v>
      </c>
      <c r="U132" s="271">
        <f t="shared" si="23"/>
        <v>0</v>
      </c>
      <c r="V132" s="271">
        <f t="shared" si="23"/>
        <v>0</v>
      </c>
      <c r="W132" s="271">
        <f t="shared" si="23"/>
        <v>0</v>
      </c>
      <c r="X132" s="271">
        <f t="shared" si="23"/>
        <v>0</v>
      </c>
      <c r="Y132" s="271">
        <f t="shared" si="23"/>
        <v>0</v>
      </c>
      <c r="Z132"/>
      <c r="AA132"/>
      <c r="AB132"/>
    </row>
    <row r="133" spans="1:28" s="37" customFormat="1" x14ac:dyDescent="0.25">
      <c r="A133" s="142"/>
      <c r="B133" s="142"/>
      <c r="C133" s="54"/>
      <c r="N133" s="207"/>
      <c r="O133" s="256"/>
      <c r="P133" s="256"/>
      <c r="Q133" s="256"/>
      <c r="R133" s="256"/>
      <c r="S133" s="321" t="str">
        <f>'Informations de base'!$C$66</f>
        <v>Recurrent</v>
      </c>
      <c r="T133" s="271">
        <f t="shared" si="23"/>
        <v>0</v>
      </c>
      <c r="U133" s="271">
        <f t="shared" si="23"/>
        <v>0</v>
      </c>
      <c r="V133" s="271">
        <f t="shared" si="23"/>
        <v>0</v>
      </c>
      <c r="W133" s="271">
        <f t="shared" si="23"/>
        <v>0</v>
      </c>
      <c r="X133" s="271">
        <f t="shared" si="23"/>
        <v>0</v>
      </c>
      <c r="Y133" s="271">
        <f t="shared" si="23"/>
        <v>0</v>
      </c>
      <c r="Z133"/>
      <c r="AA133"/>
      <c r="AB133"/>
    </row>
    <row r="134" spans="1:28" s="37" customFormat="1" x14ac:dyDescent="0.25">
      <c r="A134" s="142"/>
      <c r="B134" s="142"/>
      <c r="C134" s="54"/>
      <c r="N134" s="207"/>
      <c r="O134" s="256"/>
      <c r="P134" s="256"/>
      <c r="Q134" s="256"/>
      <c r="R134" s="256"/>
      <c r="S134" s="321" t="str">
        <f>'Informations de base'!$C$67</f>
        <v>Autre 1</v>
      </c>
      <c r="T134" s="271">
        <f t="shared" si="23"/>
        <v>0</v>
      </c>
      <c r="U134" s="271">
        <f t="shared" si="23"/>
        <v>0</v>
      </c>
      <c r="V134" s="271">
        <f t="shared" si="23"/>
        <v>0</v>
      </c>
      <c r="W134" s="271">
        <f t="shared" si="23"/>
        <v>0</v>
      </c>
      <c r="X134" s="271">
        <f t="shared" si="23"/>
        <v>0</v>
      </c>
      <c r="Y134" s="271">
        <f t="shared" si="23"/>
        <v>0</v>
      </c>
      <c r="Z134"/>
      <c r="AA134"/>
      <c r="AB134"/>
    </row>
    <row r="135" spans="1:28" s="37" customFormat="1" x14ac:dyDescent="0.25">
      <c r="A135" s="142"/>
      <c r="B135" s="142"/>
      <c r="C135" s="54"/>
      <c r="N135" s="207"/>
      <c r="O135" s="256"/>
      <c r="P135" s="256"/>
      <c r="Q135" s="256"/>
      <c r="R135" s="256"/>
      <c r="S135" s="321" t="str">
        <f>'Informations de base'!$C$68</f>
        <v>Autre 2</v>
      </c>
      <c r="T135" s="271">
        <f t="shared" si="23"/>
        <v>0</v>
      </c>
      <c r="U135" s="271">
        <f t="shared" si="23"/>
        <v>0</v>
      </c>
      <c r="V135" s="271">
        <f t="shared" si="23"/>
        <v>0</v>
      </c>
      <c r="W135" s="271">
        <f t="shared" si="23"/>
        <v>0</v>
      </c>
      <c r="X135" s="271">
        <f t="shared" si="23"/>
        <v>0</v>
      </c>
      <c r="Y135" s="271">
        <f t="shared" si="23"/>
        <v>0</v>
      </c>
      <c r="Z135"/>
      <c r="AA135"/>
      <c r="AB135"/>
    </row>
    <row r="136" spans="1:28" s="37" customFormat="1" x14ac:dyDescent="0.25">
      <c r="A136" s="142"/>
      <c r="B136" s="142"/>
      <c r="C136" s="54"/>
      <c r="N136" s="207"/>
      <c r="O136" s="256"/>
      <c r="P136" s="256"/>
      <c r="Q136" s="256"/>
      <c r="R136" s="256"/>
      <c r="S136" s="321">
        <f>'Informations de base'!$C$69</f>
        <v>0</v>
      </c>
      <c r="T136" s="271">
        <f t="shared" si="23"/>
        <v>0</v>
      </c>
      <c r="U136" s="271">
        <f t="shared" si="23"/>
        <v>0</v>
      </c>
      <c r="V136" s="271">
        <f t="shared" si="23"/>
        <v>0</v>
      </c>
      <c r="W136" s="271">
        <f t="shared" si="23"/>
        <v>0</v>
      </c>
      <c r="X136" s="271">
        <f t="shared" si="23"/>
        <v>0</v>
      </c>
      <c r="Y136" s="271">
        <f t="shared" si="23"/>
        <v>0</v>
      </c>
      <c r="Z136"/>
      <c r="AA136"/>
      <c r="AB136"/>
    </row>
    <row r="137" spans="1:28" s="37" customFormat="1" x14ac:dyDescent="0.25">
      <c r="A137" s="142"/>
      <c r="B137" s="142"/>
      <c r="C137" s="54"/>
      <c r="N137" s="207"/>
      <c r="O137" s="256"/>
      <c r="P137" s="256"/>
      <c r="Q137" s="256"/>
      <c r="R137" s="256"/>
      <c r="S137" s="321">
        <f>'Informations de base'!$C$70</f>
        <v>0</v>
      </c>
      <c r="T137" s="271">
        <f t="shared" si="23"/>
        <v>0</v>
      </c>
      <c r="U137" s="271">
        <f t="shared" si="23"/>
        <v>0</v>
      </c>
      <c r="V137" s="271">
        <f t="shared" si="23"/>
        <v>0</v>
      </c>
      <c r="W137" s="271">
        <f t="shared" si="23"/>
        <v>0</v>
      </c>
      <c r="X137" s="271">
        <f t="shared" si="23"/>
        <v>0</v>
      </c>
      <c r="Y137" s="271">
        <f t="shared" si="23"/>
        <v>0</v>
      </c>
      <c r="Z137"/>
      <c r="AA137"/>
      <c r="AB137"/>
    </row>
    <row r="138" spans="1:28" s="37" customFormat="1" x14ac:dyDescent="0.25">
      <c r="A138" s="142"/>
      <c r="B138" s="142"/>
      <c r="C138" s="54"/>
      <c r="N138" s="207"/>
      <c r="O138" s="256"/>
      <c r="P138" s="256"/>
      <c r="Q138" s="256"/>
      <c r="R138" s="256"/>
      <c r="S138" s="321">
        <f>'Informations de base'!$C$71</f>
        <v>0</v>
      </c>
      <c r="T138" s="271">
        <f t="shared" si="23"/>
        <v>0</v>
      </c>
      <c r="U138" s="271">
        <f t="shared" si="23"/>
        <v>0</v>
      </c>
      <c r="V138" s="271">
        <f t="shared" si="23"/>
        <v>0</v>
      </c>
      <c r="W138" s="271">
        <f t="shared" si="23"/>
        <v>0</v>
      </c>
      <c r="X138" s="271">
        <f t="shared" si="23"/>
        <v>0</v>
      </c>
      <c r="Y138" s="271">
        <f t="shared" si="23"/>
        <v>0</v>
      </c>
      <c r="Z138"/>
      <c r="AA138"/>
      <c r="AB138"/>
    </row>
    <row r="139" spans="1:28" s="37" customFormat="1" x14ac:dyDescent="0.25">
      <c r="A139" s="142"/>
      <c r="B139" s="142"/>
      <c r="C139" s="54"/>
      <c r="N139" s="207"/>
      <c r="O139" s="256"/>
      <c r="P139" s="256"/>
      <c r="Q139" s="256"/>
      <c r="R139" s="256"/>
      <c r="S139" s="321">
        <f>'Informations de base'!$C$72</f>
        <v>0</v>
      </c>
      <c r="T139" s="271">
        <f t="shared" si="23"/>
        <v>0</v>
      </c>
      <c r="U139" s="271">
        <f t="shared" si="23"/>
        <v>0</v>
      </c>
      <c r="V139" s="271">
        <f t="shared" si="23"/>
        <v>0</v>
      </c>
      <c r="W139" s="271">
        <f t="shared" si="23"/>
        <v>0</v>
      </c>
      <c r="X139" s="271">
        <f t="shared" si="23"/>
        <v>0</v>
      </c>
      <c r="Y139" s="271">
        <f t="shared" si="23"/>
        <v>0</v>
      </c>
      <c r="Z139"/>
      <c r="AA139"/>
      <c r="AB139"/>
    </row>
    <row r="140" spans="1:28" s="37" customFormat="1" x14ac:dyDescent="0.25">
      <c r="A140" s="142"/>
      <c r="B140" s="142"/>
      <c r="C140" s="54"/>
      <c r="N140" s="207"/>
      <c r="O140" s="256"/>
      <c r="P140" s="256"/>
      <c r="Q140" s="256"/>
      <c r="R140" s="256"/>
      <c r="S140" s="321">
        <f>'Informations de base'!$C$73</f>
        <v>0</v>
      </c>
      <c r="T140" s="271">
        <f t="shared" si="23"/>
        <v>0</v>
      </c>
      <c r="U140" s="271">
        <f t="shared" si="23"/>
        <v>0</v>
      </c>
      <c r="V140" s="271">
        <f t="shared" si="23"/>
        <v>0</v>
      </c>
      <c r="W140" s="271">
        <f t="shared" si="23"/>
        <v>0</v>
      </c>
      <c r="X140" s="271">
        <f t="shared" si="23"/>
        <v>0</v>
      </c>
      <c r="Y140" s="271">
        <f t="shared" si="23"/>
        <v>0</v>
      </c>
      <c r="Z140"/>
      <c r="AA140"/>
      <c r="AB140"/>
    </row>
    <row r="141" spans="1:28" x14ac:dyDescent="0.25">
      <c r="S141" s="321">
        <f>'Informations de base'!$C$74</f>
        <v>0</v>
      </c>
      <c r="T141" s="271">
        <f t="shared" si="23"/>
        <v>0</v>
      </c>
      <c r="U141" s="271">
        <f t="shared" si="23"/>
        <v>0</v>
      </c>
      <c r="V141" s="271">
        <f t="shared" si="23"/>
        <v>0</v>
      </c>
      <c r="W141" s="271">
        <f t="shared" si="23"/>
        <v>0</v>
      </c>
      <c r="X141" s="271">
        <f t="shared" si="23"/>
        <v>0</v>
      </c>
      <c r="Y141" s="271">
        <f t="shared" si="23"/>
        <v>0</v>
      </c>
      <c r="Z141"/>
      <c r="AA141"/>
    </row>
    <row r="142" spans="1:28" x14ac:dyDescent="0.25">
      <c r="S142" s="322"/>
      <c r="Z142"/>
      <c r="AA142"/>
    </row>
    <row r="143" spans="1:28" x14ac:dyDescent="0.25">
      <c r="S143" s="322"/>
      <c r="Z143"/>
      <c r="AA143"/>
    </row>
    <row r="144" spans="1:28" s="37" customFormat="1" x14ac:dyDescent="0.25">
      <c r="A144" s="142"/>
      <c r="B144" s="142"/>
      <c r="C144" s="54"/>
      <c r="N144" s="207"/>
      <c r="O144" s="256"/>
      <c r="P144" s="256"/>
      <c r="Q144" s="256"/>
      <c r="R144" s="256"/>
      <c r="S144" s="323"/>
      <c r="T144" s="270" t="str">
        <f t="shared" ref="T144:Y144" si="24">T6</f>
        <v>Coût estimé 2021</v>
      </c>
      <c r="U144" s="270" t="str">
        <f t="shared" si="24"/>
        <v>Coût estimé 2022</v>
      </c>
      <c r="V144" s="270" t="str">
        <f t="shared" si="24"/>
        <v>Coût estimé 2023</v>
      </c>
      <c r="W144" s="270" t="str">
        <f t="shared" si="24"/>
        <v>Coût estimé 2024</v>
      </c>
      <c r="X144" s="270" t="str">
        <f t="shared" si="24"/>
        <v>Coût estimé 2025</v>
      </c>
      <c r="Y144" s="270" t="str">
        <f t="shared" si="24"/>
        <v>Total5Ans</v>
      </c>
      <c r="Z144" s="188">
        <f>SUM(Y145:Y148)</f>
        <v>0</v>
      </c>
      <c r="AA144"/>
      <c r="AB144"/>
    </row>
    <row r="145" spans="1:28" s="37" customFormat="1" x14ac:dyDescent="0.25">
      <c r="A145" s="142"/>
      <c r="B145" s="142"/>
      <c r="C145" s="54"/>
      <c r="N145" s="207"/>
      <c r="O145" s="256"/>
      <c r="P145" s="256"/>
      <c r="Q145" s="256"/>
      <c r="R145" s="256"/>
      <c r="S145" s="321" t="str">
        <f>'Informations de base'!$B$65</f>
        <v>National</v>
      </c>
      <c r="T145" s="271">
        <f t="shared" ref="T145:Y148" si="25">SUMIF($H$7:$H$106,$S145,T$7:T$106)</f>
        <v>0</v>
      </c>
      <c r="U145" s="271">
        <f t="shared" si="25"/>
        <v>0</v>
      </c>
      <c r="V145" s="271">
        <f t="shared" si="25"/>
        <v>0</v>
      </c>
      <c r="W145" s="271">
        <f t="shared" si="25"/>
        <v>0</v>
      </c>
      <c r="X145" s="271">
        <f t="shared" si="25"/>
        <v>0</v>
      </c>
      <c r="Y145" s="271">
        <f t="shared" si="25"/>
        <v>0</v>
      </c>
      <c r="Z145"/>
      <c r="AA145"/>
      <c r="AB145"/>
    </row>
    <row r="146" spans="1:28" s="37" customFormat="1" x14ac:dyDescent="0.25">
      <c r="A146" s="142"/>
      <c r="B146" s="142"/>
      <c r="C146" s="54"/>
      <c r="N146" s="207"/>
      <c r="O146" s="256"/>
      <c r="P146" s="256"/>
      <c r="Q146" s="256"/>
      <c r="R146" s="256"/>
      <c r="S146" s="321" t="str">
        <f>'Informations de base'!$B$66</f>
        <v>Central</v>
      </c>
      <c r="T146" s="271">
        <f t="shared" si="25"/>
        <v>0</v>
      </c>
      <c r="U146" s="271">
        <f t="shared" si="25"/>
        <v>0</v>
      </c>
      <c r="V146" s="271">
        <f t="shared" si="25"/>
        <v>0</v>
      </c>
      <c r="W146" s="271">
        <f t="shared" si="25"/>
        <v>0</v>
      </c>
      <c r="X146" s="271">
        <f t="shared" si="25"/>
        <v>0</v>
      </c>
      <c r="Y146" s="271">
        <f t="shared" si="25"/>
        <v>0</v>
      </c>
      <c r="Z146"/>
      <c r="AA146"/>
      <c r="AB146"/>
    </row>
    <row r="147" spans="1:28" s="37" customFormat="1" x14ac:dyDescent="0.25">
      <c r="A147" s="142"/>
      <c r="B147" s="142"/>
      <c r="C147" s="54"/>
      <c r="N147" s="207"/>
      <c r="O147" s="256"/>
      <c r="P147" s="256"/>
      <c r="Q147" s="256"/>
      <c r="R147" s="256"/>
      <c r="S147" s="321" t="str">
        <f>'Informations de base'!$B$67</f>
        <v>Région</v>
      </c>
      <c r="T147" s="271">
        <f t="shared" si="25"/>
        <v>0</v>
      </c>
      <c r="U147" s="271">
        <f t="shared" si="25"/>
        <v>0</v>
      </c>
      <c r="V147" s="271">
        <f t="shared" si="25"/>
        <v>0</v>
      </c>
      <c r="W147" s="271">
        <f t="shared" si="25"/>
        <v>0</v>
      </c>
      <c r="X147" s="271">
        <f t="shared" si="25"/>
        <v>0</v>
      </c>
      <c r="Y147" s="271">
        <f t="shared" si="25"/>
        <v>0</v>
      </c>
      <c r="Z147"/>
      <c r="AA147"/>
      <c r="AB147"/>
    </row>
    <row r="148" spans="1:28" s="37" customFormat="1" x14ac:dyDescent="0.25">
      <c r="A148" s="142"/>
      <c r="B148" s="142"/>
      <c r="C148" s="54"/>
      <c r="N148" s="207"/>
      <c r="O148" s="256"/>
      <c r="P148" s="256"/>
      <c r="Q148" s="256"/>
      <c r="R148" s="256"/>
      <c r="S148" s="321" t="str">
        <f>'Informations de base'!$B$68</f>
        <v>District sanitaire/Centre de santé</v>
      </c>
      <c r="T148" s="271">
        <f t="shared" si="25"/>
        <v>0</v>
      </c>
      <c r="U148" s="271">
        <f t="shared" si="25"/>
        <v>0</v>
      </c>
      <c r="V148" s="271">
        <f t="shared" si="25"/>
        <v>0</v>
      </c>
      <c r="W148" s="271">
        <f t="shared" si="25"/>
        <v>0</v>
      </c>
      <c r="X148" s="271">
        <f t="shared" si="25"/>
        <v>0</v>
      </c>
      <c r="Y148" s="271">
        <f t="shared" si="25"/>
        <v>0</v>
      </c>
      <c r="Z148"/>
      <c r="AA148"/>
      <c r="AB148"/>
    </row>
    <row r="149" spans="1:28" s="37" customFormat="1" x14ac:dyDescent="0.25">
      <c r="A149" s="142"/>
      <c r="B149" s="142"/>
      <c r="C149" s="54"/>
      <c r="N149" s="207"/>
      <c r="O149" s="256"/>
      <c r="P149" s="256"/>
      <c r="Q149" s="256"/>
      <c r="R149" s="256"/>
      <c r="S149" s="321"/>
      <c r="T149" s="271"/>
      <c r="U149" s="271"/>
      <c r="V149" s="271"/>
      <c r="W149" s="271"/>
      <c r="X149" s="271"/>
      <c r="Y149" s="271"/>
      <c r="Z149"/>
      <c r="AA149"/>
      <c r="AB149"/>
    </row>
    <row r="150" spans="1:28" s="37" customFormat="1" x14ac:dyDescent="0.25">
      <c r="A150" s="142"/>
      <c r="B150" s="142"/>
      <c r="C150" s="54"/>
      <c r="N150" s="207"/>
      <c r="O150" s="256"/>
      <c r="P150" s="256"/>
      <c r="Q150" s="256"/>
      <c r="R150" s="256"/>
      <c r="S150" s="323"/>
      <c r="T150" s="271"/>
      <c r="U150" s="271"/>
      <c r="V150" s="271"/>
      <c r="W150" s="271"/>
      <c r="X150" s="271"/>
      <c r="Y150" s="271"/>
      <c r="Z150"/>
      <c r="AA150"/>
      <c r="AB150"/>
    </row>
    <row r="151" spans="1:28" s="37" customFormat="1" x14ac:dyDescent="0.25">
      <c r="A151" s="142"/>
      <c r="B151" s="142"/>
      <c r="C151" s="54"/>
      <c r="N151" s="207"/>
      <c r="O151" s="256"/>
      <c r="P151" s="256"/>
      <c r="Q151" s="256"/>
      <c r="R151" s="256"/>
      <c r="S151" s="323"/>
      <c r="T151" s="270" t="str">
        <f t="shared" ref="T151:Y151" si="26">T6</f>
        <v>Coût estimé 2021</v>
      </c>
      <c r="U151" s="270" t="str">
        <f t="shared" si="26"/>
        <v>Coût estimé 2022</v>
      </c>
      <c r="V151" s="270" t="str">
        <f t="shared" si="26"/>
        <v>Coût estimé 2023</v>
      </c>
      <c r="W151" s="270" t="str">
        <f t="shared" si="26"/>
        <v>Coût estimé 2024</v>
      </c>
      <c r="X151" s="270" t="str">
        <f t="shared" si="26"/>
        <v>Coût estimé 2025</v>
      </c>
      <c r="Y151" s="270" t="str">
        <f t="shared" si="26"/>
        <v>Total5Ans</v>
      </c>
      <c r="Z151" s="188">
        <f>SUM(Y152:Y169)</f>
        <v>0</v>
      </c>
      <c r="AA151"/>
      <c r="AB151"/>
    </row>
    <row r="152" spans="1:28" s="37" customFormat="1" x14ac:dyDescent="0.25">
      <c r="A152" s="142"/>
      <c r="B152" s="142"/>
      <c r="C152" s="54"/>
      <c r="N152" s="207"/>
      <c r="O152" s="256"/>
      <c r="P152" s="256"/>
      <c r="Q152" s="256"/>
      <c r="R152" s="256"/>
      <c r="S152" s="321" t="str">
        <f>'Informations de base'!$E$65</f>
        <v>Ministère chargé de la santé</v>
      </c>
      <c r="T152" s="271">
        <f t="shared" ref="T152:Y161" si="27">SUMIF($G$7:$G$106,$S152,T$7:T$106)</f>
        <v>0</v>
      </c>
      <c r="U152" s="271">
        <f t="shared" si="27"/>
        <v>0</v>
      </c>
      <c r="V152" s="271">
        <f t="shared" si="27"/>
        <v>0</v>
      </c>
      <c r="W152" s="271">
        <f t="shared" si="27"/>
        <v>0</v>
      </c>
      <c r="X152" s="271">
        <f t="shared" si="27"/>
        <v>0</v>
      </c>
      <c r="Y152" s="271">
        <f t="shared" si="27"/>
        <v>0</v>
      </c>
      <c r="Z152"/>
      <c r="AA152"/>
      <c r="AB152"/>
    </row>
    <row r="153" spans="1:28" s="37" customFormat="1" x14ac:dyDescent="0.25">
      <c r="A153" s="142"/>
      <c r="B153" s="142"/>
      <c r="C153" s="54"/>
      <c r="N153" s="207"/>
      <c r="O153" s="256"/>
      <c r="P153" s="256"/>
      <c r="Q153" s="256"/>
      <c r="R153" s="256"/>
      <c r="S153" s="321" t="str">
        <f>'Informations de base'!$E$66</f>
        <v xml:space="preserve">Ministère chargé de l'agriculture et de l'élevage </v>
      </c>
      <c r="T153" s="271">
        <f t="shared" si="27"/>
        <v>0</v>
      </c>
      <c r="U153" s="271">
        <f t="shared" si="27"/>
        <v>0</v>
      </c>
      <c r="V153" s="271">
        <f t="shared" si="27"/>
        <v>0</v>
      </c>
      <c r="W153" s="271">
        <f t="shared" si="27"/>
        <v>0</v>
      </c>
      <c r="X153" s="271">
        <f t="shared" si="27"/>
        <v>0</v>
      </c>
      <c r="Y153" s="271">
        <f t="shared" si="27"/>
        <v>0</v>
      </c>
      <c r="Z153"/>
      <c r="AA153"/>
      <c r="AB153"/>
    </row>
    <row r="154" spans="1:28" s="37" customFormat="1" x14ac:dyDescent="0.25">
      <c r="A154" s="142"/>
      <c r="B154" s="142"/>
      <c r="C154" s="54"/>
      <c r="N154" s="207"/>
      <c r="O154" s="256"/>
      <c r="P154" s="256"/>
      <c r="Q154" s="256"/>
      <c r="R154" s="256"/>
      <c r="S154" s="321" t="str">
        <f>'Informations de base'!$E$67</f>
        <v>Ministère chargé de l'environnement et des ressources forestières</v>
      </c>
      <c r="T154" s="271">
        <f t="shared" si="27"/>
        <v>0</v>
      </c>
      <c r="U154" s="271">
        <f t="shared" si="27"/>
        <v>0</v>
      </c>
      <c r="V154" s="271">
        <f t="shared" si="27"/>
        <v>0</v>
      </c>
      <c r="W154" s="271">
        <f t="shared" si="27"/>
        <v>0</v>
      </c>
      <c r="X154" s="271">
        <f t="shared" si="27"/>
        <v>0</v>
      </c>
      <c r="Y154" s="271">
        <f t="shared" si="27"/>
        <v>0</v>
      </c>
      <c r="Z154"/>
      <c r="AA154"/>
      <c r="AB154"/>
    </row>
    <row r="155" spans="1:28" x14ac:dyDescent="0.25">
      <c r="S155" s="321" t="str">
        <f>'Informations de base'!$E$68</f>
        <v>Ministère chargé de l'administration du territoire</v>
      </c>
      <c r="T155" s="271">
        <f t="shared" si="27"/>
        <v>0</v>
      </c>
      <c r="U155" s="271">
        <f t="shared" si="27"/>
        <v>0</v>
      </c>
      <c r="V155" s="271">
        <f t="shared" si="27"/>
        <v>0</v>
      </c>
      <c r="W155" s="271">
        <f t="shared" si="27"/>
        <v>0</v>
      </c>
      <c r="X155" s="271">
        <f t="shared" si="27"/>
        <v>0</v>
      </c>
      <c r="Y155" s="271">
        <f t="shared" si="27"/>
        <v>0</v>
      </c>
      <c r="Z155"/>
      <c r="AA155"/>
    </row>
    <row r="156" spans="1:28" x14ac:dyDescent="0.25">
      <c r="S156" s="321" t="str">
        <f>'Informations de base'!$E$69</f>
        <v xml:space="preserve">Ministère chargé de la sécurité </v>
      </c>
      <c r="T156" s="271">
        <f t="shared" si="27"/>
        <v>0</v>
      </c>
      <c r="U156" s="271">
        <f t="shared" si="27"/>
        <v>0</v>
      </c>
      <c r="V156" s="271">
        <f t="shared" si="27"/>
        <v>0</v>
      </c>
      <c r="W156" s="271">
        <f t="shared" si="27"/>
        <v>0</v>
      </c>
      <c r="X156" s="271">
        <f t="shared" si="27"/>
        <v>0</v>
      </c>
      <c r="Y156" s="271">
        <f t="shared" si="27"/>
        <v>0</v>
      </c>
      <c r="Z156"/>
      <c r="AA156"/>
    </row>
    <row r="157" spans="1:28" x14ac:dyDescent="0.25">
      <c r="S157" s="321" t="str">
        <f>'Informations de base'!$E$70</f>
        <v>Ministère  chargé de l'économie et des finances</v>
      </c>
      <c r="T157" s="271">
        <f t="shared" si="27"/>
        <v>0</v>
      </c>
      <c r="U157" s="271">
        <f t="shared" si="27"/>
        <v>0</v>
      </c>
      <c r="V157" s="271">
        <f t="shared" si="27"/>
        <v>0</v>
      </c>
      <c r="W157" s="271">
        <f t="shared" si="27"/>
        <v>0</v>
      </c>
      <c r="X157" s="271">
        <f t="shared" si="27"/>
        <v>0</v>
      </c>
      <c r="Y157" s="271">
        <f t="shared" si="27"/>
        <v>0</v>
      </c>
      <c r="Z157"/>
      <c r="AA157"/>
    </row>
    <row r="158" spans="1:28" x14ac:dyDescent="0.25">
      <c r="S158" s="321" t="str">
        <f>'Informations de base'!$E$71</f>
        <v>Ministère chargé du plan</v>
      </c>
      <c r="T158" s="271">
        <f t="shared" si="27"/>
        <v>0</v>
      </c>
      <c r="U158" s="271">
        <f t="shared" si="27"/>
        <v>0</v>
      </c>
      <c r="V158" s="271">
        <f t="shared" si="27"/>
        <v>0</v>
      </c>
      <c r="W158" s="271">
        <f t="shared" si="27"/>
        <v>0</v>
      </c>
      <c r="X158" s="271">
        <f t="shared" si="27"/>
        <v>0</v>
      </c>
      <c r="Y158" s="271">
        <f t="shared" si="27"/>
        <v>0</v>
      </c>
      <c r="Z158"/>
      <c r="AA158"/>
    </row>
    <row r="159" spans="1:28" x14ac:dyDescent="0.25">
      <c r="S159" s="321" t="str">
        <f>'Informations de base'!$E$72</f>
        <v xml:space="preserve">Ministère chargé de l'énergie et des mines </v>
      </c>
      <c r="T159" s="271">
        <f t="shared" si="27"/>
        <v>0</v>
      </c>
      <c r="U159" s="271">
        <f t="shared" si="27"/>
        <v>0</v>
      </c>
      <c r="V159" s="271">
        <f t="shared" si="27"/>
        <v>0</v>
      </c>
      <c r="W159" s="271">
        <f t="shared" si="27"/>
        <v>0</v>
      </c>
      <c r="X159" s="271">
        <f t="shared" si="27"/>
        <v>0</v>
      </c>
      <c r="Y159" s="271">
        <f t="shared" si="27"/>
        <v>0</v>
      </c>
      <c r="Z159"/>
      <c r="AA159"/>
    </row>
    <row r="160" spans="1:28" x14ac:dyDescent="0.25">
      <c r="S160" s="321" t="str">
        <f>'Informations de base'!$E$73</f>
        <v xml:space="preserve">Ministère chargé de l'enseignement supérieur </v>
      </c>
      <c r="T160" s="271">
        <f t="shared" si="27"/>
        <v>0</v>
      </c>
      <c r="U160" s="271">
        <f t="shared" si="27"/>
        <v>0</v>
      </c>
      <c r="V160" s="271">
        <f t="shared" si="27"/>
        <v>0</v>
      </c>
      <c r="W160" s="271">
        <f t="shared" si="27"/>
        <v>0</v>
      </c>
      <c r="X160" s="271">
        <f t="shared" si="27"/>
        <v>0</v>
      </c>
      <c r="Y160" s="271">
        <f t="shared" si="27"/>
        <v>0</v>
      </c>
      <c r="Z160"/>
      <c r="AA160"/>
    </row>
    <row r="161" spans="1:27" x14ac:dyDescent="0.25">
      <c r="S161" s="321" t="str">
        <f>'Informations de base'!$E74</f>
        <v>Ministère  chargé des affaires étrangères et de la coopération</v>
      </c>
      <c r="T161" s="271">
        <f t="shared" si="27"/>
        <v>0</v>
      </c>
      <c r="U161" s="271">
        <f t="shared" si="27"/>
        <v>0</v>
      </c>
      <c r="V161" s="271">
        <f t="shared" si="27"/>
        <v>0</v>
      </c>
      <c r="W161" s="271">
        <f t="shared" si="27"/>
        <v>0</v>
      </c>
      <c r="X161" s="271">
        <f t="shared" si="27"/>
        <v>0</v>
      </c>
      <c r="Y161" s="271">
        <f t="shared" si="27"/>
        <v>0</v>
      </c>
      <c r="Z161"/>
      <c r="AA161"/>
    </row>
    <row r="162" spans="1:27" x14ac:dyDescent="0.25">
      <c r="S162" s="321" t="str">
        <f>'Informations de base'!$E75</f>
        <v>Ministère chargé de la communication</v>
      </c>
      <c r="T162" s="271">
        <f t="shared" ref="T162:Y169" si="28">SUMIF($G$7:$G$106,$S162,T$7:T$106)</f>
        <v>0</v>
      </c>
      <c r="U162" s="271">
        <f t="shared" si="28"/>
        <v>0</v>
      </c>
      <c r="V162" s="271">
        <f t="shared" si="28"/>
        <v>0</v>
      </c>
      <c r="W162" s="271">
        <f t="shared" si="28"/>
        <v>0</v>
      </c>
      <c r="X162" s="271">
        <f t="shared" si="28"/>
        <v>0</v>
      </c>
      <c r="Y162" s="271">
        <f t="shared" si="28"/>
        <v>0</v>
      </c>
      <c r="Z162"/>
      <c r="AA162"/>
    </row>
    <row r="163" spans="1:27" x14ac:dyDescent="0.25">
      <c r="S163" s="321" t="str">
        <f>'Informations de base'!$E76</f>
        <v xml:space="preserve">Ministère chargé de l'économie maritime </v>
      </c>
      <c r="T163" s="271">
        <f t="shared" si="28"/>
        <v>0</v>
      </c>
      <c r="U163" s="271">
        <f t="shared" si="28"/>
        <v>0</v>
      </c>
      <c r="V163" s="271">
        <f t="shared" si="28"/>
        <v>0</v>
      </c>
      <c r="W163" s="271">
        <f t="shared" si="28"/>
        <v>0</v>
      </c>
      <c r="X163" s="271">
        <f t="shared" si="28"/>
        <v>0</v>
      </c>
      <c r="Y163" s="271">
        <f t="shared" si="28"/>
        <v>0</v>
      </c>
      <c r="Z163"/>
      <c r="AA163"/>
    </row>
    <row r="164" spans="1:27" x14ac:dyDescent="0.25">
      <c r="S164" s="321" t="str">
        <f>'Informations de base'!$E77</f>
        <v xml:space="preserve">Ministère chargé des transports </v>
      </c>
      <c r="T164" s="271">
        <f t="shared" si="28"/>
        <v>0</v>
      </c>
      <c r="U164" s="271">
        <f t="shared" si="28"/>
        <v>0</v>
      </c>
      <c r="V164" s="271">
        <f t="shared" si="28"/>
        <v>0</v>
      </c>
      <c r="W164" s="271">
        <f t="shared" si="28"/>
        <v>0</v>
      </c>
      <c r="X164" s="271">
        <f t="shared" si="28"/>
        <v>0</v>
      </c>
      <c r="Y164" s="271">
        <f t="shared" si="28"/>
        <v>0</v>
      </c>
      <c r="Z164"/>
      <c r="AA164"/>
    </row>
    <row r="165" spans="1:27" x14ac:dyDescent="0.25">
      <c r="S165" s="321" t="str">
        <f>'Informations de base'!$E78</f>
        <v>Ministère chargé du commerce</v>
      </c>
      <c r="T165" s="271">
        <f t="shared" si="28"/>
        <v>0</v>
      </c>
      <c r="U165" s="271">
        <f t="shared" si="28"/>
        <v>0</v>
      </c>
      <c r="V165" s="271">
        <f t="shared" si="28"/>
        <v>0</v>
      </c>
      <c r="W165" s="271">
        <f t="shared" si="28"/>
        <v>0</v>
      </c>
      <c r="X165" s="271">
        <f t="shared" si="28"/>
        <v>0</v>
      </c>
      <c r="Y165" s="271">
        <f t="shared" si="28"/>
        <v>0</v>
      </c>
      <c r="Z165"/>
      <c r="AA165"/>
    </row>
    <row r="166" spans="1:27" x14ac:dyDescent="0.25">
      <c r="S166" s="321" t="str">
        <f>'Informations de base'!$E79</f>
        <v>Autre 14</v>
      </c>
      <c r="T166" s="271">
        <f t="shared" si="28"/>
        <v>0</v>
      </c>
      <c r="U166" s="271">
        <f t="shared" si="28"/>
        <v>0</v>
      </c>
      <c r="V166" s="271">
        <f t="shared" si="28"/>
        <v>0</v>
      </c>
      <c r="W166" s="271">
        <f t="shared" si="28"/>
        <v>0</v>
      </c>
      <c r="X166" s="271">
        <f t="shared" si="28"/>
        <v>0</v>
      </c>
      <c r="Y166" s="271">
        <f t="shared" si="28"/>
        <v>0</v>
      </c>
      <c r="Z166"/>
      <c r="AA166"/>
    </row>
    <row r="167" spans="1:27" x14ac:dyDescent="0.25">
      <c r="S167" s="321" t="str">
        <f>'Informations de base'!$E80</f>
        <v>Autre 15</v>
      </c>
      <c r="T167" s="271">
        <f t="shared" si="28"/>
        <v>0</v>
      </c>
      <c r="U167" s="271">
        <f t="shared" si="28"/>
        <v>0</v>
      </c>
      <c r="V167" s="271">
        <f t="shared" si="28"/>
        <v>0</v>
      </c>
      <c r="W167" s="271">
        <f t="shared" si="28"/>
        <v>0</v>
      </c>
      <c r="X167" s="271">
        <f t="shared" si="28"/>
        <v>0</v>
      </c>
      <c r="Y167" s="271">
        <f t="shared" si="28"/>
        <v>0</v>
      </c>
      <c r="Z167"/>
      <c r="AA167"/>
    </row>
    <row r="168" spans="1:27" x14ac:dyDescent="0.25">
      <c r="S168" s="321" t="str">
        <f>'Informations de base'!$E81</f>
        <v>Autre 16</v>
      </c>
      <c r="T168" s="271">
        <f t="shared" si="28"/>
        <v>0</v>
      </c>
      <c r="U168" s="271">
        <f t="shared" si="28"/>
        <v>0</v>
      </c>
      <c r="V168" s="271">
        <f t="shared" si="28"/>
        <v>0</v>
      </c>
      <c r="W168" s="271">
        <f t="shared" si="28"/>
        <v>0</v>
      </c>
      <c r="X168" s="271">
        <f t="shared" si="28"/>
        <v>0</v>
      </c>
      <c r="Y168" s="271">
        <f t="shared" si="28"/>
        <v>0</v>
      </c>
      <c r="Z168"/>
      <c r="AA168"/>
    </row>
    <row r="169" spans="1:27" x14ac:dyDescent="0.25">
      <c r="S169" s="321" t="str">
        <f>'Informations de base'!$E82</f>
        <v>Autre 17</v>
      </c>
      <c r="T169" s="271">
        <f t="shared" si="28"/>
        <v>0</v>
      </c>
      <c r="U169" s="271">
        <f t="shared" si="28"/>
        <v>0</v>
      </c>
      <c r="V169" s="271">
        <f t="shared" si="28"/>
        <v>0</v>
      </c>
      <c r="W169" s="271">
        <f t="shared" si="28"/>
        <v>0</v>
      </c>
      <c r="X169" s="271">
        <f t="shared" si="28"/>
        <v>0</v>
      </c>
      <c r="Y169" s="271">
        <f t="shared" si="28"/>
        <v>0</v>
      </c>
      <c r="Z169"/>
      <c r="AA169"/>
    </row>
    <row r="170" spans="1:27" x14ac:dyDescent="0.25">
      <c r="S170" s="324"/>
      <c r="T170" s="272"/>
      <c r="U170" s="272"/>
      <c r="V170" s="272"/>
      <c r="W170" s="272"/>
      <c r="X170" s="272"/>
      <c r="Y170" s="272"/>
      <c r="Z170"/>
      <c r="AA170"/>
    </row>
    <row r="171" spans="1:27" x14ac:dyDescent="0.25">
      <c r="S171" s="324"/>
      <c r="T171" s="272"/>
      <c r="U171" s="272"/>
      <c r="V171" s="272"/>
      <c r="W171" s="272"/>
      <c r="X171" s="272"/>
      <c r="Y171" s="272"/>
      <c r="Z171"/>
      <c r="AA171"/>
    </row>
    <row r="172" spans="1:27" x14ac:dyDescent="0.25">
      <c r="S172" s="324"/>
      <c r="T172" s="272"/>
      <c r="U172" s="272"/>
      <c r="V172" s="272"/>
      <c r="W172" s="272"/>
      <c r="X172" s="272"/>
      <c r="Y172" s="272"/>
      <c r="Z172"/>
      <c r="AA172"/>
    </row>
    <row r="173" spans="1:27" x14ac:dyDescent="0.25">
      <c r="S173" s="324"/>
      <c r="T173" s="272"/>
      <c r="U173" s="272"/>
      <c r="V173" s="272"/>
      <c r="W173" s="272"/>
      <c r="X173" s="272"/>
      <c r="Y173" s="272"/>
      <c r="Z173"/>
      <c r="AA173"/>
    </row>
    <row r="174" spans="1:27" x14ac:dyDescent="0.25">
      <c r="A174" s="37"/>
      <c r="B174" s="37"/>
      <c r="S174" s="323"/>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9">U6</f>
        <v>Coût estimé 2022</v>
      </c>
      <c r="V182" s="545" t="str">
        <f t="shared" si="29"/>
        <v>Coût estimé 2023</v>
      </c>
      <c r="W182" s="545" t="str">
        <f t="shared" si="29"/>
        <v>Coût estimé 2024</v>
      </c>
      <c r="X182" s="545" t="str">
        <f t="shared" si="29"/>
        <v>Coût estimé 2025</v>
      </c>
      <c r="Y182" s="545" t="str">
        <f t="shared" si="29"/>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900-000000000000}"/>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0"/>
  <dimension ref="A1:XFC203"/>
  <sheetViews>
    <sheetView topLeftCell="P1" zoomScale="60" zoomScaleNormal="60" workbookViewId="0">
      <pane ySplit="6" topLeftCell="A148" activePane="bottomLeft" state="frozen"/>
      <selection activeCell="T32" sqref="T7:Y32"/>
      <selection pane="bottomLeft" activeCell="S183" sqref="S183:S184"/>
    </sheetView>
  </sheetViews>
  <sheetFormatPr defaultColWidth="9.140625" defaultRowHeight="15.75" outlineLevelRow="1" x14ac:dyDescent="0.25"/>
  <cols>
    <col min="1" max="1" width="2.140625" style="142" customWidth="1"/>
    <col min="2" max="2" width="30.140625" style="142" customWidth="1"/>
    <col min="3" max="3" width="39.42578125" style="54" customWidth="1"/>
    <col min="4" max="4" width="32.5703125" style="37" customWidth="1"/>
    <col min="5" max="5" width="51.5703125" style="37" customWidth="1"/>
    <col min="6" max="6" width="40.5703125" style="37" customWidth="1"/>
    <col min="7" max="7" width="28.5703125" style="37" customWidth="1"/>
    <col min="8" max="8" width="22.140625" style="37" customWidth="1"/>
    <col min="9" max="9" width="22.140625" style="32" customWidth="1"/>
    <col min="10" max="10" width="22.140625" style="37" customWidth="1"/>
    <col min="11" max="11" width="17.140625" style="37" customWidth="1"/>
    <col min="12" max="12" width="11.5703125" style="37" customWidth="1"/>
    <col min="13" max="13" width="17.140625" style="37" customWidth="1"/>
    <col min="14" max="14" width="15.85546875" style="37" bestFit="1" customWidth="1"/>
    <col min="15" max="16" width="7.5703125" style="37" customWidth="1"/>
    <col min="17" max="17" width="8.42578125" style="37" customWidth="1"/>
    <col min="18" max="18" width="8.140625" style="37" customWidth="1"/>
    <col min="19" max="19" width="9.85546875" style="37" customWidth="1"/>
    <col min="20" max="24" width="18.85546875" style="37" bestFit="1" customWidth="1"/>
    <col min="25" max="25" width="16.5703125" style="37" bestFit="1" customWidth="1"/>
    <col min="26" max="26" width="14.5703125" style="37" customWidth="1"/>
    <col min="27" max="27" width="14.5703125" style="37" bestFit="1" customWidth="1"/>
    <col min="30" max="30" width="24.42578125" customWidth="1"/>
    <col min="31" max="31" width="27.5703125" customWidth="1"/>
    <col min="32" max="32" width="23.85546875" customWidth="1"/>
    <col min="33" max="33" width="26.570312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240"/>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184" t="s">
        <v>621</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57"/>
      <c r="D4" s="558"/>
      <c r="E4" s="558"/>
      <c r="F4" s="558"/>
      <c r="G4" s="558"/>
      <c r="H4" s="36"/>
      <c r="N4" s="36"/>
    </row>
    <row r="5" spans="1:193 16371:16383" ht="46.5" x14ac:dyDescent="0.25">
      <c r="A5" s="140"/>
      <c r="B5" s="40" t="s">
        <v>609</v>
      </c>
      <c r="C5" s="41" t="s">
        <v>836</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616</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s="23">
        <f>COUNTA(AA7:AA102)</f>
        <v>0</v>
      </c>
      <c r="AC6" s="23">
        <f>COUNTA(N7:N102)</f>
        <v>0</v>
      </c>
      <c r="AD6" s="231" t="s">
        <v>779</v>
      </c>
      <c r="AE6" s="231" t="s">
        <v>780</v>
      </c>
      <c r="AF6" s="231" t="s">
        <v>781</v>
      </c>
      <c r="AG6" s="231" t="s">
        <v>782</v>
      </c>
    </row>
    <row r="7" spans="1:193 16371:16383" s="217" customFormat="1" x14ac:dyDescent="0.25">
      <c r="A7" s="144"/>
      <c r="B7" s="462"/>
      <c r="C7" s="50"/>
      <c r="D7" s="50"/>
      <c r="E7" s="51"/>
      <c r="F7" s="234"/>
      <c r="G7" s="50"/>
      <c r="H7" s="50"/>
      <c r="I7" s="50"/>
      <c r="J7" s="50"/>
      <c r="K7" s="50"/>
      <c r="L7" s="50"/>
      <c r="M7" s="50"/>
      <c r="N7" s="196"/>
      <c r="O7" s="49"/>
      <c r="P7" s="52"/>
      <c r="Q7" s="52"/>
      <c r="R7" s="52"/>
      <c r="S7" s="52"/>
      <c r="T7" s="53">
        <f t="shared" ref="T7:T31" si="0">IF($N7="Pending",0,$N7*O7)</f>
        <v>0</v>
      </c>
      <c r="U7" s="53">
        <f t="shared" ref="U7:U31" si="1">IF($N7="Pending",0,$N7*P7)</f>
        <v>0</v>
      </c>
      <c r="V7" s="53">
        <f t="shared" ref="V7:V31" si="2">IF($N7="Pending",0,$N7*Q7)</f>
        <v>0</v>
      </c>
      <c r="W7" s="53">
        <f t="shared" ref="W7:W31" si="3">IF($N7="Pending",0,$N7*R7)</f>
        <v>0</v>
      </c>
      <c r="X7" s="53">
        <f t="shared" ref="X7:X31" si="4">IF($N7="Pending",0,$N7*S7)</f>
        <v>0</v>
      </c>
      <c r="Y7" s="53">
        <f t="shared" ref="Y7:Y31" si="5">SUM(T7:X7)</f>
        <v>0</v>
      </c>
      <c r="Z7" s="51"/>
      <c r="AA7" s="51"/>
      <c r="AD7" s="148"/>
      <c r="AE7" s="148"/>
      <c r="AF7" s="23"/>
      <c r="AG7" s="148"/>
    </row>
    <row r="8" spans="1:193 16371:16383" x14ac:dyDescent="0.25">
      <c r="A8" s="144"/>
      <c r="B8" s="462"/>
      <c r="C8" s="50"/>
      <c r="D8" s="50"/>
      <c r="E8" s="51"/>
      <c r="F8" s="50"/>
      <c r="G8" s="50"/>
      <c r="H8" s="50"/>
      <c r="I8" s="50"/>
      <c r="J8" s="50"/>
      <c r="K8" s="50"/>
      <c r="L8" s="50"/>
      <c r="M8" s="50"/>
      <c r="N8" s="196"/>
      <c r="O8" s="196"/>
      <c r="P8" s="196"/>
      <c r="Q8" s="196"/>
      <c r="R8" s="196"/>
      <c r="S8" s="196"/>
      <c r="T8" s="53">
        <f t="shared" si="0"/>
        <v>0</v>
      </c>
      <c r="U8" s="53">
        <f t="shared" si="1"/>
        <v>0</v>
      </c>
      <c r="V8" s="53">
        <f t="shared" si="2"/>
        <v>0</v>
      </c>
      <c r="W8" s="53">
        <f t="shared" si="3"/>
        <v>0</v>
      </c>
      <c r="X8" s="53">
        <f t="shared" si="4"/>
        <v>0</v>
      </c>
      <c r="Y8" s="53">
        <f t="shared" si="5"/>
        <v>0</v>
      </c>
      <c r="Z8" s="51"/>
      <c r="AA8" s="51"/>
      <c r="AD8" s="148"/>
      <c r="AE8" s="148"/>
      <c r="AF8" s="23"/>
      <c r="AG8" s="148"/>
    </row>
    <row r="9" spans="1:193 16371:16383" x14ac:dyDescent="0.25">
      <c r="A9" s="144"/>
      <c r="B9" s="462"/>
      <c r="C9" s="50"/>
      <c r="D9" s="198"/>
      <c r="E9" s="51"/>
      <c r="F9" s="50"/>
      <c r="G9" s="50"/>
      <c r="H9" s="50"/>
      <c r="I9" s="50"/>
      <c r="J9" s="50"/>
      <c r="K9" s="50"/>
      <c r="L9" s="50"/>
      <c r="M9" s="50"/>
      <c r="N9" s="196"/>
      <c r="O9" s="196"/>
      <c r="P9" s="196"/>
      <c r="Q9" s="196"/>
      <c r="R9" s="196"/>
      <c r="S9" s="196"/>
      <c r="T9" s="53">
        <f t="shared" si="0"/>
        <v>0</v>
      </c>
      <c r="U9" s="53">
        <f t="shared" si="1"/>
        <v>0</v>
      </c>
      <c r="V9" s="53">
        <f t="shared" si="2"/>
        <v>0</v>
      </c>
      <c r="W9" s="53">
        <f t="shared" si="3"/>
        <v>0</v>
      </c>
      <c r="X9" s="53">
        <f t="shared" si="4"/>
        <v>0</v>
      </c>
      <c r="Y9" s="53">
        <f t="shared" si="5"/>
        <v>0</v>
      </c>
      <c r="Z9" s="51"/>
      <c r="AA9" s="51"/>
      <c r="AD9" s="148"/>
      <c r="AE9" s="148"/>
      <c r="AF9" s="23"/>
      <c r="AG9" s="148"/>
    </row>
    <row r="10" spans="1:193 16371:16383" x14ac:dyDescent="0.25">
      <c r="A10" s="144"/>
      <c r="B10" s="462"/>
      <c r="C10" s="50"/>
      <c r="D10" s="198"/>
      <c r="E10" s="51"/>
      <c r="F10" s="50"/>
      <c r="G10" s="50"/>
      <c r="H10" s="50"/>
      <c r="I10" s="50"/>
      <c r="J10" s="50"/>
      <c r="K10" s="50"/>
      <c r="L10" s="50"/>
      <c r="M10" s="50"/>
      <c r="N10" s="196"/>
      <c r="O10" s="49"/>
      <c r="P10" s="52"/>
      <c r="Q10" s="52"/>
      <c r="R10" s="52"/>
      <c r="S10" s="52"/>
      <c r="T10" s="53">
        <f t="shared" si="0"/>
        <v>0</v>
      </c>
      <c r="U10" s="53">
        <f t="shared" si="1"/>
        <v>0</v>
      </c>
      <c r="V10" s="53">
        <f t="shared" si="2"/>
        <v>0</v>
      </c>
      <c r="W10" s="53">
        <f t="shared" si="3"/>
        <v>0</v>
      </c>
      <c r="X10" s="53">
        <f t="shared" si="4"/>
        <v>0</v>
      </c>
      <c r="Y10" s="53">
        <f t="shared" si="5"/>
        <v>0</v>
      </c>
      <c r="Z10" s="51"/>
      <c r="AA10" s="51"/>
      <c r="AD10" s="148"/>
      <c r="AE10" s="148"/>
      <c r="AF10" s="23"/>
      <c r="AG10" s="148"/>
    </row>
    <row r="11" spans="1:193 16371:16383" x14ac:dyDescent="0.25">
      <c r="A11" s="144"/>
      <c r="B11" s="462"/>
      <c r="C11" s="50"/>
      <c r="D11" s="50"/>
      <c r="E11" s="50"/>
      <c r="F11" s="50"/>
      <c r="G11" s="50"/>
      <c r="H11" s="50"/>
      <c r="I11" s="50"/>
      <c r="J11" s="50"/>
      <c r="K11" s="50"/>
      <c r="L11" s="50"/>
      <c r="M11" s="50"/>
      <c r="N11" s="196"/>
      <c r="O11" s="49"/>
      <c r="P11" s="52"/>
      <c r="Q11" s="52"/>
      <c r="R11" s="52"/>
      <c r="S11" s="52"/>
      <c r="T11" s="53">
        <f t="shared" si="0"/>
        <v>0</v>
      </c>
      <c r="U11" s="53">
        <f t="shared" si="1"/>
        <v>0</v>
      </c>
      <c r="V11" s="53">
        <f t="shared" si="2"/>
        <v>0</v>
      </c>
      <c r="W11" s="53">
        <f t="shared" si="3"/>
        <v>0</v>
      </c>
      <c r="X11" s="53">
        <f t="shared" si="4"/>
        <v>0</v>
      </c>
      <c r="Y11" s="53">
        <f t="shared" si="5"/>
        <v>0</v>
      </c>
      <c r="Z11" s="51"/>
      <c r="AA11" s="51"/>
      <c r="AD11" s="148"/>
      <c r="AE11" s="148"/>
      <c r="AF11" s="217"/>
      <c r="AG11" s="148"/>
    </row>
    <row r="12" spans="1:193 16371:16383" x14ac:dyDescent="0.25">
      <c r="A12" s="144"/>
      <c r="B12" s="462"/>
      <c r="C12" s="50"/>
      <c r="D12" s="50"/>
      <c r="E12" s="50"/>
      <c r="F12" s="50"/>
      <c r="G12" s="50"/>
      <c r="H12" s="50"/>
      <c r="I12" s="50"/>
      <c r="J12" s="50"/>
      <c r="K12" s="50"/>
      <c r="L12" s="50"/>
      <c r="M12" s="50"/>
      <c r="N12" s="196"/>
      <c r="O12" s="49"/>
      <c r="P12" s="52"/>
      <c r="Q12" s="52"/>
      <c r="R12" s="52"/>
      <c r="S12" s="52"/>
      <c r="T12" s="53">
        <f t="shared" si="0"/>
        <v>0</v>
      </c>
      <c r="U12" s="53">
        <f t="shared" si="1"/>
        <v>0</v>
      </c>
      <c r="V12" s="53">
        <f t="shared" si="2"/>
        <v>0</v>
      </c>
      <c r="W12" s="53">
        <f t="shared" si="3"/>
        <v>0</v>
      </c>
      <c r="X12" s="53">
        <f t="shared" si="4"/>
        <v>0</v>
      </c>
      <c r="Y12" s="53">
        <f t="shared" si="5"/>
        <v>0</v>
      </c>
      <c r="Z12" s="51"/>
      <c r="AA12" s="51"/>
      <c r="AD12" s="148"/>
      <c r="AE12" s="148"/>
      <c r="AF12" s="217"/>
      <c r="AG12" s="148"/>
    </row>
    <row r="13" spans="1:193 16371:16383" x14ac:dyDescent="0.25">
      <c r="A13" s="144"/>
      <c r="B13" s="462"/>
      <c r="C13" s="50"/>
      <c r="D13" s="50"/>
      <c r="E13" s="50"/>
      <c r="F13" s="50"/>
      <c r="G13" s="50"/>
      <c r="H13" s="50"/>
      <c r="I13" s="50"/>
      <c r="J13" s="50"/>
      <c r="K13" s="50"/>
      <c r="L13" s="50"/>
      <c r="M13" s="50"/>
      <c r="N13" s="196"/>
      <c r="O13" s="189"/>
      <c r="P13" s="190"/>
      <c r="Q13" s="190"/>
      <c r="R13" s="190"/>
      <c r="S13" s="190"/>
      <c r="T13" s="53">
        <f t="shared" si="0"/>
        <v>0</v>
      </c>
      <c r="U13" s="53">
        <f t="shared" si="1"/>
        <v>0</v>
      </c>
      <c r="V13" s="53">
        <f t="shared" si="2"/>
        <v>0</v>
      </c>
      <c r="W13" s="53">
        <f t="shared" si="3"/>
        <v>0</v>
      </c>
      <c r="X13" s="53">
        <f t="shared" si="4"/>
        <v>0</v>
      </c>
      <c r="Y13" s="53">
        <f t="shared" si="5"/>
        <v>0</v>
      </c>
      <c r="Z13" s="186"/>
      <c r="AA13" s="186"/>
      <c r="AD13" s="148"/>
      <c r="AE13" s="148"/>
      <c r="AF13" s="315"/>
      <c r="AG13" s="148"/>
    </row>
    <row r="14" spans="1:193 16371:16383" x14ac:dyDescent="0.25">
      <c r="A14" s="144"/>
      <c r="B14" s="462"/>
      <c r="C14" s="50"/>
      <c r="D14" s="50"/>
      <c r="E14" s="50"/>
      <c r="F14" s="50"/>
      <c r="G14" s="50"/>
      <c r="H14" s="50"/>
      <c r="I14" s="50"/>
      <c r="J14" s="50"/>
      <c r="K14" s="50"/>
      <c r="L14" s="50"/>
      <c r="M14" s="50"/>
      <c r="N14" s="196"/>
      <c r="O14" s="189"/>
      <c r="P14" s="190"/>
      <c r="Q14" s="190"/>
      <c r="R14" s="190"/>
      <c r="S14" s="190"/>
      <c r="T14" s="53">
        <f t="shared" si="0"/>
        <v>0</v>
      </c>
      <c r="U14" s="53">
        <f t="shared" si="1"/>
        <v>0</v>
      </c>
      <c r="V14" s="53">
        <f t="shared" si="2"/>
        <v>0</v>
      </c>
      <c r="W14" s="53">
        <f t="shared" si="3"/>
        <v>0</v>
      </c>
      <c r="X14" s="53">
        <f t="shared" si="4"/>
        <v>0</v>
      </c>
      <c r="Y14" s="53">
        <f t="shared" si="5"/>
        <v>0</v>
      </c>
      <c r="Z14" s="186"/>
      <c r="AA14" s="186"/>
      <c r="AD14" s="148"/>
      <c r="AE14" s="148"/>
      <c r="AF14" s="315"/>
      <c r="AG14" s="148"/>
    </row>
    <row r="15" spans="1:193 16371:16383" s="217" customFormat="1" x14ac:dyDescent="0.25">
      <c r="A15" s="144"/>
      <c r="B15" s="462"/>
      <c r="C15" s="50"/>
      <c r="D15" s="50"/>
      <c r="E15" s="50"/>
      <c r="F15" s="50"/>
      <c r="G15" s="50"/>
      <c r="H15" s="50"/>
      <c r="I15" s="50"/>
      <c r="J15" s="50"/>
      <c r="K15" s="50"/>
      <c r="L15" s="50"/>
      <c r="M15" s="50"/>
      <c r="N15" s="196"/>
      <c r="O15" s="189"/>
      <c r="P15" s="190"/>
      <c r="Q15" s="190"/>
      <c r="R15" s="190"/>
      <c r="S15" s="190"/>
      <c r="T15" s="53">
        <f t="shared" si="0"/>
        <v>0</v>
      </c>
      <c r="U15" s="53">
        <f t="shared" si="1"/>
        <v>0</v>
      </c>
      <c r="V15" s="53">
        <f t="shared" si="2"/>
        <v>0</v>
      </c>
      <c r="W15" s="53">
        <f t="shared" si="3"/>
        <v>0</v>
      </c>
      <c r="X15" s="53">
        <f t="shared" si="4"/>
        <v>0</v>
      </c>
      <c r="Y15" s="53">
        <f t="shared" si="5"/>
        <v>0</v>
      </c>
      <c r="Z15" s="186"/>
      <c r="AA15" s="186"/>
      <c r="AD15" s="148"/>
      <c r="AE15" s="148"/>
      <c r="AF15" s="312"/>
      <c r="AG15" s="148"/>
    </row>
    <row r="16" spans="1:193 16371:16383" s="217" customFormat="1" x14ac:dyDescent="0.25">
      <c r="A16" s="144"/>
      <c r="B16" s="462"/>
      <c r="C16" s="50"/>
      <c r="D16" s="50"/>
      <c r="E16" s="50"/>
      <c r="F16" s="50"/>
      <c r="G16" s="50"/>
      <c r="H16" s="50"/>
      <c r="I16" s="50"/>
      <c r="J16" s="50"/>
      <c r="K16" s="50"/>
      <c r="L16" s="50"/>
      <c r="M16" s="50"/>
      <c r="N16" s="196"/>
      <c r="O16" s="189"/>
      <c r="P16" s="190"/>
      <c r="Q16" s="190"/>
      <c r="R16" s="190"/>
      <c r="S16" s="190"/>
      <c r="T16" s="53">
        <f t="shared" si="0"/>
        <v>0</v>
      </c>
      <c r="U16" s="53">
        <f t="shared" si="1"/>
        <v>0</v>
      </c>
      <c r="V16" s="53">
        <f t="shared" si="2"/>
        <v>0</v>
      </c>
      <c r="W16" s="53">
        <f t="shared" si="3"/>
        <v>0</v>
      </c>
      <c r="X16" s="53">
        <f t="shared" si="4"/>
        <v>0</v>
      </c>
      <c r="Y16" s="53">
        <f t="shared" si="5"/>
        <v>0</v>
      </c>
      <c r="Z16" s="186"/>
      <c r="AA16" s="186"/>
      <c r="AD16" s="148"/>
      <c r="AE16" s="148"/>
      <c r="AF16" s="312"/>
      <c r="AG16" s="148"/>
    </row>
    <row r="17" spans="1:33" s="315" customFormat="1" x14ac:dyDescent="0.25">
      <c r="A17" s="144"/>
      <c r="B17" s="462"/>
      <c r="C17" s="50"/>
      <c r="D17" s="50"/>
      <c r="E17" s="50"/>
      <c r="F17" s="50"/>
      <c r="G17" s="50"/>
      <c r="H17" s="50"/>
      <c r="I17" s="50"/>
      <c r="J17" s="50"/>
      <c r="K17" s="50"/>
      <c r="L17" s="50"/>
      <c r="M17" s="50"/>
      <c r="N17" s="196"/>
      <c r="O17" s="189"/>
      <c r="P17" s="190"/>
      <c r="Q17" s="190"/>
      <c r="R17" s="190"/>
      <c r="S17" s="190"/>
      <c r="T17" s="53">
        <f t="shared" si="0"/>
        <v>0</v>
      </c>
      <c r="U17" s="53">
        <f t="shared" si="1"/>
        <v>0</v>
      </c>
      <c r="V17" s="53">
        <f t="shared" si="2"/>
        <v>0</v>
      </c>
      <c r="W17" s="53">
        <f t="shared" si="3"/>
        <v>0</v>
      </c>
      <c r="X17" s="53">
        <f t="shared" si="4"/>
        <v>0</v>
      </c>
      <c r="Y17" s="53">
        <f t="shared" si="5"/>
        <v>0</v>
      </c>
      <c r="Z17" s="186"/>
      <c r="AA17" s="186"/>
      <c r="AD17" s="148"/>
      <c r="AE17" s="148"/>
      <c r="AF17" s="312"/>
      <c r="AG17" s="148"/>
    </row>
    <row r="18" spans="1:33" x14ac:dyDescent="0.25">
      <c r="A18" s="144"/>
      <c r="B18" s="462"/>
      <c r="C18" s="50"/>
      <c r="D18" s="50"/>
      <c r="E18" s="50"/>
      <c r="F18" s="50"/>
      <c r="G18" s="50"/>
      <c r="H18" s="50"/>
      <c r="I18" s="50"/>
      <c r="J18" s="50"/>
      <c r="K18" s="50"/>
      <c r="L18" s="50"/>
      <c r="M18" s="50"/>
      <c r="N18" s="196"/>
      <c r="O18" s="189"/>
      <c r="P18" s="190"/>
      <c r="Q18" s="190"/>
      <c r="R18" s="190"/>
      <c r="S18" s="190"/>
      <c r="T18" s="53">
        <f t="shared" si="0"/>
        <v>0</v>
      </c>
      <c r="U18" s="53">
        <f t="shared" si="1"/>
        <v>0</v>
      </c>
      <c r="V18" s="53">
        <f t="shared" si="2"/>
        <v>0</v>
      </c>
      <c r="W18" s="53">
        <f t="shared" si="3"/>
        <v>0</v>
      </c>
      <c r="X18" s="53">
        <f t="shared" si="4"/>
        <v>0</v>
      </c>
      <c r="Y18" s="53">
        <f t="shared" si="5"/>
        <v>0</v>
      </c>
      <c r="Z18" s="186"/>
      <c r="AA18" s="186"/>
      <c r="AD18" s="148"/>
      <c r="AE18" s="148"/>
      <c r="AF18" s="315"/>
      <c r="AG18" s="148"/>
    </row>
    <row r="19" spans="1:33" s="217" customFormat="1" x14ac:dyDescent="0.25">
      <c r="A19" s="144"/>
      <c r="B19" s="462"/>
      <c r="C19" s="50"/>
      <c r="D19" s="222"/>
      <c r="E19" s="50"/>
      <c r="F19" s="222"/>
      <c r="G19" s="222"/>
      <c r="H19" s="222"/>
      <c r="I19" s="50"/>
      <c r="J19" s="50"/>
      <c r="K19" s="50"/>
      <c r="L19" s="50"/>
      <c r="M19" s="50"/>
      <c r="N19" s="196"/>
      <c r="O19" s="49"/>
      <c r="P19" s="52"/>
      <c r="Q19" s="52"/>
      <c r="R19" s="52"/>
      <c r="S19" s="52"/>
      <c r="T19" s="53">
        <f t="shared" si="0"/>
        <v>0</v>
      </c>
      <c r="U19" s="53">
        <f t="shared" si="1"/>
        <v>0</v>
      </c>
      <c r="V19" s="53">
        <f t="shared" si="2"/>
        <v>0</v>
      </c>
      <c r="W19" s="53">
        <f t="shared" si="3"/>
        <v>0</v>
      </c>
      <c r="X19" s="53">
        <f t="shared" si="4"/>
        <v>0</v>
      </c>
      <c r="Y19" s="53">
        <f t="shared" si="5"/>
        <v>0</v>
      </c>
      <c r="Z19" s="51"/>
      <c r="AA19" s="51"/>
      <c r="AE19" s="148"/>
      <c r="AG19" s="148"/>
    </row>
    <row r="20" spans="1:33" s="315" customFormat="1" x14ac:dyDescent="0.25">
      <c r="A20" s="144"/>
      <c r="B20" s="462"/>
      <c r="C20" s="50"/>
      <c r="D20" s="222"/>
      <c r="E20" s="222"/>
      <c r="F20" s="222"/>
      <c r="G20" s="222"/>
      <c r="H20" s="50"/>
      <c r="I20" s="50"/>
      <c r="J20" s="50"/>
      <c r="K20" s="50"/>
      <c r="L20" s="50"/>
      <c r="M20" s="50"/>
      <c r="N20" s="196"/>
      <c r="O20" s="49"/>
      <c r="P20" s="52"/>
      <c r="Q20" s="52"/>
      <c r="R20" s="52"/>
      <c r="S20" s="52"/>
      <c r="T20" s="53">
        <f t="shared" si="0"/>
        <v>0</v>
      </c>
      <c r="U20" s="53">
        <f t="shared" si="1"/>
        <v>0</v>
      </c>
      <c r="V20" s="53">
        <f t="shared" si="2"/>
        <v>0</v>
      </c>
      <c r="W20" s="53">
        <f t="shared" si="3"/>
        <v>0</v>
      </c>
      <c r="X20" s="53">
        <f t="shared" si="4"/>
        <v>0</v>
      </c>
      <c r="Y20" s="53">
        <f t="shared" si="5"/>
        <v>0</v>
      </c>
      <c r="Z20" s="51"/>
      <c r="AA20" s="51"/>
      <c r="AD20" s="217"/>
      <c r="AE20" s="148"/>
      <c r="AF20" s="217"/>
      <c r="AG20" s="148"/>
    </row>
    <row r="21" spans="1:33" s="217" customFormat="1" x14ac:dyDescent="0.25">
      <c r="A21" s="144"/>
      <c r="B21" s="462"/>
      <c r="C21" s="50"/>
      <c r="D21" s="222"/>
      <c r="E21" s="222"/>
      <c r="F21" s="222"/>
      <c r="G21" s="50"/>
      <c r="H21" s="50"/>
      <c r="I21" s="50"/>
      <c r="J21" s="50"/>
      <c r="K21" s="50"/>
      <c r="L21" s="398"/>
      <c r="M21" s="50"/>
      <c r="N21" s="196"/>
      <c r="O21" s="49"/>
      <c r="P21" s="52"/>
      <c r="Q21" s="52"/>
      <c r="R21" s="52"/>
      <c r="S21" s="52"/>
      <c r="T21" s="53">
        <f t="shared" si="0"/>
        <v>0</v>
      </c>
      <c r="U21" s="53">
        <f t="shared" si="1"/>
        <v>0</v>
      </c>
      <c r="V21" s="53">
        <f t="shared" si="2"/>
        <v>0</v>
      </c>
      <c r="W21" s="53">
        <f t="shared" si="3"/>
        <v>0</v>
      </c>
      <c r="X21" s="53">
        <f t="shared" si="4"/>
        <v>0</v>
      </c>
      <c r="Y21" s="53">
        <f t="shared" si="5"/>
        <v>0</v>
      </c>
      <c r="Z21" s="51"/>
      <c r="AA21" s="51"/>
      <c r="AG21" s="148"/>
    </row>
    <row r="22" spans="1:33" s="217" customFormat="1" x14ac:dyDescent="0.25">
      <c r="A22" s="144"/>
      <c r="B22" s="50"/>
      <c r="C22" s="218"/>
      <c r="D22" s="50"/>
      <c r="E22" s="50"/>
      <c r="F22" s="50"/>
      <c r="G22" s="50"/>
      <c r="H22" s="50"/>
      <c r="I22" s="50"/>
      <c r="J22" s="50"/>
      <c r="K22" s="50"/>
      <c r="L22" s="50"/>
      <c r="M22" s="50"/>
      <c r="N22" s="196"/>
      <c r="O22" s="49"/>
      <c r="P22" s="52"/>
      <c r="Q22" s="52"/>
      <c r="R22" s="52"/>
      <c r="S22" s="52"/>
      <c r="T22" s="53">
        <f t="shared" si="0"/>
        <v>0</v>
      </c>
      <c r="U22" s="53">
        <f t="shared" si="1"/>
        <v>0</v>
      </c>
      <c r="V22" s="53">
        <f t="shared" si="2"/>
        <v>0</v>
      </c>
      <c r="W22" s="53">
        <f t="shared" si="3"/>
        <v>0</v>
      </c>
      <c r="X22" s="53">
        <f t="shared" si="4"/>
        <v>0</v>
      </c>
      <c r="Y22" s="53">
        <f t="shared" si="5"/>
        <v>0</v>
      </c>
      <c r="Z22" s="51"/>
      <c r="AA22" s="51"/>
      <c r="AD22" s="148"/>
      <c r="AE22" s="148"/>
      <c r="AG22" s="148"/>
    </row>
    <row r="23" spans="1:33" s="217" customFormat="1" x14ac:dyDescent="0.25">
      <c r="A23" s="144"/>
      <c r="B23" s="50"/>
      <c r="C23" s="218"/>
      <c r="D23" s="50"/>
      <c r="E23" s="50"/>
      <c r="F23" s="50"/>
      <c r="G23" s="50"/>
      <c r="H23" s="50"/>
      <c r="I23" s="50"/>
      <c r="J23" s="50"/>
      <c r="K23" s="50"/>
      <c r="L23" s="50"/>
      <c r="M23" s="50"/>
      <c r="N23" s="196"/>
      <c r="O23" s="49"/>
      <c r="P23" s="52"/>
      <c r="Q23" s="52"/>
      <c r="R23" s="52"/>
      <c r="S23" s="52"/>
      <c r="T23" s="53">
        <f t="shared" si="0"/>
        <v>0</v>
      </c>
      <c r="U23" s="53">
        <f t="shared" si="1"/>
        <v>0</v>
      </c>
      <c r="V23" s="53">
        <f t="shared" si="2"/>
        <v>0</v>
      </c>
      <c r="W23" s="53">
        <f t="shared" si="3"/>
        <v>0</v>
      </c>
      <c r="X23" s="53">
        <f t="shared" si="4"/>
        <v>0</v>
      </c>
      <c r="Y23" s="53">
        <f t="shared" si="5"/>
        <v>0</v>
      </c>
      <c r="Z23" s="51"/>
      <c r="AA23" s="51"/>
      <c r="AD23" s="148"/>
      <c r="AE23" s="148"/>
      <c r="AG23" s="148"/>
    </row>
    <row r="24" spans="1:33" s="315" customFormat="1" x14ac:dyDescent="0.25">
      <c r="A24" s="144"/>
      <c r="B24" s="50"/>
      <c r="C24" s="218"/>
      <c r="D24" s="50"/>
      <c r="E24" s="218"/>
      <c r="F24" s="50"/>
      <c r="G24" s="50"/>
      <c r="H24" s="50"/>
      <c r="I24" s="50"/>
      <c r="J24" s="50"/>
      <c r="K24" s="50"/>
      <c r="L24" s="50"/>
      <c r="M24" s="50"/>
      <c r="N24" s="196"/>
      <c r="O24" s="49"/>
      <c r="P24" s="52"/>
      <c r="Q24" s="52"/>
      <c r="R24" s="52"/>
      <c r="S24" s="52"/>
      <c r="T24" s="53">
        <f t="shared" si="0"/>
        <v>0</v>
      </c>
      <c r="U24" s="53">
        <f t="shared" si="1"/>
        <v>0</v>
      </c>
      <c r="V24" s="53">
        <f t="shared" si="2"/>
        <v>0</v>
      </c>
      <c r="W24" s="53">
        <f t="shared" si="3"/>
        <v>0</v>
      </c>
      <c r="X24" s="53">
        <f t="shared" si="4"/>
        <v>0</v>
      </c>
      <c r="Y24" s="53">
        <f t="shared" si="5"/>
        <v>0</v>
      </c>
      <c r="Z24" s="51"/>
      <c r="AA24" s="51"/>
      <c r="AD24" s="148"/>
      <c r="AE24" s="148"/>
      <c r="AF24" s="217"/>
      <c r="AG24" s="148"/>
    </row>
    <row r="25" spans="1:33" s="315" customFormat="1" x14ac:dyDescent="0.25">
      <c r="A25" s="144"/>
      <c r="B25" s="50"/>
      <c r="C25" s="218"/>
      <c r="D25" s="50"/>
      <c r="E25" s="218"/>
      <c r="F25" s="50"/>
      <c r="G25" s="50"/>
      <c r="H25" s="50"/>
      <c r="I25" s="50"/>
      <c r="J25" s="50"/>
      <c r="K25" s="50"/>
      <c r="L25" s="50"/>
      <c r="M25" s="50"/>
      <c r="N25" s="196"/>
      <c r="O25" s="49"/>
      <c r="P25" s="52"/>
      <c r="Q25" s="52"/>
      <c r="R25" s="52"/>
      <c r="S25" s="52"/>
      <c r="T25" s="53">
        <f t="shared" si="0"/>
        <v>0</v>
      </c>
      <c r="U25" s="53">
        <f t="shared" si="1"/>
        <v>0</v>
      </c>
      <c r="V25" s="53">
        <f t="shared" si="2"/>
        <v>0</v>
      </c>
      <c r="W25" s="53">
        <f t="shared" si="3"/>
        <v>0</v>
      </c>
      <c r="X25" s="53">
        <f t="shared" si="4"/>
        <v>0</v>
      </c>
      <c r="Y25" s="53">
        <f t="shared" si="5"/>
        <v>0</v>
      </c>
      <c r="Z25" s="51"/>
      <c r="AA25" s="51"/>
      <c r="AD25" s="148"/>
      <c r="AE25" s="148"/>
      <c r="AF25" s="217"/>
      <c r="AG25" s="148"/>
    </row>
    <row r="26" spans="1:33" s="315" customFormat="1" ht="16.5" thickBot="1" x14ac:dyDescent="0.3">
      <c r="A26" s="144"/>
      <c r="B26" s="50"/>
      <c r="C26" s="218"/>
      <c r="D26" s="50"/>
      <c r="E26" s="218"/>
      <c r="F26" s="50"/>
      <c r="G26" s="50"/>
      <c r="H26" s="50"/>
      <c r="I26" s="50"/>
      <c r="J26" s="50"/>
      <c r="K26" s="50"/>
      <c r="L26" s="50"/>
      <c r="M26" s="50"/>
      <c r="N26" s="196"/>
      <c r="O26" s="49"/>
      <c r="P26" s="52"/>
      <c r="Q26" s="52"/>
      <c r="R26" s="52"/>
      <c r="S26" s="52"/>
      <c r="T26" s="53">
        <f t="shared" si="0"/>
        <v>0</v>
      </c>
      <c r="U26" s="53">
        <f t="shared" si="1"/>
        <v>0</v>
      </c>
      <c r="V26" s="53">
        <f t="shared" si="2"/>
        <v>0</v>
      </c>
      <c r="W26" s="53">
        <f t="shared" si="3"/>
        <v>0</v>
      </c>
      <c r="X26" s="53">
        <f t="shared" si="4"/>
        <v>0</v>
      </c>
      <c r="Y26" s="53">
        <f t="shared" si="5"/>
        <v>0</v>
      </c>
      <c r="Z26" s="51"/>
      <c r="AA26" s="51"/>
      <c r="AD26" s="148"/>
      <c r="AE26" s="148"/>
      <c r="AF26" s="217"/>
      <c r="AG26" s="148"/>
    </row>
    <row r="27" spans="1:33" s="315" customFormat="1" ht="16.5" thickBot="1" x14ac:dyDescent="0.3">
      <c r="A27" s="193"/>
      <c r="B27" s="50"/>
      <c r="C27" s="218"/>
      <c r="D27" s="218"/>
      <c r="E27" s="218"/>
      <c r="F27" s="197"/>
      <c r="G27" s="50"/>
      <c r="H27" s="50"/>
      <c r="I27" s="50"/>
      <c r="J27" s="50"/>
      <c r="K27" s="50"/>
      <c r="L27" s="50"/>
      <c r="M27" s="50"/>
      <c r="N27" s="196"/>
      <c r="O27" s="49"/>
      <c r="P27" s="52"/>
      <c r="Q27" s="52"/>
      <c r="R27" s="52"/>
      <c r="S27" s="52"/>
      <c r="T27" s="53">
        <f t="shared" si="0"/>
        <v>0</v>
      </c>
      <c r="U27" s="53">
        <f t="shared" si="1"/>
        <v>0</v>
      </c>
      <c r="V27" s="53">
        <f t="shared" si="2"/>
        <v>0</v>
      </c>
      <c r="W27" s="53">
        <f t="shared" si="3"/>
        <v>0</v>
      </c>
      <c r="X27" s="53">
        <f t="shared" si="4"/>
        <v>0</v>
      </c>
      <c r="Y27" s="53">
        <f t="shared" si="5"/>
        <v>0</v>
      </c>
      <c r="Z27" s="51"/>
      <c r="AA27" s="51"/>
      <c r="AD27" s="460"/>
      <c r="AE27" s="148"/>
      <c r="AF27" s="217"/>
      <c r="AG27" s="148"/>
    </row>
    <row r="28" spans="1:33" s="315" customFormat="1" x14ac:dyDescent="0.25">
      <c r="A28" s="144"/>
      <c r="B28" s="50"/>
      <c r="C28" s="218"/>
      <c r="D28" s="218"/>
      <c r="E28" s="218"/>
      <c r="F28" s="50"/>
      <c r="G28" s="50"/>
      <c r="H28" s="50"/>
      <c r="I28" s="50"/>
      <c r="J28" s="50"/>
      <c r="K28" s="50"/>
      <c r="L28" s="50"/>
      <c r="M28" s="50"/>
      <c r="N28" s="196"/>
      <c r="O28" s="49"/>
      <c r="P28" s="52"/>
      <c r="Q28" s="52"/>
      <c r="R28" s="52"/>
      <c r="S28" s="52"/>
      <c r="T28" s="53">
        <f t="shared" si="0"/>
        <v>0</v>
      </c>
      <c r="U28" s="53">
        <f t="shared" si="1"/>
        <v>0</v>
      </c>
      <c r="V28" s="53">
        <f t="shared" si="2"/>
        <v>0</v>
      </c>
      <c r="W28" s="53">
        <f t="shared" si="3"/>
        <v>0</v>
      </c>
      <c r="X28" s="53">
        <f t="shared" si="4"/>
        <v>0</v>
      </c>
      <c r="Y28" s="53">
        <f t="shared" si="5"/>
        <v>0</v>
      </c>
      <c r="Z28" s="51"/>
      <c r="AA28" s="51"/>
      <c r="AD28" s="148"/>
      <c r="AE28" s="148"/>
      <c r="AF28" s="217"/>
      <c r="AG28" s="148"/>
    </row>
    <row r="29" spans="1:33" s="315" customFormat="1" ht="16.5" thickBot="1" x14ac:dyDescent="0.3">
      <c r="A29" s="144"/>
      <c r="B29" s="50"/>
      <c r="C29" s="218"/>
      <c r="D29" s="218"/>
      <c r="E29" s="218"/>
      <c r="F29" s="50"/>
      <c r="G29" s="50"/>
      <c r="H29" s="50"/>
      <c r="I29" s="50"/>
      <c r="J29" s="50"/>
      <c r="K29" s="50"/>
      <c r="L29" s="50"/>
      <c r="M29" s="50"/>
      <c r="N29" s="196"/>
      <c r="O29" s="49"/>
      <c r="P29" s="52"/>
      <c r="Q29" s="52"/>
      <c r="R29" s="52"/>
      <c r="S29" s="52"/>
      <c r="T29" s="53">
        <f t="shared" si="0"/>
        <v>0</v>
      </c>
      <c r="U29" s="53">
        <f t="shared" si="1"/>
        <v>0</v>
      </c>
      <c r="V29" s="53">
        <f t="shared" si="2"/>
        <v>0</v>
      </c>
      <c r="W29" s="53">
        <f t="shared" si="3"/>
        <v>0</v>
      </c>
      <c r="X29" s="53">
        <f t="shared" si="4"/>
        <v>0</v>
      </c>
      <c r="Y29" s="53">
        <f t="shared" si="5"/>
        <v>0</v>
      </c>
      <c r="Z29" s="51"/>
      <c r="AA29" s="51"/>
      <c r="AD29" s="218"/>
      <c r="AE29" s="148"/>
      <c r="AF29" s="217"/>
      <c r="AG29" s="218"/>
    </row>
    <row r="30" spans="1:33" s="315" customFormat="1" ht="16.5" thickBot="1" x14ac:dyDescent="0.3">
      <c r="A30" s="144"/>
      <c r="B30" s="50"/>
      <c r="C30" s="218"/>
      <c r="D30" s="218"/>
      <c r="E30" s="218"/>
      <c r="F30" s="50"/>
      <c r="G30" s="50"/>
      <c r="H30" s="50"/>
      <c r="I30" s="50"/>
      <c r="J30" s="50"/>
      <c r="K30" s="50"/>
      <c r="L30" s="50"/>
      <c r="M30" s="50"/>
      <c r="N30" s="196"/>
      <c r="O30" s="49"/>
      <c r="P30" s="52"/>
      <c r="Q30" s="52"/>
      <c r="R30" s="52"/>
      <c r="S30" s="52"/>
      <c r="T30" s="53">
        <f t="shared" si="0"/>
        <v>0</v>
      </c>
      <c r="U30" s="53">
        <f t="shared" si="1"/>
        <v>0</v>
      </c>
      <c r="V30" s="53">
        <f t="shared" si="2"/>
        <v>0</v>
      </c>
      <c r="W30" s="53">
        <f t="shared" si="3"/>
        <v>0</v>
      </c>
      <c r="X30" s="53">
        <f t="shared" si="4"/>
        <v>0</v>
      </c>
      <c r="Y30" s="53">
        <f t="shared" si="5"/>
        <v>0</v>
      </c>
      <c r="Z30" s="51"/>
      <c r="AA30" s="51"/>
      <c r="AD30" s="461"/>
      <c r="AE30" s="148"/>
      <c r="AF30" s="217"/>
      <c r="AG30" s="148"/>
    </row>
    <row r="31" spans="1:33" s="315" customFormat="1" ht="16.5" thickBot="1" x14ac:dyDescent="0.3">
      <c r="A31" s="144"/>
      <c r="B31" s="50"/>
      <c r="C31" s="218"/>
      <c r="D31" s="218"/>
      <c r="E31" s="218"/>
      <c r="F31" s="50"/>
      <c r="G31" s="50"/>
      <c r="H31" s="50"/>
      <c r="I31" s="50"/>
      <c r="J31" s="50"/>
      <c r="K31" s="50"/>
      <c r="L31" s="50"/>
      <c r="M31" s="50"/>
      <c r="N31" s="196"/>
      <c r="O31" s="49"/>
      <c r="P31" s="52"/>
      <c r="Q31" s="52"/>
      <c r="R31" s="52"/>
      <c r="S31" s="52"/>
      <c r="T31" s="53">
        <f t="shared" si="0"/>
        <v>0</v>
      </c>
      <c r="U31" s="53">
        <f t="shared" si="1"/>
        <v>0</v>
      </c>
      <c r="V31" s="53">
        <f t="shared" si="2"/>
        <v>0</v>
      </c>
      <c r="W31" s="53">
        <f t="shared" si="3"/>
        <v>0</v>
      </c>
      <c r="X31" s="53">
        <f t="shared" si="4"/>
        <v>0</v>
      </c>
      <c r="Y31" s="53">
        <f t="shared" si="5"/>
        <v>0</v>
      </c>
      <c r="Z31" s="51"/>
      <c r="AA31" s="51"/>
      <c r="AD31" s="460"/>
      <c r="AE31" s="148"/>
      <c r="AF31" s="217"/>
      <c r="AG31" s="148"/>
    </row>
    <row r="32" spans="1:33" s="315" customFormat="1" x14ac:dyDescent="0.25">
      <c r="A32" s="144"/>
      <c r="B32" s="50"/>
      <c r="C32" s="50"/>
      <c r="D32" s="50"/>
      <c r="E32" s="50"/>
      <c r="F32" s="50"/>
      <c r="G32" s="50"/>
      <c r="H32" s="50"/>
      <c r="I32" s="50"/>
      <c r="J32" s="50"/>
      <c r="K32" s="50"/>
      <c r="L32" s="50"/>
      <c r="M32" s="50"/>
      <c r="N32" s="196"/>
      <c r="O32" s="49"/>
      <c r="P32" s="52"/>
      <c r="Q32" s="52"/>
      <c r="R32" s="52"/>
      <c r="S32" s="52"/>
      <c r="T32" s="53">
        <f t="shared" ref="T32:T71" si="6">IF($N32="Pending",0,$N32*O32)</f>
        <v>0</v>
      </c>
      <c r="U32" s="53">
        <f t="shared" ref="U32:U71" si="7">IF($N32="Pending",0,$N32*P32)</f>
        <v>0</v>
      </c>
      <c r="V32" s="53">
        <f t="shared" ref="V32:V71" si="8">IF($N32="Pending",0,$N32*Q32)</f>
        <v>0</v>
      </c>
      <c r="W32" s="53">
        <f t="shared" ref="W32:W71" si="9">IF($N32="Pending",0,$N32*R32)</f>
        <v>0</v>
      </c>
      <c r="X32" s="53">
        <f t="shared" ref="X32:X71" si="10">IF($N32="Pending",0,$N32*S32)</f>
        <v>0</v>
      </c>
      <c r="Y32" s="53">
        <f t="shared" ref="Y32:Y71" si="11">SUM(T32:X32)</f>
        <v>0</v>
      </c>
      <c r="Z32" s="186"/>
      <c r="AA32" s="186"/>
      <c r="AD32" s="235"/>
      <c r="AE32" s="235"/>
      <c r="AF32" s="235"/>
      <c r="AG32" s="235"/>
    </row>
    <row r="33" spans="1:33" s="315" customFormat="1" x14ac:dyDescent="0.25">
      <c r="A33" s="144"/>
      <c r="B33" s="50"/>
      <c r="C33" s="50"/>
      <c r="D33" s="50"/>
      <c r="E33" s="50"/>
      <c r="F33" s="50"/>
      <c r="G33" s="50"/>
      <c r="H33" s="50"/>
      <c r="I33" s="50"/>
      <c r="J33" s="50"/>
      <c r="K33" s="50"/>
      <c r="L33" s="50"/>
      <c r="M33" s="50"/>
      <c r="N33" s="196"/>
      <c r="O33" s="49"/>
      <c r="P33" s="52"/>
      <c r="Q33" s="52"/>
      <c r="R33" s="52"/>
      <c r="S33" s="52"/>
      <c r="T33" s="53">
        <f t="shared" si="6"/>
        <v>0</v>
      </c>
      <c r="U33" s="53">
        <f t="shared" si="7"/>
        <v>0</v>
      </c>
      <c r="V33" s="53">
        <f t="shared" si="8"/>
        <v>0</v>
      </c>
      <c r="W33" s="53">
        <f t="shared" si="9"/>
        <v>0</v>
      </c>
      <c r="X33" s="53">
        <f t="shared" si="10"/>
        <v>0</v>
      </c>
      <c r="Y33" s="53">
        <f t="shared" si="11"/>
        <v>0</v>
      </c>
      <c r="Z33" s="186"/>
      <c r="AA33" s="186"/>
      <c r="AD33" s="235"/>
      <c r="AE33" s="235"/>
      <c r="AF33" s="235"/>
      <c r="AG33" s="235"/>
    </row>
    <row r="34" spans="1:33" s="315" customFormat="1" x14ac:dyDescent="0.25">
      <c r="A34" s="144"/>
      <c r="B34" s="50"/>
      <c r="C34" s="50"/>
      <c r="D34" s="50"/>
      <c r="E34" s="50"/>
      <c r="F34" s="50"/>
      <c r="G34" s="50"/>
      <c r="H34" s="50"/>
      <c r="I34" s="50"/>
      <c r="J34" s="50"/>
      <c r="K34" s="50"/>
      <c r="L34" s="50"/>
      <c r="M34" s="50"/>
      <c r="N34" s="196"/>
      <c r="O34" s="49"/>
      <c r="P34" s="52"/>
      <c r="Q34" s="52"/>
      <c r="R34" s="52"/>
      <c r="S34" s="52"/>
      <c r="T34" s="53">
        <f t="shared" si="6"/>
        <v>0</v>
      </c>
      <c r="U34" s="53">
        <f t="shared" si="7"/>
        <v>0</v>
      </c>
      <c r="V34" s="53">
        <f t="shared" si="8"/>
        <v>0</v>
      </c>
      <c r="W34" s="53">
        <f t="shared" si="9"/>
        <v>0</v>
      </c>
      <c r="X34" s="53">
        <f t="shared" si="10"/>
        <v>0</v>
      </c>
      <c r="Y34" s="53">
        <f t="shared" si="11"/>
        <v>0</v>
      </c>
      <c r="Z34" s="186"/>
      <c r="AA34" s="186"/>
      <c r="AD34" s="235"/>
      <c r="AE34" s="235"/>
      <c r="AF34" s="235"/>
      <c r="AG34" s="235"/>
    </row>
    <row r="35" spans="1:33" s="315" customFormat="1" x14ac:dyDescent="0.25">
      <c r="A35" s="144"/>
      <c r="B35" s="50"/>
      <c r="C35" s="50"/>
      <c r="D35" s="50"/>
      <c r="E35" s="50"/>
      <c r="F35" s="50"/>
      <c r="G35" s="50"/>
      <c r="H35" s="50"/>
      <c r="I35" s="50"/>
      <c r="J35" s="50"/>
      <c r="K35" s="50"/>
      <c r="L35" s="50"/>
      <c r="M35" s="50"/>
      <c r="N35" s="196"/>
      <c r="O35" s="49"/>
      <c r="P35" s="52"/>
      <c r="Q35" s="52"/>
      <c r="R35" s="52"/>
      <c r="S35" s="52"/>
      <c r="T35" s="53">
        <f t="shared" si="6"/>
        <v>0</v>
      </c>
      <c r="U35" s="53">
        <f t="shared" si="7"/>
        <v>0</v>
      </c>
      <c r="V35" s="53">
        <f t="shared" si="8"/>
        <v>0</v>
      </c>
      <c r="W35" s="53">
        <f t="shared" si="9"/>
        <v>0</v>
      </c>
      <c r="X35" s="53">
        <f t="shared" si="10"/>
        <v>0</v>
      </c>
      <c r="Y35" s="53">
        <f t="shared" si="11"/>
        <v>0</v>
      </c>
      <c r="Z35" s="186"/>
      <c r="AA35" s="186"/>
      <c r="AD35" s="235"/>
      <c r="AE35" s="235"/>
      <c r="AF35" s="235"/>
      <c r="AG35" s="235"/>
    </row>
    <row r="36" spans="1:33" s="315" customFormat="1" x14ac:dyDescent="0.25">
      <c r="A36" s="144"/>
      <c r="B36" s="50"/>
      <c r="C36" s="50"/>
      <c r="D36" s="50"/>
      <c r="E36" s="50"/>
      <c r="F36" s="50"/>
      <c r="G36" s="50"/>
      <c r="H36" s="50"/>
      <c r="I36" s="50"/>
      <c r="J36" s="50"/>
      <c r="K36" s="50"/>
      <c r="L36" s="50"/>
      <c r="M36" s="50"/>
      <c r="N36" s="196"/>
      <c r="O36" s="49"/>
      <c r="P36" s="52"/>
      <c r="Q36" s="52"/>
      <c r="R36" s="52"/>
      <c r="S36" s="52"/>
      <c r="T36" s="53">
        <f t="shared" si="6"/>
        <v>0</v>
      </c>
      <c r="U36" s="53">
        <f t="shared" si="7"/>
        <v>0</v>
      </c>
      <c r="V36" s="53">
        <f t="shared" si="8"/>
        <v>0</v>
      </c>
      <c r="W36" s="53">
        <f t="shared" si="9"/>
        <v>0</v>
      </c>
      <c r="X36" s="53">
        <f t="shared" si="10"/>
        <v>0</v>
      </c>
      <c r="Y36" s="53">
        <f t="shared" si="11"/>
        <v>0</v>
      </c>
      <c r="Z36" s="186"/>
      <c r="AA36" s="186"/>
      <c r="AD36" s="235"/>
      <c r="AE36" s="235"/>
      <c r="AF36" s="235"/>
      <c r="AG36" s="235"/>
    </row>
    <row r="37" spans="1:33" s="315" customFormat="1" x14ac:dyDescent="0.25">
      <c r="A37" s="144"/>
      <c r="B37" s="50"/>
      <c r="C37" s="50"/>
      <c r="D37" s="50"/>
      <c r="E37" s="50"/>
      <c r="F37" s="50"/>
      <c r="G37" s="50"/>
      <c r="H37" s="50"/>
      <c r="I37" s="50"/>
      <c r="J37" s="50"/>
      <c r="K37" s="50"/>
      <c r="L37" s="50"/>
      <c r="M37" s="50"/>
      <c r="N37" s="50"/>
      <c r="O37" s="49"/>
      <c r="P37" s="52"/>
      <c r="Q37" s="52"/>
      <c r="R37" s="52"/>
      <c r="S37" s="52"/>
      <c r="T37" s="53">
        <f t="shared" si="6"/>
        <v>0</v>
      </c>
      <c r="U37" s="53">
        <f t="shared" si="7"/>
        <v>0</v>
      </c>
      <c r="V37" s="53">
        <f t="shared" si="8"/>
        <v>0</v>
      </c>
      <c r="W37" s="53">
        <f t="shared" si="9"/>
        <v>0</v>
      </c>
      <c r="X37" s="53">
        <f t="shared" si="10"/>
        <v>0</v>
      </c>
      <c r="Y37" s="53">
        <f t="shared" si="11"/>
        <v>0</v>
      </c>
      <c r="Z37" s="186"/>
      <c r="AA37" s="186"/>
      <c r="AD37" s="235"/>
      <c r="AE37" s="235"/>
      <c r="AF37" s="235"/>
      <c r="AG37" s="235"/>
    </row>
    <row r="38" spans="1:33" s="315" customFormat="1" x14ac:dyDescent="0.25">
      <c r="A38" s="144"/>
      <c r="B38" s="50"/>
      <c r="C38" s="50"/>
      <c r="D38" s="50"/>
      <c r="E38" s="50"/>
      <c r="F38" s="50"/>
      <c r="G38" s="50"/>
      <c r="H38" s="50"/>
      <c r="I38" s="50"/>
      <c r="J38" s="50"/>
      <c r="K38" s="50"/>
      <c r="L38" s="50"/>
      <c r="M38" s="50"/>
      <c r="N38" s="50"/>
      <c r="O38" s="49"/>
      <c r="P38" s="52"/>
      <c r="Q38" s="52"/>
      <c r="R38" s="52"/>
      <c r="S38" s="52"/>
      <c r="T38" s="53">
        <f t="shared" si="6"/>
        <v>0</v>
      </c>
      <c r="U38" s="53">
        <f t="shared" si="7"/>
        <v>0</v>
      </c>
      <c r="V38" s="53">
        <f t="shared" si="8"/>
        <v>0</v>
      </c>
      <c r="W38" s="53">
        <f t="shared" si="9"/>
        <v>0</v>
      </c>
      <c r="X38" s="53">
        <f t="shared" si="10"/>
        <v>0</v>
      </c>
      <c r="Y38" s="53">
        <f t="shared" si="11"/>
        <v>0</v>
      </c>
      <c r="Z38" s="186"/>
      <c r="AA38" s="186"/>
      <c r="AD38" s="235"/>
      <c r="AE38" s="235"/>
      <c r="AF38" s="235"/>
      <c r="AG38" s="235"/>
    </row>
    <row r="39" spans="1:33" s="315" customFormat="1" x14ac:dyDescent="0.25">
      <c r="A39" s="144"/>
      <c r="B39" s="50"/>
      <c r="C39" s="50"/>
      <c r="D39" s="50"/>
      <c r="E39" s="50"/>
      <c r="F39" s="50"/>
      <c r="G39" s="50"/>
      <c r="H39" s="50"/>
      <c r="I39" s="50"/>
      <c r="J39" s="50"/>
      <c r="K39" s="50"/>
      <c r="L39" s="50"/>
      <c r="M39" s="50"/>
      <c r="N39" s="50"/>
      <c r="O39" s="49"/>
      <c r="P39" s="52"/>
      <c r="Q39" s="52"/>
      <c r="R39" s="52"/>
      <c r="S39" s="52"/>
      <c r="T39" s="53">
        <f t="shared" si="6"/>
        <v>0</v>
      </c>
      <c r="U39" s="53">
        <f t="shared" si="7"/>
        <v>0</v>
      </c>
      <c r="V39" s="53">
        <f t="shared" si="8"/>
        <v>0</v>
      </c>
      <c r="W39" s="53">
        <f t="shared" si="9"/>
        <v>0</v>
      </c>
      <c r="X39" s="53">
        <f t="shared" si="10"/>
        <v>0</v>
      </c>
      <c r="Y39" s="53">
        <f t="shared" si="11"/>
        <v>0</v>
      </c>
      <c r="Z39" s="186"/>
      <c r="AA39" s="186"/>
      <c r="AD39" s="235"/>
      <c r="AE39" s="235"/>
      <c r="AF39" s="235"/>
      <c r="AG39" s="235"/>
    </row>
    <row r="40" spans="1:33" s="315" customFormat="1" x14ac:dyDescent="0.25">
      <c r="A40" s="144"/>
      <c r="B40" s="50"/>
      <c r="C40" s="50"/>
      <c r="D40" s="50"/>
      <c r="E40" s="50"/>
      <c r="F40" s="50"/>
      <c r="G40" s="50"/>
      <c r="H40" s="50"/>
      <c r="I40" s="50"/>
      <c r="J40" s="50"/>
      <c r="K40" s="50"/>
      <c r="L40" s="50"/>
      <c r="M40" s="50"/>
      <c r="N40" s="50"/>
      <c r="O40" s="49"/>
      <c r="P40" s="52"/>
      <c r="Q40" s="52"/>
      <c r="R40" s="52"/>
      <c r="S40" s="52"/>
      <c r="T40" s="53">
        <f t="shared" si="6"/>
        <v>0</v>
      </c>
      <c r="U40" s="53">
        <f t="shared" si="7"/>
        <v>0</v>
      </c>
      <c r="V40" s="53">
        <f t="shared" si="8"/>
        <v>0</v>
      </c>
      <c r="W40" s="53">
        <f t="shared" si="9"/>
        <v>0</v>
      </c>
      <c r="X40" s="53">
        <f t="shared" si="10"/>
        <v>0</v>
      </c>
      <c r="Y40" s="53">
        <f t="shared" si="11"/>
        <v>0</v>
      </c>
      <c r="Z40" s="186"/>
      <c r="AA40" s="186"/>
      <c r="AD40" s="235"/>
      <c r="AE40" s="235"/>
      <c r="AF40" s="235"/>
      <c r="AG40" s="235"/>
    </row>
    <row r="41" spans="1:33" s="217" customFormat="1" x14ac:dyDescent="0.25">
      <c r="A41" s="144"/>
      <c r="B41" s="50"/>
      <c r="C41" s="50"/>
      <c r="D41" s="50"/>
      <c r="E41" s="50"/>
      <c r="F41" s="50"/>
      <c r="G41" s="50"/>
      <c r="H41" s="50"/>
      <c r="I41" s="50"/>
      <c r="J41" s="50"/>
      <c r="K41" s="50"/>
      <c r="L41" s="50"/>
      <c r="M41" s="50"/>
      <c r="N41" s="50"/>
      <c r="O41" s="49"/>
      <c r="P41" s="52"/>
      <c r="Q41" s="52"/>
      <c r="R41" s="52"/>
      <c r="S41" s="52"/>
      <c r="T41" s="53">
        <f t="shared" si="6"/>
        <v>0</v>
      </c>
      <c r="U41" s="53">
        <f t="shared" si="7"/>
        <v>0</v>
      </c>
      <c r="V41" s="53">
        <f t="shared" si="8"/>
        <v>0</v>
      </c>
      <c r="W41" s="53">
        <f t="shared" si="9"/>
        <v>0</v>
      </c>
      <c r="X41" s="53">
        <f t="shared" si="10"/>
        <v>0</v>
      </c>
      <c r="Y41" s="53">
        <f t="shared" si="11"/>
        <v>0</v>
      </c>
      <c r="Z41" s="51"/>
      <c r="AA41" s="51"/>
      <c r="AD41" s="198"/>
      <c r="AE41" s="50"/>
      <c r="AF41" s="308"/>
      <c r="AG41" s="50"/>
    </row>
    <row r="42" spans="1:33" s="217" customFormat="1" x14ac:dyDescent="0.25">
      <c r="A42" s="144"/>
      <c r="B42" s="50"/>
      <c r="C42" s="50"/>
      <c r="D42" s="50"/>
      <c r="E42" s="50"/>
      <c r="F42" s="50"/>
      <c r="G42" s="50"/>
      <c r="H42" s="50"/>
      <c r="I42" s="50"/>
      <c r="J42" s="50"/>
      <c r="K42" s="50"/>
      <c r="L42" s="50"/>
      <c r="M42" s="50"/>
      <c r="N42" s="50"/>
      <c r="O42" s="49"/>
      <c r="P42" s="52"/>
      <c r="Q42" s="52"/>
      <c r="R42" s="52"/>
      <c r="S42" s="52"/>
      <c r="T42" s="53">
        <f t="shared" si="6"/>
        <v>0</v>
      </c>
      <c r="U42" s="53">
        <f t="shared" si="7"/>
        <v>0</v>
      </c>
      <c r="V42" s="53">
        <f t="shared" si="8"/>
        <v>0</v>
      </c>
      <c r="W42" s="53">
        <f t="shared" si="9"/>
        <v>0</v>
      </c>
      <c r="X42" s="53">
        <f t="shared" si="10"/>
        <v>0</v>
      </c>
      <c r="Y42" s="53">
        <f t="shared" si="11"/>
        <v>0</v>
      </c>
      <c r="Z42" s="51"/>
      <c r="AA42" s="51"/>
      <c r="AD42" s="198"/>
      <c r="AE42" s="50"/>
      <c r="AF42" s="308"/>
      <c r="AG42" s="50"/>
    </row>
    <row r="43" spans="1:33" x14ac:dyDescent="0.25">
      <c r="A43" s="144"/>
      <c r="B43" s="50"/>
      <c r="C43" s="50"/>
      <c r="D43" s="50"/>
      <c r="E43" s="50"/>
      <c r="F43" s="50"/>
      <c r="G43" s="50"/>
      <c r="H43" s="50"/>
      <c r="I43" s="50"/>
      <c r="J43" s="50"/>
      <c r="K43" s="50"/>
      <c r="L43" s="50"/>
      <c r="M43" s="50"/>
      <c r="N43" s="50"/>
      <c r="O43" s="49"/>
      <c r="P43" s="52"/>
      <c r="Q43" s="52"/>
      <c r="R43" s="52"/>
      <c r="S43" s="52"/>
      <c r="T43" s="53">
        <f t="shared" si="6"/>
        <v>0</v>
      </c>
      <c r="U43" s="53">
        <f t="shared" si="7"/>
        <v>0</v>
      </c>
      <c r="V43" s="53">
        <f t="shared" si="8"/>
        <v>0</v>
      </c>
      <c r="W43" s="53">
        <f t="shared" si="9"/>
        <v>0</v>
      </c>
      <c r="X43" s="53">
        <f t="shared" si="10"/>
        <v>0</v>
      </c>
      <c r="Y43" s="53">
        <f t="shared" si="11"/>
        <v>0</v>
      </c>
      <c r="Z43" s="51"/>
      <c r="AA43" s="51"/>
      <c r="AD43" s="198"/>
      <c r="AE43" s="50"/>
      <c r="AF43" s="308"/>
      <c r="AG43" s="50"/>
    </row>
    <row r="44" spans="1:33" x14ac:dyDescent="0.25">
      <c r="A44" s="144"/>
      <c r="B44" s="50"/>
      <c r="C44" s="50"/>
      <c r="D44" s="50"/>
      <c r="E44" s="50"/>
      <c r="F44" s="50"/>
      <c r="G44" s="50"/>
      <c r="H44" s="50"/>
      <c r="I44" s="50"/>
      <c r="J44" s="50"/>
      <c r="K44" s="50"/>
      <c r="L44" s="50"/>
      <c r="M44" s="50"/>
      <c r="N44" s="50"/>
      <c r="O44" s="49"/>
      <c r="P44" s="52"/>
      <c r="Q44" s="52"/>
      <c r="R44" s="52"/>
      <c r="S44" s="52"/>
      <c r="T44" s="53">
        <f t="shared" si="6"/>
        <v>0</v>
      </c>
      <c r="U44" s="53">
        <f t="shared" si="7"/>
        <v>0</v>
      </c>
      <c r="V44" s="53">
        <f t="shared" si="8"/>
        <v>0</v>
      </c>
      <c r="W44" s="53">
        <f t="shared" si="9"/>
        <v>0</v>
      </c>
      <c r="X44" s="53">
        <f t="shared" si="10"/>
        <v>0</v>
      </c>
      <c r="Y44" s="53">
        <f t="shared" si="11"/>
        <v>0</v>
      </c>
      <c r="Z44" s="51"/>
      <c r="AA44" s="51"/>
      <c r="AD44" s="198"/>
      <c r="AE44" s="50"/>
      <c r="AF44" s="308"/>
      <c r="AG44" s="50"/>
    </row>
    <row r="45" spans="1:33" x14ac:dyDescent="0.25">
      <c r="A45" s="144"/>
      <c r="B45" s="50"/>
      <c r="C45" s="50"/>
      <c r="D45" s="50"/>
      <c r="E45" s="50"/>
      <c r="F45" s="50"/>
      <c r="G45" s="50"/>
      <c r="H45" s="50"/>
      <c r="I45" s="50"/>
      <c r="J45" s="50"/>
      <c r="K45" s="50"/>
      <c r="L45" s="50"/>
      <c r="M45" s="50"/>
      <c r="N45" s="50"/>
      <c r="O45" s="49"/>
      <c r="P45" s="52"/>
      <c r="Q45" s="52"/>
      <c r="R45" s="52"/>
      <c r="S45" s="52"/>
      <c r="T45" s="53">
        <f t="shared" si="6"/>
        <v>0</v>
      </c>
      <c r="U45" s="53">
        <f t="shared" si="7"/>
        <v>0</v>
      </c>
      <c r="V45" s="53">
        <f t="shared" si="8"/>
        <v>0</v>
      </c>
      <c r="W45" s="53">
        <f t="shared" si="9"/>
        <v>0</v>
      </c>
      <c r="X45" s="53">
        <f t="shared" si="10"/>
        <v>0</v>
      </c>
      <c r="Y45" s="53">
        <f t="shared" si="11"/>
        <v>0</v>
      </c>
      <c r="Z45" s="51"/>
      <c r="AA45" s="51"/>
      <c r="AD45" s="198"/>
      <c r="AE45" s="50"/>
      <c r="AF45" s="299"/>
      <c r="AG45" s="50"/>
    </row>
    <row r="46" spans="1:33" x14ac:dyDescent="0.25">
      <c r="A46" s="144"/>
      <c r="B46" s="50"/>
      <c r="C46" s="50"/>
      <c r="D46" s="50"/>
      <c r="E46" s="50"/>
      <c r="F46" s="50"/>
      <c r="G46" s="50"/>
      <c r="H46" s="50"/>
      <c r="I46" s="50"/>
      <c r="J46" s="50"/>
      <c r="K46" s="50"/>
      <c r="L46" s="50"/>
      <c r="M46" s="50"/>
      <c r="N46" s="50"/>
      <c r="O46" s="49"/>
      <c r="P46" s="52"/>
      <c r="Q46" s="52"/>
      <c r="R46" s="52"/>
      <c r="S46" s="52"/>
      <c r="T46" s="53">
        <f t="shared" si="6"/>
        <v>0</v>
      </c>
      <c r="U46" s="53">
        <f t="shared" si="7"/>
        <v>0</v>
      </c>
      <c r="V46" s="53">
        <f t="shared" si="8"/>
        <v>0</v>
      </c>
      <c r="W46" s="53">
        <f t="shared" si="9"/>
        <v>0</v>
      </c>
      <c r="X46" s="53">
        <f t="shared" si="10"/>
        <v>0</v>
      </c>
      <c r="Y46" s="53">
        <f t="shared" si="11"/>
        <v>0</v>
      </c>
      <c r="Z46" s="51"/>
      <c r="AA46" s="51"/>
      <c r="AD46" s="309"/>
      <c r="AE46" s="50"/>
      <c r="AF46" s="299"/>
      <c r="AG46" s="50"/>
    </row>
    <row r="47" spans="1:33" x14ac:dyDescent="0.25">
      <c r="A47" s="144"/>
      <c r="B47" s="50"/>
      <c r="C47" s="50"/>
      <c r="D47" s="50"/>
      <c r="E47" s="50"/>
      <c r="F47" s="50"/>
      <c r="G47" s="50"/>
      <c r="H47" s="50"/>
      <c r="I47" s="50"/>
      <c r="J47" s="50"/>
      <c r="K47" s="50"/>
      <c r="L47" s="50"/>
      <c r="M47" s="50"/>
      <c r="N47" s="50"/>
      <c r="O47" s="49"/>
      <c r="P47" s="52"/>
      <c r="Q47" s="52"/>
      <c r="R47" s="52"/>
      <c r="S47" s="52"/>
      <c r="T47" s="53">
        <f t="shared" si="6"/>
        <v>0</v>
      </c>
      <c r="U47" s="53">
        <f t="shared" si="7"/>
        <v>0</v>
      </c>
      <c r="V47" s="53">
        <f t="shared" si="8"/>
        <v>0</v>
      </c>
      <c r="W47" s="53">
        <f t="shared" si="9"/>
        <v>0</v>
      </c>
      <c r="X47" s="53">
        <f t="shared" si="10"/>
        <v>0</v>
      </c>
      <c r="Y47" s="53">
        <f t="shared" si="11"/>
        <v>0</v>
      </c>
      <c r="Z47" s="51"/>
      <c r="AA47" s="51"/>
      <c r="AD47" s="309"/>
      <c r="AE47" s="50"/>
      <c r="AF47" s="299"/>
      <c r="AG47" s="50"/>
    </row>
    <row r="48" spans="1:33" x14ac:dyDescent="0.25">
      <c r="A48" s="144"/>
      <c r="B48" s="50"/>
      <c r="C48" s="50"/>
      <c r="D48" s="50"/>
      <c r="E48" s="50"/>
      <c r="F48" s="50"/>
      <c r="G48" s="50"/>
      <c r="H48" s="50"/>
      <c r="I48" s="50"/>
      <c r="J48" s="50"/>
      <c r="K48" s="50"/>
      <c r="L48" s="50"/>
      <c r="M48" s="50"/>
      <c r="N48" s="50"/>
      <c r="O48" s="49"/>
      <c r="P48" s="52"/>
      <c r="Q48" s="52"/>
      <c r="R48" s="52"/>
      <c r="S48" s="52"/>
      <c r="T48" s="53">
        <f t="shared" si="6"/>
        <v>0</v>
      </c>
      <c r="U48" s="53">
        <f t="shared" si="7"/>
        <v>0</v>
      </c>
      <c r="V48" s="53">
        <f t="shared" si="8"/>
        <v>0</v>
      </c>
      <c r="W48" s="53">
        <f t="shared" si="9"/>
        <v>0</v>
      </c>
      <c r="X48" s="53">
        <f t="shared" si="10"/>
        <v>0</v>
      </c>
      <c r="Y48" s="53">
        <f t="shared" si="11"/>
        <v>0</v>
      </c>
      <c r="Z48" s="51"/>
      <c r="AA48" s="51"/>
      <c r="AD48" s="198"/>
      <c r="AE48" s="50"/>
      <c r="AF48" s="299"/>
      <c r="AG48" s="50"/>
    </row>
    <row r="49" spans="1:33" x14ac:dyDescent="0.25">
      <c r="A49" s="144"/>
      <c r="B49" s="50"/>
      <c r="C49" s="50"/>
      <c r="D49" s="50"/>
      <c r="E49" s="50"/>
      <c r="F49" s="50"/>
      <c r="G49" s="50"/>
      <c r="H49" s="50"/>
      <c r="I49" s="50"/>
      <c r="J49" s="50"/>
      <c r="K49" s="50"/>
      <c r="L49" s="50"/>
      <c r="M49" s="50"/>
      <c r="N49" s="50"/>
      <c r="O49" s="49"/>
      <c r="P49" s="52"/>
      <c r="Q49" s="52"/>
      <c r="R49" s="52"/>
      <c r="S49" s="52"/>
      <c r="T49" s="53">
        <f t="shared" si="6"/>
        <v>0</v>
      </c>
      <c r="U49" s="53">
        <f t="shared" si="7"/>
        <v>0</v>
      </c>
      <c r="V49" s="53">
        <f t="shared" si="8"/>
        <v>0</v>
      </c>
      <c r="W49" s="53">
        <f t="shared" si="9"/>
        <v>0</v>
      </c>
      <c r="X49" s="53">
        <f t="shared" si="10"/>
        <v>0</v>
      </c>
      <c r="Y49" s="53">
        <f t="shared" si="11"/>
        <v>0</v>
      </c>
      <c r="Z49" s="51"/>
      <c r="AA49" s="51"/>
      <c r="AD49" s="198"/>
      <c r="AE49" s="50"/>
      <c r="AF49" s="299"/>
      <c r="AG49" s="50"/>
    </row>
    <row r="50" spans="1:33" x14ac:dyDescent="0.25">
      <c r="A50" s="144"/>
      <c r="B50" s="198"/>
      <c r="C50" s="50"/>
      <c r="D50" s="198"/>
      <c r="E50" s="198"/>
      <c r="F50" s="198"/>
      <c r="G50" s="198"/>
      <c r="H50" s="198"/>
      <c r="I50" s="186"/>
      <c r="J50" s="310"/>
      <c r="K50" s="50"/>
      <c r="L50" s="50"/>
      <c r="M50" s="219"/>
      <c r="N50" s="268"/>
      <c r="O50" s="249"/>
      <c r="P50" s="268"/>
      <c r="Q50" s="268"/>
      <c r="R50" s="206"/>
      <c r="S50" s="249"/>
      <c r="T50" s="53">
        <f t="shared" si="6"/>
        <v>0</v>
      </c>
      <c r="U50" s="53">
        <f t="shared" si="7"/>
        <v>0</v>
      </c>
      <c r="V50" s="53">
        <f t="shared" si="8"/>
        <v>0</v>
      </c>
      <c r="W50" s="53">
        <f t="shared" si="9"/>
        <v>0</v>
      </c>
      <c r="X50" s="53">
        <f t="shared" si="10"/>
        <v>0</v>
      </c>
      <c r="Y50" s="53">
        <f t="shared" si="11"/>
        <v>0</v>
      </c>
      <c r="Z50" s="51"/>
      <c r="AA50" s="51"/>
      <c r="AD50" s="198"/>
      <c r="AE50" s="50"/>
      <c r="AF50" s="299"/>
      <c r="AG50" s="50"/>
    </row>
    <row r="51" spans="1:33" x14ac:dyDescent="0.25">
      <c r="A51" s="144"/>
      <c r="B51" s="198"/>
      <c r="C51" s="50"/>
      <c r="D51" s="198"/>
      <c r="E51" s="198"/>
      <c r="F51" s="198"/>
      <c r="G51" s="198"/>
      <c r="H51" s="198"/>
      <c r="I51" s="186"/>
      <c r="J51" s="310"/>
      <c r="K51" s="50"/>
      <c r="L51" s="50"/>
      <c r="M51" s="219"/>
      <c r="N51" s="268"/>
      <c r="O51" s="249"/>
      <c r="P51" s="268"/>
      <c r="Q51" s="268"/>
      <c r="R51" s="206"/>
      <c r="S51" s="249"/>
      <c r="T51" s="53">
        <f t="shared" si="6"/>
        <v>0</v>
      </c>
      <c r="U51" s="53">
        <f t="shared" si="7"/>
        <v>0</v>
      </c>
      <c r="V51" s="53">
        <f t="shared" si="8"/>
        <v>0</v>
      </c>
      <c r="W51" s="53">
        <f t="shared" si="9"/>
        <v>0</v>
      </c>
      <c r="X51" s="53">
        <f t="shared" si="10"/>
        <v>0</v>
      </c>
      <c r="Y51" s="53">
        <f t="shared" si="11"/>
        <v>0</v>
      </c>
      <c r="Z51" s="51"/>
      <c r="AA51" s="51"/>
      <c r="AD51" s="311"/>
      <c r="AE51" s="50"/>
      <c r="AF51" s="299"/>
      <c r="AG51" s="50"/>
    </row>
    <row r="52" spans="1:33" x14ac:dyDescent="0.25">
      <c r="A52" s="144"/>
      <c r="B52" s="198"/>
      <c r="C52" s="50"/>
      <c r="D52" s="198"/>
      <c r="E52" s="198"/>
      <c r="F52" s="198"/>
      <c r="G52" s="198"/>
      <c r="H52" s="198"/>
      <c r="I52" s="50"/>
      <c r="J52" s="50"/>
      <c r="K52" s="50"/>
      <c r="L52" s="50"/>
      <c r="M52" s="219"/>
      <c r="N52" s="268"/>
      <c r="O52" s="249"/>
      <c r="P52" s="268"/>
      <c r="Q52" s="268"/>
      <c r="R52" s="206"/>
      <c r="S52" s="249"/>
      <c r="T52" s="53">
        <f t="shared" si="6"/>
        <v>0</v>
      </c>
      <c r="U52" s="53">
        <f t="shared" si="7"/>
        <v>0</v>
      </c>
      <c r="V52" s="53">
        <f t="shared" si="8"/>
        <v>0</v>
      </c>
      <c r="W52" s="53">
        <f t="shared" si="9"/>
        <v>0</v>
      </c>
      <c r="X52" s="53">
        <f t="shared" si="10"/>
        <v>0</v>
      </c>
      <c r="Y52" s="53">
        <f t="shared" si="11"/>
        <v>0</v>
      </c>
      <c r="Z52" s="51"/>
      <c r="AA52" s="51"/>
      <c r="AD52" s="311"/>
      <c r="AE52" s="50"/>
      <c r="AF52" s="299"/>
      <c r="AG52" s="50"/>
    </row>
    <row r="53" spans="1:33" x14ac:dyDescent="0.25">
      <c r="A53" s="144"/>
      <c r="B53" s="50"/>
      <c r="C53" s="50"/>
      <c r="D53" s="50"/>
      <c r="E53" s="50"/>
      <c r="F53" s="50"/>
      <c r="G53" s="50"/>
      <c r="H53" s="50"/>
      <c r="I53" s="50"/>
      <c r="J53" s="50"/>
      <c r="K53" s="50"/>
      <c r="L53" s="50"/>
      <c r="M53" s="50"/>
      <c r="N53" s="206"/>
      <c r="O53" s="206"/>
      <c r="P53" s="249"/>
      <c r="Q53" s="249"/>
      <c r="R53" s="249"/>
      <c r="S53" s="249"/>
      <c r="T53" s="53">
        <f t="shared" si="6"/>
        <v>0</v>
      </c>
      <c r="U53" s="53">
        <f t="shared" si="7"/>
        <v>0</v>
      </c>
      <c r="V53" s="53">
        <f t="shared" si="8"/>
        <v>0</v>
      </c>
      <c r="W53" s="53">
        <f t="shared" si="9"/>
        <v>0</v>
      </c>
      <c r="X53" s="53">
        <f t="shared" si="10"/>
        <v>0</v>
      </c>
      <c r="Y53" s="53">
        <f t="shared" si="11"/>
        <v>0</v>
      </c>
      <c r="Z53" s="51"/>
      <c r="AA53" s="51"/>
      <c r="AD53" s="311"/>
      <c r="AE53" s="50"/>
      <c r="AF53" s="299"/>
      <c r="AG53" s="299"/>
    </row>
    <row r="54" spans="1:33" x14ac:dyDescent="0.25">
      <c r="A54" s="144"/>
      <c r="B54" s="50"/>
      <c r="C54" s="50"/>
      <c r="D54" s="50"/>
      <c r="E54" s="50"/>
      <c r="F54" s="50"/>
      <c r="G54" s="50"/>
      <c r="H54" s="50"/>
      <c r="I54" s="50"/>
      <c r="J54" s="50"/>
      <c r="K54" s="50"/>
      <c r="L54" s="50"/>
      <c r="M54" s="50"/>
      <c r="N54" s="206"/>
      <c r="O54" s="206"/>
      <c r="P54" s="249"/>
      <c r="Q54" s="249"/>
      <c r="R54" s="249"/>
      <c r="S54" s="249"/>
      <c r="T54" s="53">
        <f t="shared" si="6"/>
        <v>0</v>
      </c>
      <c r="U54" s="53">
        <f t="shared" si="7"/>
        <v>0</v>
      </c>
      <c r="V54" s="53">
        <f t="shared" si="8"/>
        <v>0</v>
      </c>
      <c r="W54" s="53">
        <f t="shared" si="9"/>
        <v>0</v>
      </c>
      <c r="X54" s="53">
        <f t="shared" si="10"/>
        <v>0</v>
      </c>
      <c r="Y54" s="53">
        <f t="shared" si="11"/>
        <v>0</v>
      </c>
      <c r="Z54" s="51"/>
      <c r="AA54" s="51"/>
      <c r="AD54" s="311"/>
      <c r="AE54" s="50"/>
      <c r="AF54" s="299"/>
      <c r="AG54" s="299"/>
    </row>
    <row r="55" spans="1:33" x14ac:dyDescent="0.25">
      <c r="A55" s="144"/>
      <c r="B55" s="50"/>
      <c r="C55" s="50"/>
      <c r="D55" s="50"/>
      <c r="E55" s="50"/>
      <c r="F55" s="50"/>
      <c r="G55" s="50"/>
      <c r="H55" s="50"/>
      <c r="I55" s="50"/>
      <c r="J55" s="50"/>
      <c r="K55" s="50"/>
      <c r="L55" s="50"/>
      <c r="M55" s="50"/>
      <c r="N55" s="206"/>
      <c r="O55" s="206"/>
      <c r="P55" s="249"/>
      <c r="Q55" s="249"/>
      <c r="R55" s="249"/>
      <c r="S55" s="249"/>
      <c r="T55" s="53">
        <f t="shared" si="6"/>
        <v>0</v>
      </c>
      <c r="U55" s="53">
        <f t="shared" si="7"/>
        <v>0</v>
      </c>
      <c r="V55" s="53">
        <f t="shared" si="8"/>
        <v>0</v>
      </c>
      <c r="W55" s="53">
        <f t="shared" si="9"/>
        <v>0</v>
      </c>
      <c r="X55" s="53">
        <f t="shared" si="10"/>
        <v>0</v>
      </c>
      <c r="Y55" s="53">
        <f t="shared" si="11"/>
        <v>0</v>
      </c>
      <c r="Z55" s="51"/>
      <c r="AA55" s="51"/>
      <c r="AD55" s="311"/>
      <c r="AE55" s="50"/>
      <c r="AF55" s="299"/>
      <c r="AG55" s="299"/>
    </row>
    <row r="56" spans="1:33" x14ac:dyDescent="0.25">
      <c r="A56" s="144"/>
      <c r="B56" s="50"/>
      <c r="C56" s="50"/>
      <c r="D56" s="50"/>
      <c r="E56" s="50"/>
      <c r="F56" s="50"/>
      <c r="G56" s="50"/>
      <c r="H56" s="50"/>
      <c r="I56" s="50"/>
      <c r="J56" s="50"/>
      <c r="K56" s="50"/>
      <c r="L56" s="50"/>
      <c r="M56" s="50"/>
      <c r="N56" s="206"/>
      <c r="O56" s="206"/>
      <c r="P56" s="249"/>
      <c r="Q56" s="249"/>
      <c r="R56" s="249"/>
      <c r="S56" s="249"/>
      <c r="T56" s="53">
        <f t="shared" si="6"/>
        <v>0</v>
      </c>
      <c r="U56" s="53">
        <f t="shared" si="7"/>
        <v>0</v>
      </c>
      <c r="V56" s="53">
        <f t="shared" si="8"/>
        <v>0</v>
      </c>
      <c r="W56" s="53">
        <f t="shared" si="9"/>
        <v>0</v>
      </c>
      <c r="X56" s="53">
        <f t="shared" si="10"/>
        <v>0</v>
      </c>
      <c r="Y56" s="53">
        <f t="shared" si="11"/>
        <v>0</v>
      </c>
      <c r="Z56" s="51"/>
      <c r="AA56" s="51"/>
      <c r="AD56" s="311"/>
      <c r="AE56" s="50"/>
      <c r="AF56" s="299"/>
      <c r="AG56" s="299"/>
    </row>
    <row r="57" spans="1:33" x14ac:dyDescent="0.25">
      <c r="A57" s="144"/>
      <c r="B57" s="50"/>
      <c r="C57" s="50"/>
      <c r="D57" s="50"/>
      <c r="E57" s="50"/>
      <c r="F57" s="50"/>
      <c r="G57" s="50"/>
      <c r="H57" s="50"/>
      <c r="I57" s="50"/>
      <c r="J57" s="50"/>
      <c r="K57" s="50"/>
      <c r="L57" s="50"/>
      <c r="M57" s="50"/>
      <c r="N57" s="206"/>
      <c r="O57" s="206"/>
      <c r="P57" s="249"/>
      <c r="Q57" s="249"/>
      <c r="R57" s="249"/>
      <c r="S57" s="249"/>
      <c r="T57" s="53">
        <f t="shared" si="6"/>
        <v>0</v>
      </c>
      <c r="U57" s="53">
        <f t="shared" si="7"/>
        <v>0</v>
      </c>
      <c r="V57" s="53">
        <f t="shared" si="8"/>
        <v>0</v>
      </c>
      <c r="W57" s="53">
        <f t="shared" si="9"/>
        <v>0</v>
      </c>
      <c r="X57" s="53">
        <f t="shared" si="10"/>
        <v>0</v>
      </c>
      <c r="Y57" s="53">
        <f t="shared" si="11"/>
        <v>0</v>
      </c>
      <c r="Z57" s="51"/>
      <c r="AA57" s="51"/>
      <c r="AD57" s="311"/>
      <c r="AE57" s="50"/>
      <c r="AF57" s="299"/>
      <c r="AG57" s="299"/>
    </row>
    <row r="58" spans="1:33" x14ac:dyDescent="0.25">
      <c r="A58" s="144"/>
      <c r="B58" s="50"/>
      <c r="C58" s="50"/>
      <c r="D58" s="50"/>
      <c r="E58" s="50"/>
      <c r="F58" s="50"/>
      <c r="G58" s="50"/>
      <c r="H58" s="50"/>
      <c r="I58" s="50"/>
      <c r="J58" s="50"/>
      <c r="K58" s="50"/>
      <c r="L58" s="50"/>
      <c r="M58" s="50"/>
      <c r="N58" s="50"/>
      <c r="O58" s="49"/>
      <c r="P58" s="52"/>
      <c r="Q58" s="52"/>
      <c r="R58" s="52"/>
      <c r="S58" s="52"/>
      <c r="T58" s="53">
        <f t="shared" si="6"/>
        <v>0</v>
      </c>
      <c r="U58" s="53">
        <f t="shared" si="7"/>
        <v>0</v>
      </c>
      <c r="V58" s="53">
        <f t="shared" si="8"/>
        <v>0</v>
      </c>
      <c r="W58" s="53">
        <f t="shared" si="9"/>
        <v>0</v>
      </c>
      <c r="X58" s="53">
        <f t="shared" si="10"/>
        <v>0</v>
      </c>
      <c r="Y58" s="53">
        <f t="shared" si="11"/>
        <v>0</v>
      </c>
      <c r="Z58" s="51"/>
      <c r="AA58" s="51"/>
    </row>
    <row r="59" spans="1:33" x14ac:dyDescent="0.25">
      <c r="A59" s="144"/>
      <c r="B59" s="50"/>
      <c r="C59" s="50"/>
      <c r="D59" s="50"/>
      <c r="E59" s="50"/>
      <c r="F59" s="50"/>
      <c r="G59" s="50"/>
      <c r="H59" s="50"/>
      <c r="I59" s="50"/>
      <c r="J59" s="50"/>
      <c r="K59" s="50"/>
      <c r="L59" s="50"/>
      <c r="M59" s="50"/>
      <c r="N59" s="50"/>
      <c r="O59" s="49"/>
      <c r="P59" s="52"/>
      <c r="Q59" s="52"/>
      <c r="R59" s="52"/>
      <c r="S59" s="52"/>
      <c r="T59" s="53">
        <f t="shared" si="6"/>
        <v>0</v>
      </c>
      <c r="U59" s="53">
        <f t="shared" si="7"/>
        <v>0</v>
      </c>
      <c r="V59" s="53">
        <f t="shared" si="8"/>
        <v>0</v>
      </c>
      <c r="W59" s="53">
        <f t="shared" si="9"/>
        <v>0</v>
      </c>
      <c r="X59" s="53">
        <f t="shared" si="10"/>
        <v>0</v>
      </c>
      <c r="Y59" s="53">
        <f t="shared" si="11"/>
        <v>0</v>
      </c>
      <c r="Z59" s="51"/>
      <c r="AA59" s="51"/>
    </row>
    <row r="60" spans="1:33" x14ac:dyDescent="0.25">
      <c r="A60" s="144"/>
      <c r="B60" s="50"/>
      <c r="C60" s="50"/>
      <c r="D60" s="50"/>
      <c r="E60" s="50"/>
      <c r="F60" s="50"/>
      <c r="G60" s="50"/>
      <c r="H60" s="50"/>
      <c r="I60" s="50"/>
      <c r="J60" s="50"/>
      <c r="K60" s="50"/>
      <c r="L60" s="50"/>
      <c r="M60" s="50"/>
      <c r="N60" s="50"/>
      <c r="O60" s="49"/>
      <c r="P60" s="52"/>
      <c r="Q60" s="52"/>
      <c r="R60" s="52"/>
      <c r="S60" s="52"/>
      <c r="T60" s="53">
        <f t="shared" si="6"/>
        <v>0</v>
      </c>
      <c r="U60" s="53">
        <f t="shared" si="7"/>
        <v>0</v>
      </c>
      <c r="V60" s="53">
        <f t="shared" si="8"/>
        <v>0</v>
      </c>
      <c r="W60" s="53">
        <f t="shared" si="9"/>
        <v>0</v>
      </c>
      <c r="X60" s="53">
        <f t="shared" si="10"/>
        <v>0</v>
      </c>
      <c r="Y60" s="53">
        <f t="shared" si="11"/>
        <v>0</v>
      </c>
      <c r="Z60" s="51"/>
      <c r="AA60" s="51"/>
    </row>
    <row r="61" spans="1:33" x14ac:dyDescent="0.25">
      <c r="A61" s="144"/>
      <c r="B61" s="50"/>
      <c r="C61" s="50"/>
      <c r="D61" s="50"/>
      <c r="E61" s="50"/>
      <c r="F61" s="50"/>
      <c r="G61" s="50"/>
      <c r="H61" s="50"/>
      <c r="I61" s="50"/>
      <c r="J61" s="50"/>
      <c r="K61" s="50"/>
      <c r="L61" s="50"/>
      <c r="M61" s="50"/>
      <c r="N61" s="50"/>
      <c r="O61" s="49"/>
      <c r="P61" s="52"/>
      <c r="Q61" s="52"/>
      <c r="R61" s="52"/>
      <c r="S61" s="52"/>
      <c r="T61" s="53">
        <f t="shared" si="6"/>
        <v>0</v>
      </c>
      <c r="U61" s="53">
        <f t="shared" si="7"/>
        <v>0</v>
      </c>
      <c r="V61" s="53">
        <f t="shared" si="8"/>
        <v>0</v>
      </c>
      <c r="W61" s="53">
        <f t="shared" si="9"/>
        <v>0</v>
      </c>
      <c r="X61" s="53">
        <f t="shared" si="10"/>
        <v>0</v>
      </c>
      <c r="Y61" s="53">
        <f t="shared" si="11"/>
        <v>0</v>
      </c>
      <c r="Z61" s="51"/>
      <c r="AA61" s="51"/>
    </row>
    <row r="62" spans="1:33" x14ac:dyDescent="0.25">
      <c r="A62" s="144"/>
      <c r="B62" s="50"/>
      <c r="C62" s="50"/>
      <c r="D62" s="50"/>
      <c r="E62" s="50"/>
      <c r="F62" s="50"/>
      <c r="G62" s="50"/>
      <c r="H62" s="50"/>
      <c r="I62" s="50"/>
      <c r="J62" s="50"/>
      <c r="K62" s="50"/>
      <c r="L62" s="50"/>
      <c r="M62" s="50"/>
      <c r="N62" s="50"/>
      <c r="O62" s="49"/>
      <c r="P62" s="52"/>
      <c r="Q62" s="52"/>
      <c r="R62" s="52"/>
      <c r="S62" s="52"/>
      <c r="T62" s="53">
        <f t="shared" si="6"/>
        <v>0</v>
      </c>
      <c r="U62" s="53">
        <f t="shared" si="7"/>
        <v>0</v>
      </c>
      <c r="V62" s="53">
        <f t="shared" si="8"/>
        <v>0</v>
      </c>
      <c r="W62" s="53">
        <f t="shared" si="9"/>
        <v>0</v>
      </c>
      <c r="X62" s="53">
        <f t="shared" si="10"/>
        <v>0</v>
      </c>
      <c r="Y62" s="53">
        <f t="shared" si="11"/>
        <v>0</v>
      </c>
      <c r="Z62" s="51"/>
      <c r="AA62" s="51"/>
    </row>
    <row r="63" spans="1:33" x14ac:dyDescent="0.25">
      <c r="A63" s="144"/>
      <c r="B63" s="50"/>
      <c r="C63" s="50"/>
      <c r="D63" s="50"/>
      <c r="E63" s="50"/>
      <c r="F63" s="50"/>
      <c r="G63" s="50"/>
      <c r="H63" s="50"/>
      <c r="I63" s="50"/>
      <c r="J63" s="50"/>
      <c r="K63" s="50"/>
      <c r="L63" s="50"/>
      <c r="M63" s="50"/>
      <c r="N63" s="50"/>
      <c r="O63" s="49"/>
      <c r="P63" s="52"/>
      <c r="Q63" s="52"/>
      <c r="R63" s="52"/>
      <c r="S63" s="52"/>
      <c r="T63" s="53">
        <f t="shared" si="6"/>
        <v>0</v>
      </c>
      <c r="U63" s="53">
        <f t="shared" si="7"/>
        <v>0</v>
      </c>
      <c r="V63" s="53">
        <f t="shared" si="8"/>
        <v>0</v>
      </c>
      <c r="W63" s="53">
        <f t="shared" si="9"/>
        <v>0</v>
      </c>
      <c r="X63" s="53">
        <f t="shared" si="10"/>
        <v>0</v>
      </c>
      <c r="Y63" s="53">
        <f t="shared" si="11"/>
        <v>0</v>
      </c>
      <c r="Z63" s="51"/>
      <c r="AA63" s="51"/>
    </row>
    <row r="64" spans="1:33" x14ac:dyDescent="0.25">
      <c r="A64" s="144"/>
      <c r="B64" s="50"/>
      <c r="C64" s="50"/>
      <c r="D64" s="50"/>
      <c r="E64" s="50"/>
      <c r="F64" s="50"/>
      <c r="G64" s="50"/>
      <c r="H64" s="50"/>
      <c r="I64" s="50"/>
      <c r="J64" s="50"/>
      <c r="K64" s="50"/>
      <c r="L64" s="50"/>
      <c r="M64" s="50"/>
      <c r="N64" s="50"/>
      <c r="O64" s="49"/>
      <c r="P64" s="52"/>
      <c r="Q64" s="52"/>
      <c r="R64" s="52"/>
      <c r="S64" s="52"/>
      <c r="T64" s="53">
        <f t="shared" si="6"/>
        <v>0</v>
      </c>
      <c r="U64" s="53">
        <f t="shared" si="7"/>
        <v>0</v>
      </c>
      <c r="V64" s="53">
        <f t="shared" si="8"/>
        <v>0</v>
      </c>
      <c r="W64" s="53">
        <f t="shared" si="9"/>
        <v>0</v>
      </c>
      <c r="X64" s="53">
        <f t="shared" si="10"/>
        <v>0</v>
      </c>
      <c r="Y64" s="53">
        <f t="shared" si="11"/>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53">
        <f t="shared" si="6"/>
        <v>0</v>
      </c>
      <c r="U65" s="53">
        <f t="shared" si="7"/>
        <v>0</v>
      </c>
      <c r="V65" s="53">
        <f t="shared" si="8"/>
        <v>0</v>
      </c>
      <c r="W65" s="53">
        <f t="shared" si="9"/>
        <v>0</v>
      </c>
      <c r="X65" s="53">
        <f t="shared" si="10"/>
        <v>0</v>
      </c>
      <c r="Y65" s="53">
        <f t="shared" si="11"/>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53">
        <f t="shared" si="6"/>
        <v>0</v>
      </c>
      <c r="U66" s="53">
        <f t="shared" si="7"/>
        <v>0</v>
      </c>
      <c r="V66" s="53">
        <f t="shared" si="8"/>
        <v>0</v>
      </c>
      <c r="W66" s="53">
        <f t="shared" si="9"/>
        <v>0</v>
      </c>
      <c r="X66" s="53">
        <f t="shared" si="10"/>
        <v>0</v>
      </c>
      <c r="Y66" s="53">
        <f t="shared" si="11"/>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53">
        <f t="shared" si="6"/>
        <v>0</v>
      </c>
      <c r="U67" s="53">
        <f t="shared" si="7"/>
        <v>0</v>
      </c>
      <c r="V67" s="53">
        <f t="shared" si="8"/>
        <v>0</v>
      </c>
      <c r="W67" s="53">
        <f t="shared" si="9"/>
        <v>0</v>
      </c>
      <c r="X67" s="53">
        <f t="shared" si="10"/>
        <v>0</v>
      </c>
      <c r="Y67" s="53">
        <f t="shared" si="11"/>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53">
        <f t="shared" si="6"/>
        <v>0</v>
      </c>
      <c r="U68" s="53">
        <f t="shared" si="7"/>
        <v>0</v>
      </c>
      <c r="V68" s="53">
        <f t="shared" si="8"/>
        <v>0</v>
      </c>
      <c r="W68" s="53">
        <f t="shared" si="9"/>
        <v>0</v>
      </c>
      <c r="X68" s="53">
        <f t="shared" si="10"/>
        <v>0</v>
      </c>
      <c r="Y68" s="53">
        <f t="shared" si="11"/>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53">
        <f t="shared" si="6"/>
        <v>0</v>
      </c>
      <c r="U69" s="53">
        <f t="shared" si="7"/>
        <v>0</v>
      </c>
      <c r="V69" s="53">
        <f t="shared" si="8"/>
        <v>0</v>
      </c>
      <c r="W69" s="53">
        <f t="shared" si="9"/>
        <v>0</v>
      </c>
      <c r="X69" s="53">
        <f t="shared" si="10"/>
        <v>0</v>
      </c>
      <c r="Y69" s="53">
        <f t="shared" si="11"/>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53">
        <f t="shared" si="6"/>
        <v>0</v>
      </c>
      <c r="U70" s="53">
        <f t="shared" si="7"/>
        <v>0</v>
      </c>
      <c r="V70" s="53">
        <f t="shared" si="8"/>
        <v>0</v>
      </c>
      <c r="W70" s="53">
        <f t="shared" si="9"/>
        <v>0</v>
      </c>
      <c r="X70" s="53">
        <f t="shared" si="10"/>
        <v>0</v>
      </c>
      <c r="Y70" s="53">
        <f t="shared" si="11"/>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53">
        <f t="shared" si="6"/>
        <v>0</v>
      </c>
      <c r="U71" s="53">
        <f t="shared" si="7"/>
        <v>0</v>
      </c>
      <c r="V71" s="53">
        <f t="shared" si="8"/>
        <v>0</v>
      </c>
      <c r="W71" s="53">
        <f t="shared" si="9"/>
        <v>0</v>
      </c>
      <c r="X71" s="53">
        <f t="shared" si="10"/>
        <v>0</v>
      </c>
      <c r="Y71" s="53">
        <f t="shared" si="11"/>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53">
        <f t="shared" ref="T72:X74" si="12">IF($N72="Pending",0,$N72*O72)</f>
        <v>0</v>
      </c>
      <c r="U72" s="53">
        <f t="shared" si="12"/>
        <v>0</v>
      </c>
      <c r="V72" s="53">
        <f t="shared" si="12"/>
        <v>0</v>
      </c>
      <c r="W72" s="53">
        <f t="shared" si="12"/>
        <v>0</v>
      </c>
      <c r="X72" s="53">
        <f t="shared" si="12"/>
        <v>0</v>
      </c>
      <c r="Y72" s="53">
        <f t="shared" ref="Y72:Y106" si="13">SUM(T72:X72)</f>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53">
        <f t="shared" si="12"/>
        <v>0</v>
      </c>
      <c r="U73" s="53">
        <f t="shared" si="12"/>
        <v>0</v>
      </c>
      <c r="V73" s="53">
        <f t="shared" si="12"/>
        <v>0</v>
      </c>
      <c r="W73" s="53">
        <f t="shared" si="12"/>
        <v>0</v>
      </c>
      <c r="X73" s="53">
        <f t="shared" si="12"/>
        <v>0</v>
      </c>
      <c r="Y73" s="53">
        <f t="shared" si="13"/>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53">
        <f t="shared" si="12"/>
        <v>0</v>
      </c>
      <c r="U74" s="53">
        <f t="shared" si="12"/>
        <v>0</v>
      </c>
      <c r="V74" s="53">
        <f t="shared" si="12"/>
        <v>0</v>
      </c>
      <c r="W74" s="53">
        <f t="shared" si="12"/>
        <v>0</v>
      </c>
      <c r="X74" s="53">
        <f t="shared" si="12"/>
        <v>0</v>
      </c>
      <c r="Y74" s="53">
        <f t="shared" si="13"/>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53">
        <f t="shared" ref="T75:X106" si="14">IF($N75="Pending",0,$N75*O75)</f>
        <v>0</v>
      </c>
      <c r="U75" s="53">
        <f t="shared" si="14"/>
        <v>0</v>
      </c>
      <c r="V75" s="53">
        <f t="shared" si="14"/>
        <v>0</v>
      </c>
      <c r="W75" s="53">
        <f t="shared" si="14"/>
        <v>0</v>
      </c>
      <c r="X75" s="53">
        <f t="shared" si="14"/>
        <v>0</v>
      </c>
      <c r="Y75" s="53">
        <f t="shared" si="13"/>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53">
        <f t="shared" si="14"/>
        <v>0</v>
      </c>
      <c r="U76" s="53">
        <f t="shared" si="14"/>
        <v>0</v>
      </c>
      <c r="V76" s="53">
        <f t="shared" si="14"/>
        <v>0</v>
      </c>
      <c r="W76" s="53">
        <f t="shared" si="14"/>
        <v>0</v>
      </c>
      <c r="X76" s="53">
        <f t="shared" si="14"/>
        <v>0</v>
      </c>
      <c r="Y76" s="53">
        <f t="shared" si="13"/>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53">
        <f t="shared" si="14"/>
        <v>0</v>
      </c>
      <c r="U77" s="53">
        <f t="shared" si="14"/>
        <v>0</v>
      </c>
      <c r="V77" s="53">
        <f t="shared" si="14"/>
        <v>0</v>
      </c>
      <c r="W77" s="53">
        <f t="shared" si="14"/>
        <v>0</v>
      </c>
      <c r="X77" s="53">
        <f t="shared" si="14"/>
        <v>0</v>
      </c>
      <c r="Y77" s="53">
        <f t="shared" si="13"/>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53">
        <f t="shared" si="14"/>
        <v>0</v>
      </c>
      <c r="U78" s="53">
        <f t="shared" si="14"/>
        <v>0</v>
      </c>
      <c r="V78" s="53">
        <f t="shared" si="14"/>
        <v>0</v>
      </c>
      <c r="W78" s="53">
        <f t="shared" si="14"/>
        <v>0</v>
      </c>
      <c r="X78" s="53">
        <f t="shared" si="14"/>
        <v>0</v>
      </c>
      <c r="Y78" s="53">
        <f t="shared" si="13"/>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53">
        <f t="shared" si="14"/>
        <v>0</v>
      </c>
      <c r="U79" s="53">
        <f t="shared" si="14"/>
        <v>0</v>
      </c>
      <c r="V79" s="53">
        <f t="shared" si="14"/>
        <v>0</v>
      </c>
      <c r="W79" s="53">
        <f t="shared" si="14"/>
        <v>0</v>
      </c>
      <c r="X79" s="53">
        <f t="shared" si="14"/>
        <v>0</v>
      </c>
      <c r="Y79" s="53">
        <f t="shared" si="13"/>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53">
        <f t="shared" si="14"/>
        <v>0</v>
      </c>
      <c r="U80" s="53">
        <f t="shared" si="14"/>
        <v>0</v>
      </c>
      <c r="V80" s="53">
        <f t="shared" si="14"/>
        <v>0</v>
      </c>
      <c r="W80" s="53">
        <f t="shared" si="14"/>
        <v>0</v>
      </c>
      <c r="X80" s="53">
        <f t="shared" si="14"/>
        <v>0</v>
      </c>
      <c r="Y80" s="53">
        <f t="shared" si="13"/>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53">
        <f t="shared" si="14"/>
        <v>0</v>
      </c>
      <c r="U81" s="53">
        <f t="shared" si="14"/>
        <v>0</v>
      </c>
      <c r="V81" s="53">
        <f t="shared" si="14"/>
        <v>0</v>
      </c>
      <c r="W81" s="53">
        <f t="shared" si="14"/>
        <v>0</v>
      </c>
      <c r="X81" s="53">
        <f t="shared" si="14"/>
        <v>0</v>
      </c>
      <c r="Y81" s="53">
        <f t="shared" si="13"/>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53">
        <f t="shared" si="14"/>
        <v>0</v>
      </c>
      <c r="U82" s="53">
        <f t="shared" si="14"/>
        <v>0</v>
      </c>
      <c r="V82" s="53">
        <f t="shared" si="14"/>
        <v>0</v>
      </c>
      <c r="W82" s="53">
        <f t="shared" si="14"/>
        <v>0</v>
      </c>
      <c r="X82" s="53">
        <f t="shared" si="14"/>
        <v>0</v>
      </c>
      <c r="Y82" s="53">
        <f t="shared" si="13"/>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53">
        <f t="shared" si="14"/>
        <v>0</v>
      </c>
      <c r="U83" s="53">
        <f t="shared" si="14"/>
        <v>0</v>
      </c>
      <c r="V83" s="53">
        <f t="shared" si="14"/>
        <v>0</v>
      </c>
      <c r="W83" s="53">
        <f t="shared" si="14"/>
        <v>0</v>
      </c>
      <c r="X83" s="53">
        <f t="shared" si="14"/>
        <v>0</v>
      </c>
      <c r="Y83" s="53">
        <f t="shared" si="13"/>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53">
        <f t="shared" si="14"/>
        <v>0</v>
      </c>
      <c r="U84" s="53">
        <f t="shared" si="14"/>
        <v>0</v>
      </c>
      <c r="V84" s="53">
        <f t="shared" si="14"/>
        <v>0</v>
      </c>
      <c r="W84" s="53">
        <f t="shared" si="14"/>
        <v>0</v>
      </c>
      <c r="X84" s="53">
        <f t="shared" si="14"/>
        <v>0</v>
      </c>
      <c r="Y84" s="53">
        <f t="shared" si="13"/>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53">
        <f t="shared" si="14"/>
        <v>0</v>
      </c>
      <c r="U85" s="53">
        <f t="shared" si="14"/>
        <v>0</v>
      </c>
      <c r="V85" s="53">
        <f t="shared" si="14"/>
        <v>0</v>
      </c>
      <c r="W85" s="53">
        <f t="shared" si="14"/>
        <v>0</v>
      </c>
      <c r="X85" s="53">
        <f t="shared" si="14"/>
        <v>0</v>
      </c>
      <c r="Y85" s="53">
        <f t="shared" si="13"/>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53">
        <f t="shared" si="14"/>
        <v>0</v>
      </c>
      <c r="U86" s="53">
        <f t="shared" si="14"/>
        <v>0</v>
      </c>
      <c r="V86" s="53">
        <f t="shared" si="14"/>
        <v>0</v>
      </c>
      <c r="W86" s="53">
        <f t="shared" si="14"/>
        <v>0</v>
      </c>
      <c r="X86" s="53">
        <f t="shared" si="14"/>
        <v>0</v>
      </c>
      <c r="Y86" s="53">
        <f t="shared" si="13"/>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53">
        <f t="shared" si="14"/>
        <v>0</v>
      </c>
      <c r="U87" s="53">
        <f t="shared" si="14"/>
        <v>0</v>
      </c>
      <c r="V87" s="53">
        <f t="shared" si="14"/>
        <v>0</v>
      </c>
      <c r="W87" s="53">
        <f t="shared" si="14"/>
        <v>0</v>
      </c>
      <c r="X87" s="53">
        <f t="shared" si="14"/>
        <v>0</v>
      </c>
      <c r="Y87" s="53">
        <f t="shared" si="13"/>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53">
        <f t="shared" si="14"/>
        <v>0</v>
      </c>
      <c r="U88" s="53">
        <f t="shared" si="14"/>
        <v>0</v>
      </c>
      <c r="V88" s="53">
        <f t="shared" si="14"/>
        <v>0</v>
      </c>
      <c r="W88" s="53">
        <f t="shared" si="14"/>
        <v>0</v>
      </c>
      <c r="X88" s="53">
        <f t="shared" si="14"/>
        <v>0</v>
      </c>
      <c r="Y88" s="53">
        <f t="shared" si="13"/>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53">
        <f t="shared" si="14"/>
        <v>0</v>
      </c>
      <c r="U89" s="53">
        <f t="shared" si="14"/>
        <v>0</v>
      </c>
      <c r="V89" s="53">
        <f t="shared" si="14"/>
        <v>0</v>
      </c>
      <c r="W89" s="53">
        <f t="shared" si="14"/>
        <v>0</v>
      </c>
      <c r="X89" s="53">
        <f t="shared" si="14"/>
        <v>0</v>
      </c>
      <c r="Y89" s="53">
        <f t="shared" si="13"/>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53">
        <f t="shared" si="14"/>
        <v>0</v>
      </c>
      <c r="U90" s="53">
        <f t="shared" si="14"/>
        <v>0</v>
      </c>
      <c r="V90" s="53">
        <f t="shared" si="14"/>
        <v>0</v>
      </c>
      <c r="W90" s="53">
        <f t="shared" si="14"/>
        <v>0</v>
      </c>
      <c r="X90" s="53">
        <f t="shared" si="14"/>
        <v>0</v>
      </c>
      <c r="Y90" s="53">
        <f t="shared" si="13"/>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53">
        <f t="shared" si="14"/>
        <v>0</v>
      </c>
      <c r="U91" s="53">
        <f t="shared" si="14"/>
        <v>0</v>
      </c>
      <c r="V91" s="53">
        <f t="shared" si="14"/>
        <v>0</v>
      </c>
      <c r="W91" s="53">
        <f t="shared" si="14"/>
        <v>0</v>
      </c>
      <c r="X91" s="53">
        <f t="shared" si="14"/>
        <v>0</v>
      </c>
      <c r="Y91" s="53">
        <f t="shared" si="13"/>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53">
        <f t="shared" si="14"/>
        <v>0</v>
      </c>
      <c r="U92" s="53">
        <f t="shared" si="14"/>
        <v>0</v>
      </c>
      <c r="V92" s="53">
        <f t="shared" si="14"/>
        <v>0</v>
      </c>
      <c r="W92" s="53">
        <f t="shared" si="14"/>
        <v>0</v>
      </c>
      <c r="X92" s="53">
        <f t="shared" si="14"/>
        <v>0</v>
      </c>
      <c r="Y92" s="53">
        <f t="shared" si="13"/>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53">
        <f t="shared" si="14"/>
        <v>0</v>
      </c>
      <c r="U93" s="53">
        <f t="shared" si="14"/>
        <v>0</v>
      </c>
      <c r="V93" s="53">
        <f t="shared" si="14"/>
        <v>0</v>
      </c>
      <c r="W93" s="53">
        <f t="shared" si="14"/>
        <v>0</v>
      </c>
      <c r="X93" s="53">
        <f t="shared" si="14"/>
        <v>0</v>
      </c>
      <c r="Y93" s="53">
        <f t="shared" si="13"/>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53">
        <f t="shared" si="14"/>
        <v>0</v>
      </c>
      <c r="U94" s="53">
        <f t="shared" si="14"/>
        <v>0</v>
      </c>
      <c r="V94" s="53">
        <f t="shared" si="14"/>
        <v>0</v>
      </c>
      <c r="W94" s="53">
        <f t="shared" si="14"/>
        <v>0</v>
      </c>
      <c r="X94" s="53">
        <f t="shared" si="14"/>
        <v>0</v>
      </c>
      <c r="Y94" s="53">
        <f t="shared" si="13"/>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53">
        <f t="shared" si="14"/>
        <v>0</v>
      </c>
      <c r="U95" s="53">
        <f t="shared" si="14"/>
        <v>0</v>
      </c>
      <c r="V95" s="53">
        <f t="shared" si="14"/>
        <v>0</v>
      </c>
      <c r="W95" s="53">
        <f t="shared" si="14"/>
        <v>0</v>
      </c>
      <c r="X95" s="53">
        <f t="shared" si="14"/>
        <v>0</v>
      </c>
      <c r="Y95" s="53">
        <f t="shared" si="13"/>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53">
        <f t="shared" si="14"/>
        <v>0</v>
      </c>
      <c r="U96" s="53">
        <f t="shared" si="14"/>
        <v>0</v>
      </c>
      <c r="V96" s="53">
        <f t="shared" si="14"/>
        <v>0</v>
      </c>
      <c r="W96" s="53">
        <f t="shared" si="14"/>
        <v>0</v>
      </c>
      <c r="X96" s="53">
        <f t="shared" si="14"/>
        <v>0</v>
      </c>
      <c r="Y96" s="53">
        <f t="shared" si="13"/>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53">
        <f t="shared" si="14"/>
        <v>0</v>
      </c>
      <c r="U97" s="53">
        <f t="shared" si="14"/>
        <v>0</v>
      </c>
      <c r="V97" s="53">
        <f t="shared" si="14"/>
        <v>0</v>
      </c>
      <c r="W97" s="53">
        <f t="shared" si="14"/>
        <v>0</v>
      </c>
      <c r="X97" s="53">
        <f t="shared" si="14"/>
        <v>0</v>
      </c>
      <c r="Y97" s="53">
        <f t="shared" si="13"/>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53">
        <f t="shared" si="14"/>
        <v>0</v>
      </c>
      <c r="U98" s="53">
        <f t="shared" si="14"/>
        <v>0</v>
      </c>
      <c r="V98" s="53">
        <f t="shared" si="14"/>
        <v>0</v>
      </c>
      <c r="W98" s="53">
        <f t="shared" si="14"/>
        <v>0</v>
      </c>
      <c r="X98" s="53">
        <f t="shared" si="14"/>
        <v>0</v>
      </c>
      <c r="Y98" s="53">
        <f t="shared" si="13"/>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53">
        <f t="shared" si="14"/>
        <v>0</v>
      </c>
      <c r="U99" s="53">
        <f t="shared" si="14"/>
        <v>0</v>
      </c>
      <c r="V99" s="53">
        <f t="shared" si="14"/>
        <v>0</v>
      </c>
      <c r="W99" s="53">
        <f t="shared" si="14"/>
        <v>0</v>
      </c>
      <c r="X99" s="53">
        <f t="shared" si="14"/>
        <v>0</v>
      </c>
      <c r="Y99" s="53">
        <f t="shared" si="13"/>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53">
        <f t="shared" si="14"/>
        <v>0</v>
      </c>
      <c r="U100" s="53">
        <f t="shared" si="14"/>
        <v>0</v>
      </c>
      <c r="V100" s="53">
        <f t="shared" si="14"/>
        <v>0</v>
      </c>
      <c r="W100" s="53">
        <f t="shared" si="14"/>
        <v>0</v>
      </c>
      <c r="X100" s="53">
        <f t="shared" si="14"/>
        <v>0</v>
      </c>
      <c r="Y100" s="53">
        <f t="shared" si="13"/>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53">
        <f t="shared" si="14"/>
        <v>0</v>
      </c>
      <c r="U101" s="53">
        <f t="shared" si="14"/>
        <v>0</v>
      </c>
      <c r="V101" s="53">
        <f t="shared" si="14"/>
        <v>0</v>
      </c>
      <c r="W101" s="53">
        <f t="shared" si="14"/>
        <v>0</v>
      </c>
      <c r="X101" s="53">
        <f t="shared" si="14"/>
        <v>0</v>
      </c>
      <c r="Y101" s="53">
        <f t="shared" si="13"/>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53">
        <f t="shared" si="14"/>
        <v>0</v>
      </c>
      <c r="U102" s="53">
        <f t="shared" si="14"/>
        <v>0</v>
      </c>
      <c r="V102" s="53">
        <f t="shared" si="14"/>
        <v>0</v>
      </c>
      <c r="W102" s="53">
        <f t="shared" si="14"/>
        <v>0</v>
      </c>
      <c r="X102" s="53">
        <f t="shared" si="14"/>
        <v>0</v>
      </c>
      <c r="Y102" s="53">
        <f t="shared" si="13"/>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53">
        <f t="shared" si="14"/>
        <v>0</v>
      </c>
      <c r="U103" s="53">
        <f t="shared" si="14"/>
        <v>0</v>
      </c>
      <c r="V103" s="53">
        <f t="shared" si="14"/>
        <v>0</v>
      </c>
      <c r="W103" s="53">
        <f t="shared" si="14"/>
        <v>0</v>
      </c>
      <c r="X103" s="53">
        <f t="shared" si="14"/>
        <v>0</v>
      </c>
      <c r="Y103" s="53">
        <f t="shared" si="13"/>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53">
        <f t="shared" si="14"/>
        <v>0</v>
      </c>
      <c r="U104" s="53">
        <f t="shared" si="14"/>
        <v>0</v>
      </c>
      <c r="V104" s="53">
        <f t="shared" si="14"/>
        <v>0</v>
      </c>
      <c r="W104" s="53">
        <f t="shared" si="14"/>
        <v>0</v>
      </c>
      <c r="X104" s="53">
        <f t="shared" si="14"/>
        <v>0</v>
      </c>
      <c r="Y104" s="53">
        <f t="shared" si="13"/>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53">
        <f t="shared" si="14"/>
        <v>0</v>
      </c>
      <c r="U105" s="53">
        <f t="shared" si="14"/>
        <v>0</v>
      </c>
      <c r="V105" s="53">
        <f t="shared" si="14"/>
        <v>0</v>
      </c>
      <c r="W105" s="53">
        <f t="shared" si="14"/>
        <v>0</v>
      </c>
      <c r="X105" s="53">
        <f t="shared" si="14"/>
        <v>0</v>
      </c>
      <c r="Y105" s="53">
        <f t="shared" si="13"/>
        <v>0</v>
      </c>
      <c r="Z105" s="51"/>
      <c r="AA105" s="51"/>
    </row>
    <row r="106" spans="1:29" x14ac:dyDescent="0.25">
      <c r="A106" s="144"/>
      <c r="B106" s="50"/>
      <c r="C106" s="50"/>
      <c r="D106" s="50"/>
      <c r="E106" s="50"/>
      <c r="F106" s="50"/>
      <c r="G106" s="50"/>
      <c r="H106" s="50"/>
      <c r="I106" s="50"/>
      <c r="J106" s="50"/>
      <c r="K106" s="50"/>
      <c r="L106" s="50"/>
      <c r="M106" s="50"/>
      <c r="N106" s="50"/>
      <c r="O106" s="49"/>
      <c r="P106" s="52"/>
      <c r="Q106" s="52"/>
      <c r="R106" s="52"/>
      <c r="S106" s="52"/>
      <c r="T106" s="53">
        <f t="shared" si="14"/>
        <v>0</v>
      </c>
      <c r="U106" s="53">
        <f t="shared" si="14"/>
        <v>0</v>
      </c>
      <c r="V106" s="53">
        <f t="shared" si="14"/>
        <v>0</v>
      </c>
      <c r="W106" s="53">
        <f t="shared" si="14"/>
        <v>0</v>
      </c>
      <c r="X106" s="53">
        <f t="shared" si="14"/>
        <v>0</v>
      </c>
      <c r="Y106" s="53">
        <f t="shared" si="13"/>
        <v>0</v>
      </c>
      <c r="Z106" s="51"/>
      <c r="AA106" s="51"/>
    </row>
    <row r="107" spans="1:29" x14ac:dyDescent="0.25">
      <c r="A107" s="32"/>
      <c r="B107" s="32"/>
      <c r="C107" s="32"/>
      <c r="D107" s="32"/>
      <c r="E107" s="32"/>
      <c r="F107" s="32"/>
      <c r="G107" s="32"/>
      <c r="H107" s="32"/>
      <c r="J107" s="32"/>
      <c r="K107" s="32"/>
      <c r="L107" s="32"/>
      <c r="M107" s="32"/>
      <c r="N107" s="32"/>
      <c r="O107" s="32"/>
      <c r="P107" s="32"/>
      <c r="Q107" s="32"/>
      <c r="R107" s="32"/>
      <c r="S107" s="32"/>
      <c r="T107" s="32"/>
      <c r="U107" s="32"/>
      <c r="V107" s="32"/>
      <c r="W107" s="32"/>
      <c r="X107" s="32"/>
      <c r="Y107" s="32"/>
      <c r="Z107" s="32"/>
      <c r="AA107" s="32"/>
      <c r="AB107" s="32"/>
      <c r="AC107" s="32"/>
    </row>
    <row r="108" spans="1:29" x14ac:dyDescent="0.25">
      <c r="A108" s="32"/>
      <c r="B108" s="32"/>
      <c r="C108" s="32"/>
      <c r="D108" s="32"/>
      <c r="E108" s="32"/>
      <c r="F108" s="32"/>
      <c r="G108" s="32"/>
      <c r="H108" s="32"/>
      <c r="J108" s="32"/>
      <c r="K108" s="32"/>
      <c r="L108" s="32"/>
      <c r="M108" s="32"/>
      <c r="N108" s="32"/>
      <c r="O108" s="32"/>
      <c r="P108" s="32"/>
      <c r="Q108" s="32"/>
      <c r="R108" s="32"/>
      <c r="S108" s="71" t="s">
        <v>122</v>
      </c>
      <c r="T108" s="71">
        <f t="shared" ref="T108:Y108" si="15">SUM(T7:T106)</f>
        <v>0</v>
      </c>
      <c r="U108" s="71">
        <f t="shared" si="15"/>
        <v>0</v>
      </c>
      <c r="V108" s="71">
        <f t="shared" si="15"/>
        <v>0</v>
      </c>
      <c r="W108" s="71">
        <f t="shared" si="15"/>
        <v>0</v>
      </c>
      <c r="X108" s="71">
        <f t="shared" si="15"/>
        <v>0</v>
      </c>
      <c r="Y108" s="71">
        <f t="shared" si="15"/>
        <v>0</v>
      </c>
      <c r="Z108" s="38"/>
      <c r="AA108" s="38"/>
    </row>
    <row r="109" spans="1:29" x14ac:dyDescent="0.25">
      <c r="C109" s="39"/>
      <c r="M109" s="38"/>
    </row>
    <row r="110" spans="1:29" x14ac:dyDescent="0.25">
      <c r="T110" s="146" t="str">
        <f t="shared" ref="T110:Y110" si="16">T6</f>
        <v>Coût estimé 2021</v>
      </c>
      <c r="U110" s="146" t="str">
        <f t="shared" si="16"/>
        <v>Coût estimé 2022</v>
      </c>
      <c r="V110" s="146" t="str">
        <f t="shared" si="16"/>
        <v>Coût estimé 2023</v>
      </c>
      <c r="W110" s="146" t="str">
        <f t="shared" si="16"/>
        <v>Coût estimé 2024</v>
      </c>
      <c r="X110" s="146" t="str">
        <f t="shared" si="16"/>
        <v>Coût estimé 2025</v>
      </c>
      <c r="Y110" s="146" t="str">
        <f t="shared" si="16"/>
        <v>Total5Ans</v>
      </c>
      <c r="Z110" s="188">
        <f>SUM(Y111:Y128)</f>
        <v>0</v>
      </c>
      <c r="AA110"/>
    </row>
    <row r="111" spans="1:29" x14ac:dyDescent="0.25">
      <c r="S111" s="146" t="str">
        <f>'Informations de base'!$D65</f>
        <v>Réunion</v>
      </c>
      <c r="T111" s="147">
        <f>SUMIF($Z$7:$Z$106,$S111,T$7:T$106)</f>
        <v>0</v>
      </c>
      <c r="U111" s="147">
        <f t="shared" ref="U111:Y128" si="17">SUMIF($Z$7:$Z$106,$S111,U$7:U$106)</f>
        <v>0</v>
      </c>
      <c r="V111" s="147">
        <f t="shared" si="17"/>
        <v>0</v>
      </c>
      <c r="W111" s="147">
        <f t="shared" si="17"/>
        <v>0</v>
      </c>
      <c r="X111" s="147">
        <f t="shared" si="17"/>
        <v>0</v>
      </c>
      <c r="Y111" s="147">
        <f t="shared" si="17"/>
        <v>0</v>
      </c>
      <c r="Z111"/>
      <c r="AA111"/>
    </row>
    <row r="112" spans="1:29" x14ac:dyDescent="0.25">
      <c r="S112" s="146" t="str">
        <f>'Informations de base'!$D66</f>
        <v>Formation</v>
      </c>
      <c r="T112" s="147">
        <f t="shared" ref="T112:T128" si="18">SUMIF($Z$7:$Z$106,$S112,T$7:T$106)</f>
        <v>0</v>
      </c>
      <c r="U112" s="147">
        <f t="shared" si="17"/>
        <v>0</v>
      </c>
      <c r="V112" s="147">
        <f t="shared" si="17"/>
        <v>0</v>
      </c>
      <c r="W112" s="147">
        <f t="shared" si="17"/>
        <v>0</v>
      </c>
      <c r="X112" s="147">
        <f t="shared" si="17"/>
        <v>0</v>
      </c>
      <c r="Y112" s="147">
        <f t="shared" si="17"/>
        <v>0</v>
      </c>
      <c r="Z112"/>
      <c r="AA112"/>
    </row>
    <row r="113" spans="1:28" x14ac:dyDescent="0.25">
      <c r="S113" s="146" t="str">
        <f>'Informations de base'!$D67</f>
        <v>Atelier</v>
      </c>
      <c r="T113" s="147">
        <f t="shared" si="18"/>
        <v>0</v>
      </c>
      <c r="U113" s="147">
        <f t="shared" si="17"/>
        <v>0</v>
      </c>
      <c r="V113" s="147">
        <f t="shared" si="17"/>
        <v>0</v>
      </c>
      <c r="W113" s="147">
        <f t="shared" si="17"/>
        <v>0</v>
      </c>
      <c r="X113" s="147">
        <f t="shared" si="17"/>
        <v>0</v>
      </c>
      <c r="Y113" s="147">
        <f t="shared" si="17"/>
        <v>0</v>
      </c>
      <c r="Z113"/>
      <c r="AA113"/>
    </row>
    <row r="114" spans="1:28" x14ac:dyDescent="0.25">
      <c r="S114" s="146" t="str">
        <f>'Informations de base'!$D68</f>
        <v>Développement de Manuel de procédures</v>
      </c>
      <c r="T114" s="147">
        <f t="shared" si="18"/>
        <v>0</v>
      </c>
      <c r="U114" s="147">
        <f t="shared" si="17"/>
        <v>0</v>
      </c>
      <c r="V114" s="147">
        <f t="shared" si="17"/>
        <v>0</v>
      </c>
      <c r="W114" s="147">
        <f t="shared" si="17"/>
        <v>0</v>
      </c>
      <c r="X114" s="147">
        <f t="shared" si="17"/>
        <v>0</v>
      </c>
      <c r="Y114" s="147">
        <f t="shared" si="17"/>
        <v>0</v>
      </c>
      <c r="Z114"/>
      <c r="AA114"/>
    </row>
    <row r="115" spans="1:28" s="37" customFormat="1" x14ac:dyDescent="0.25">
      <c r="A115" s="142"/>
      <c r="B115" s="142"/>
      <c r="C115" s="54"/>
      <c r="I115" s="32"/>
      <c r="S115" s="146" t="str">
        <f>'Informations de base'!$D69</f>
        <v>Communication</v>
      </c>
      <c r="T115" s="147">
        <f t="shared" si="18"/>
        <v>0</v>
      </c>
      <c r="U115" s="147">
        <f t="shared" si="17"/>
        <v>0</v>
      </c>
      <c r="V115" s="147">
        <f t="shared" si="17"/>
        <v>0</v>
      </c>
      <c r="W115" s="147">
        <f t="shared" si="17"/>
        <v>0</v>
      </c>
      <c r="X115" s="147">
        <f t="shared" si="17"/>
        <v>0</v>
      </c>
      <c r="Y115" s="147">
        <f t="shared" si="17"/>
        <v>0</v>
      </c>
      <c r="Z115"/>
      <c r="AA115"/>
      <c r="AB115"/>
    </row>
    <row r="116" spans="1:28" s="37" customFormat="1" x14ac:dyDescent="0.25">
      <c r="A116" s="142"/>
      <c r="B116" s="142"/>
      <c r="C116" s="54"/>
      <c r="I116" s="32"/>
      <c r="S116" s="146" t="str">
        <f>'Informations de base'!$D70</f>
        <v>Construction/insfrastructure</v>
      </c>
      <c r="T116" s="147">
        <f t="shared" si="18"/>
        <v>0</v>
      </c>
      <c r="U116" s="147">
        <f t="shared" si="17"/>
        <v>0</v>
      </c>
      <c r="V116" s="147">
        <f t="shared" si="17"/>
        <v>0</v>
      </c>
      <c r="W116" s="147">
        <f t="shared" si="17"/>
        <v>0</v>
      </c>
      <c r="X116" s="147">
        <f t="shared" si="17"/>
        <v>0</v>
      </c>
      <c r="Y116" s="147">
        <f t="shared" si="17"/>
        <v>0</v>
      </c>
      <c r="Z116"/>
      <c r="AA116"/>
      <c r="AB116"/>
    </row>
    <row r="117" spans="1:28" s="37" customFormat="1" x14ac:dyDescent="0.25">
      <c r="A117" s="142"/>
      <c r="B117" s="142"/>
      <c r="C117" s="54"/>
      <c r="I117" s="32"/>
      <c r="S117" s="146" t="str">
        <f>'Informations de base'!$D71</f>
        <v>Consultance</v>
      </c>
      <c r="T117" s="147">
        <f t="shared" si="18"/>
        <v>0</v>
      </c>
      <c r="U117" s="147">
        <f t="shared" si="17"/>
        <v>0</v>
      </c>
      <c r="V117" s="147">
        <f t="shared" si="17"/>
        <v>0</v>
      </c>
      <c r="W117" s="147">
        <f t="shared" si="17"/>
        <v>0</v>
      </c>
      <c r="X117" s="147">
        <f t="shared" si="17"/>
        <v>0</v>
      </c>
      <c r="Y117" s="147">
        <f t="shared" si="17"/>
        <v>0</v>
      </c>
      <c r="Z117"/>
      <c r="AA117"/>
      <c r="AB117"/>
    </row>
    <row r="118" spans="1:28" s="37" customFormat="1" x14ac:dyDescent="0.25">
      <c r="A118" s="142"/>
      <c r="B118" s="142"/>
      <c r="C118" s="54"/>
      <c r="I118" s="32"/>
      <c r="S118" s="146" t="str">
        <f>'Informations de base'!$D72</f>
        <v>Évaluation/Monitorage</v>
      </c>
      <c r="T118" s="147">
        <f t="shared" si="18"/>
        <v>0</v>
      </c>
      <c r="U118" s="147">
        <f t="shared" si="17"/>
        <v>0</v>
      </c>
      <c r="V118" s="147">
        <f t="shared" si="17"/>
        <v>0</v>
      </c>
      <c r="W118" s="147">
        <f t="shared" si="17"/>
        <v>0</v>
      </c>
      <c r="X118" s="147">
        <f t="shared" si="17"/>
        <v>0</v>
      </c>
      <c r="Y118" s="147">
        <f t="shared" si="17"/>
        <v>0</v>
      </c>
      <c r="Z118"/>
      <c r="AA118"/>
      <c r="AB118"/>
    </row>
    <row r="119" spans="1:28" s="37" customFormat="1" x14ac:dyDescent="0.25">
      <c r="A119" s="142"/>
      <c r="B119" s="142"/>
      <c r="C119" s="54"/>
      <c r="I119" s="32"/>
      <c r="S119" s="146" t="str">
        <f>'Informations de base'!$D73</f>
        <v>Supervision</v>
      </c>
      <c r="T119" s="147">
        <f t="shared" si="18"/>
        <v>0</v>
      </c>
      <c r="U119" s="147">
        <f t="shared" si="17"/>
        <v>0</v>
      </c>
      <c r="V119" s="147">
        <f t="shared" si="17"/>
        <v>0</v>
      </c>
      <c r="W119" s="147">
        <f t="shared" si="17"/>
        <v>0</v>
      </c>
      <c r="X119" s="147">
        <f t="shared" si="17"/>
        <v>0</v>
      </c>
      <c r="Y119" s="147">
        <f t="shared" si="17"/>
        <v>0</v>
      </c>
      <c r="Z119"/>
      <c r="AA119"/>
      <c r="AB119"/>
    </row>
    <row r="120" spans="1:28" x14ac:dyDescent="0.25">
      <c r="S120" s="146" t="str">
        <f>'Informations de base'!$D74</f>
        <v>Ressources humaines</v>
      </c>
      <c r="T120" s="147">
        <f t="shared" si="18"/>
        <v>0</v>
      </c>
      <c r="U120" s="147">
        <f t="shared" si="17"/>
        <v>0</v>
      </c>
      <c r="V120" s="147">
        <f t="shared" si="17"/>
        <v>0</v>
      </c>
      <c r="W120" s="147">
        <f t="shared" si="17"/>
        <v>0</v>
      </c>
      <c r="X120" s="147">
        <f t="shared" si="17"/>
        <v>0</v>
      </c>
      <c r="Y120" s="147">
        <f t="shared" si="17"/>
        <v>0</v>
      </c>
      <c r="Z120"/>
      <c r="AA120"/>
    </row>
    <row r="121" spans="1:28" x14ac:dyDescent="0.25">
      <c r="S121" s="146" t="str">
        <f>'Informations de base'!$D75</f>
        <v>Equipement</v>
      </c>
      <c r="T121" s="147">
        <f t="shared" si="18"/>
        <v>0</v>
      </c>
      <c r="U121" s="147">
        <f t="shared" si="17"/>
        <v>0</v>
      </c>
      <c r="V121" s="147">
        <f t="shared" si="17"/>
        <v>0</v>
      </c>
      <c r="W121" s="147">
        <f t="shared" si="17"/>
        <v>0</v>
      </c>
      <c r="X121" s="147">
        <f t="shared" si="17"/>
        <v>0</v>
      </c>
      <c r="Y121" s="147">
        <f t="shared" si="17"/>
        <v>0</v>
      </c>
      <c r="Z121"/>
      <c r="AA121"/>
    </row>
    <row r="122" spans="1:28" x14ac:dyDescent="0.25">
      <c r="S122" s="146" t="str">
        <f>'Informations de base'!$D76</f>
        <v>Impression des documents</v>
      </c>
      <c r="T122" s="147">
        <f t="shared" si="18"/>
        <v>0</v>
      </c>
      <c r="U122" s="147">
        <f t="shared" si="17"/>
        <v>0</v>
      </c>
      <c r="V122" s="147">
        <f t="shared" si="17"/>
        <v>0</v>
      </c>
      <c r="W122" s="147">
        <f t="shared" si="17"/>
        <v>0</v>
      </c>
      <c r="X122" s="147">
        <f t="shared" si="17"/>
        <v>0</v>
      </c>
      <c r="Y122" s="147">
        <f t="shared" si="17"/>
        <v>0</v>
      </c>
      <c r="Z122"/>
      <c r="AA122"/>
    </row>
    <row r="123" spans="1:28" x14ac:dyDescent="0.25">
      <c r="S123" s="146" t="str">
        <f>'Informations de base'!$D77</f>
        <v>Approvisionnement</v>
      </c>
      <c r="T123" s="147">
        <f t="shared" si="18"/>
        <v>0</v>
      </c>
      <c r="U123" s="147">
        <f t="shared" si="17"/>
        <v>0</v>
      </c>
      <c r="V123" s="147">
        <f t="shared" si="17"/>
        <v>0</v>
      </c>
      <c r="W123" s="147">
        <f t="shared" si="17"/>
        <v>0</v>
      </c>
      <c r="X123" s="147">
        <f t="shared" si="17"/>
        <v>0</v>
      </c>
      <c r="Y123" s="147">
        <f t="shared" si="17"/>
        <v>0</v>
      </c>
      <c r="Z123"/>
      <c r="AA123"/>
    </row>
    <row r="124" spans="1:28" x14ac:dyDescent="0.25">
      <c r="S124" s="146" t="str">
        <f>'Informations de base'!$D78</f>
        <v>Prestation de services</v>
      </c>
      <c r="T124" s="147">
        <f t="shared" si="18"/>
        <v>0</v>
      </c>
      <c r="U124" s="147">
        <f t="shared" si="17"/>
        <v>0</v>
      </c>
      <c r="V124" s="147">
        <f t="shared" si="17"/>
        <v>0</v>
      </c>
      <c r="W124" s="147">
        <f t="shared" si="17"/>
        <v>0</v>
      </c>
      <c r="X124" s="147">
        <f t="shared" si="17"/>
        <v>0</v>
      </c>
      <c r="Y124" s="147">
        <f t="shared" si="17"/>
        <v>0</v>
      </c>
      <c r="Z124"/>
      <c r="AA124"/>
    </row>
    <row r="125" spans="1:28" x14ac:dyDescent="0.25">
      <c r="S125" s="146" t="str">
        <f>'Informations de base'!$D79</f>
        <v>Exercise de simulation</v>
      </c>
      <c r="T125" s="147">
        <f t="shared" si="18"/>
        <v>0</v>
      </c>
      <c r="U125" s="147">
        <f t="shared" si="17"/>
        <v>0</v>
      </c>
      <c r="V125" s="147">
        <f t="shared" si="17"/>
        <v>0</v>
      </c>
      <c r="W125" s="147">
        <f t="shared" si="17"/>
        <v>0</v>
      </c>
      <c r="X125" s="147">
        <f t="shared" si="17"/>
        <v>0</v>
      </c>
      <c r="Y125" s="147">
        <f t="shared" si="17"/>
        <v>0</v>
      </c>
      <c r="Z125"/>
      <c r="AA125"/>
    </row>
    <row r="126" spans="1:28" x14ac:dyDescent="0.25">
      <c r="S126" s="146" t="str">
        <f>'Informations de base'!$D80</f>
        <v>Plaidoyer</v>
      </c>
      <c r="T126" s="147">
        <f t="shared" si="18"/>
        <v>0</v>
      </c>
      <c r="U126" s="147">
        <f t="shared" si="17"/>
        <v>0</v>
      </c>
      <c r="V126" s="147">
        <f t="shared" si="17"/>
        <v>0</v>
      </c>
      <c r="W126" s="147">
        <f t="shared" si="17"/>
        <v>0</v>
      </c>
      <c r="X126" s="147">
        <f t="shared" si="17"/>
        <v>0</v>
      </c>
      <c r="Y126" s="147">
        <f t="shared" si="17"/>
        <v>0</v>
      </c>
      <c r="Z126"/>
      <c r="AA126"/>
    </row>
    <row r="127" spans="1:28" x14ac:dyDescent="0.25">
      <c r="S127" s="146" t="str">
        <f>'Informations de base'!$D81</f>
        <v>Enquête</v>
      </c>
      <c r="T127" s="147">
        <f t="shared" si="18"/>
        <v>0</v>
      </c>
      <c r="U127" s="147">
        <f t="shared" si="17"/>
        <v>0</v>
      </c>
      <c r="V127" s="147">
        <f t="shared" si="17"/>
        <v>0</v>
      </c>
      <c r="W127" s="147">
        <f t="shared" si="17"/>
        <v>0</v>
      </c>
      <c r="X127" s="147">
        <f t="shared" si="17"/>
        <v>0</v>
      </c>
      <c r="Y127" s="147">
        <f t="shared" si="17"/>
        <v>0</v>
      </c>
      <c r="Z127"/>
      <c r="AA127"/>
    </row>
    <row r="128" spans="1:28" x14ac:dyDescent="0.25">
      <c r="S128" s="146" t="str">
        <f>'Informations de base'!$D82</f>
        <v>Campagne</v>
      </c>
      <c r="T128" s="147">
        <f t="shared" si="18"/>
        <v>0</v>
      </c>
      <c r="U128" s="147">
        <f t="shared" si="17"/>
        <v>0</v>
      </c>
      <c r="V128" s="147">
        <f t="shared" si="17"/>
        <v>0</v>
      </c>
      <c r="W128" s="147">
        <f t="shared" si="17"/>
        <v>0</v>
      </c>
      <c r="X128" s="147">
        <f t="shared" si="17"/>
        <v>0</v>
      </c>
      <c r="Y128" s="147">
        <f t="shared" si="17"/>
        <v>0</v>
      </c>
      <c r="Z128"/>
      <c r="AA128"/>
    </row>
    <row r="129" spans="1:28" x14ac:dyDescent="0.25">
      <c r="S129" s="145"/>
      <c r="Z129"/>
      <c r="AA129"/>
    </row>
    <row r="130" spans="1:28" x14ac:dyDescent="0.25">
      <c r="S130" s="145"/>
      <c r="Z130"/>
      <c r="AA130"/>
    </row>
    <row r="131" spans="1:28" s="37" customFormat="1" x14ac:dyDescent="0.25">
      <c r="A131" s="142"/>
      <c r="B131" s="142"/>
      <c r="C131" s="54"/>
      <c r="I131" s="32"/>
      <c r="T131" s="146" t="str">
        <f t="shared" ref="T131:Y131" si="19">T6</f>
        <v>Coût estimé 2021</v>
      </c>
      <c r="U131" s="146" t="str">
        <f t="shared" si="19"/>
        <v>Coût estimé 2022</v>
      </c>
      <c r="V131" s="146" t="str">
        <f t="shared" si="19"/>
        <v>Coût estimé 2023</v>
      </c>
      <c r="W131" s="146" t="str">
        <f t="shared" si="19"/>
        <v>Coût estimé 2024</v>
      </c>
      <c r="X131" s="146" t="str">
        <f t="shared" si="19"/>
        <v>Coût estimé 2025</v>
      </c>
      <c r="Y131" s="146" t="str">
        <f t="shared" si="19"/>
        <v>Total5Ans</v>
      </c>
      <c r="Z131" s="188">
        <f>SUM(Y132:Y141)</f>
        <v>0</v>
      </c>
      <c r="AA131"/>
      <c r="AB131"/>
    </row>
    <row r="132" spans="1:28" s="37" customFormat="1" x14ac:dyDescent="0.25">
      <c r="A132" s="142"/>
      <c r="B132" s="142"/>
      <c r="C132" s="54"/>
      <c r="I132" s="32"/>
      <c r="S132" s="146" t="str">
        <f>'Informations de base'!$C$65</f>
        <v>Capital</v>
      </c>
      <c r="T132" s="147">
        <f>SUMIF($AA$7:$AA$106,$S132,T$7:T$106)</f>
        <v>0</v>
      </c>
      <c r="U132" s="147">
        <f t="shared" ref="U132:Y141" si="20">SUMIF($AA$7:$AA$106,$S132,U$7:U$106)</f>
        <v>0</v>
      </c>
      <c r="V132" s="147">
        <f t="shared" si="20"/>
        <v>0</v>
      </c>
      <c r="W132" s="147">
        <f t="shared" si="20"/>
        <v>0</v>
      </c>
      <c r="X132" s="147">
        <f t="shared" si="20"/>
        <v>0</v>
      </c>
      <c r="Y132" s="147">
        <f t="shared" si="20"/>
        <v>0</v>
      </c>
      <c r="Z132"/>
      <c r="AA132"/>
      <c r="AB132"/>
    </row>
    <row r="133" spans="1:28" s="37" customFormat="1" x14ac:dyDescent="0.25">
      <c r="A133" s="142"/>
      <c r="B133" s="142"/>
      <c r="C133" s="54"/>
      <c r="I133" s="32"/>
      <c r="S133" s="146" t="str">
        <f>'Informations de base'!$C$66</f>
        <v>Recurrent</v>
      </c>
      <c r="T133" s="147">
        <f t="shared" ref="T133:T141" si="21">SUMIF($AA$7:$AA$106,$S133,T$7:T$106)</f>
        <v>0</v>
      </c>
      <c r="U133" s="147">
        <f t="shared" si="20"/>
        <v>0</v>
      </c>
      <c r="V133" s="147">
        <f t="shared" si="20"/>
        <v>0</v>
      </c>
      <c r="W133" s="147">
        <f t="shared" si="20"/>
        <v>0</v>
      </c>
      <c r="X133" s="147">
        <f t="shared" si="20"/>
        <v>0</v>
      </c>
      <c r="Y133" s="147">
        <f t="shared" si="20"/>
        <v>0</v>
      </c>
      <c r="Z133"/>
      <c r="AA133"/>
      <c r="AB133"/>
    </row>
    <row r="134" spans="1:28" s="37" customFormat="1" x14ac:dyDescent="0.25">
      <c r="A134" s="142"/>
      <c r="B134" s="142"/>
      <c r="C134" s="54"/>
      <c r="I134" s="32"/>
      <c r="S134" s="146" t="str">
        <f>'Informations de base'!$C$67</f>
        <v>Autre 1</v>
      </c>
      <c r="T134" s="147">
        <f t="shared" si="21"/>
        <v>0</v>
      </c>
      <c r="U134" s="147">
        <f t="shared" si="20"/>
        <v>0</v>
      </c>
      <c r="V134" s="147">
        <f t="shared" si="20"/>
        <v>0</v>
      </c>
      <c r="W134" s="147">
        <f t="shared" si="20"/>
        <v>0</v>
      </c>
      <c r="X134" s="147">
        <f t="shared" si="20"/>
        <v>0</v>
      </c>
      <c r="Y134" s="147">
        <f t="shared" si="20"/>
        <v>0</v>
      </c>
      <c r="Z134"/>
      <c r="AA134"/>
      <c r="AB134"/>
    </row>
    <row r="135" spans="1:28" s="37" customFormat="1" x14ac:dyDescent="0.25">
      <c r="A135" s="142"/>
      <c r="B135" s="142"/>
      <c r="C135" s="54"/>
      <c r="I135" s="32"/>
      <c r="S135" s="146" t="str">
        <f>'Informations de base'!$C$68</f>
        <v>Autre 2</v>
      </c>
      <c r="T135" s="147">
        <f t="shared" si="21"/>
        <v>0</v>
      </c>
      <c r="U135" s="147">
        <f t="shared" si="20"/>
        <v>0</v>
      </c>
      <c r="V135" s="147">
        <f t="shared" si="20"/>
        <v>0</v>
      </c>
      <c r="W135" s="147">
        <f t="shared" si="20"/>
        <v>0</v>
      </c>
      <c r="X135" s="147">
        <f t="shared" si="20"/>
        <v>0</v>
      </c>
      <c r="Y135" s="147">
        <f t="shared" si="20"/>
        <v>0</v>
      </c>
      <c r="Z135"/>
      <c r="AA135"/>
      <c r="AB135"/>
    </row>
    <row r="136" spans="1:28" s="37" customFormat="1" x14ac:dyDescent="0.25">
      <c r="A136" s="142"/>
      <c r="B136" s="142"/>
      <c r="C136" s="54"/>
      <c r="I136" s="32"/>
      <c r="S136" s="146">
        <f>'Informations de base'!$C$69</f>
        <v>0</v>
      </c>
      <c r="T136" s="147">
        <f t="shared" si="21"/>
        <v>0</v>
      </c>
      <c r="U136" s="147">
        <f t="shared" si="20"/>
        <v>0</v>
      </c>
      <c r="V136" s="147">
        <f t="shared" si="20"/>
        <v>0</v>
      </c>
      <c r="W136" s="147">
        <f t="shared" si="20"/>
        <v>0</v>
      </c>
      <c r="X136" s="147">
        <f t="shared" si="20"/>
        <v>0</v>
      </c>
      <c r="Y136" s="147">
        <f t="shared" si="20"/>
        <v>0</v>
      </c>
      <c r="Z136"/>
      <c r="AA136"/>
      <c r="AB136"/>
    </row>
    <row r="137" spans="1:28" s="37" customFormat="1" x14ac:dyDescent="0.25">
      <c r="A137" s="142"/>
      <c r="B137" s="142"/>
      <c r="C137" s="54"/>
      <c r="I137" s="32"/>
      <c r="S137" s="146">
        <f>'Informations de base'!$C$70</f>
        <v>0</v>
      </c>
      <c r="T137" s="147">
        <f t="shared" si="21"/>
        <v>0</v>
      </c>
      <c r="U137" s="147">
        <f t="shared" si="20"/>
        <v>0</v>
      </c>
      <c r="V137" s="147">
        <f t="shared" si="20"/>
        <v>0</v>
      </c>
      <c r="W137" s="147">
        <f t="shared" si="20"/>
        <v>0</v>
      </c>
      <c r="X137" s="147">
        <f t="shared" si="20"/>
        <v>0</v>
      </c>
      <c r="Y137" s="147">
        <f t="shared" si="20"/>
        <v>0</v>
      </c>
      <c r="Z137"/>
      <c r="AA137"/>
      <c r="AB137"/>
    </row>
    <row r="138" spans="1:28" s="37" customFormat="1" x14ac:dyDescent="0.25">
      <c r="A138" s="142"/>
      <c r="B138" s="142"/>
      <c r="C138" s="54"/>
      <c r="I138" s="32"/>
      <c r="S138" s="146">
        <f>'Informations de base'!$C$71</f>
        <v>0</v>
      </c>
      <c r="T138" s="147">
        <f t="shared" si="21"/>
        <v>0</v>
      </c>
      <c r="U138" s="147">
        <f t="shared" si="20"/>
        <v>0</v>
      </c>
      <c r="V138" s="147">
        <f t="shared" si="20"/>
        <v>0</v>
      </c>
      <c r="W138" s="147">
        <f t="shared" si="20"/>
        <v>0</v>
      </c>
      <c r="X138" s="147">
        <f t="shared" si="20"/>
        <v>0</v>
      </c>
      <c r="Y138" s="147">
        <f t="shared" si="20"/>
        <v>0</v>
      </c>
      <c r="Z138"/>
      <c r="AA138"/>
      <c r="AB138"/>
    </row>
    <row r="139" spans="1:28" s="37" customFormat="1" x14ac:dyDescent="0.25">
      <c r="A139" s="142"/>
      <c r="B139" s="142"/>
      <c r="C139" s="54"/>
      <c r="I139" s="32"/>
      <c r="S139" s="146">
        <f>'Informations de base'!$C$72</f>
        <v>0</v>
      </c>
      <c r="T139" s="147">
        <f t="shared" si="21"/>
        <v>0</v>
      </c>
      <c r="U139" s="147">
        <f t="shared" si="20"/>
        <v>0</v>
      </c>
      <c r="V139" s="147">
        <f t="shared" si="20"/>
        <v>0</v>
      </c>
      <c r="W139" s="147">
        <f t="shared" si="20"/>
        <v>0</v>
      </c>
      <c r="X139" s="147">
        <f t="shared" si="20"/>
        <v>0</v>
      </c>
      <c r="Y139" s="147">
        <f t="shared" si="20"/>
        <v>0</v>
      </c>
      <c r="Z139"/>
      <c r="AA139"/>
      <c r="AB139"/>
    </row>
    <row r="140" spans="1:28" s="37" customFormat="1" x14ac:dyDescent="0.25">
      <c r="A140" s="142"/>
      <c r="B140" s="142"/>
      <c r="C140" s="54"/>
      <c r="I140" s="32"/>
      <c r="S140" s="146">
        <f>'Informations de base'!$C$73</f>
        <v>0</v>
      </c>
      <c r="T140" s="147">
        <f t="shared" si="21"/>
        <v>0</v>
      </c>
      <c r="U140" s="147">
        <f t="shared" si="20"/>
        <v>0</v>
      </c>
      <c r="V140" s="147">
        <f t="shared" si="20"/>
        <v>0</v>
      </c>
      <c r="W140" s="147">
        <f t="shared" si="20"/>
        <v>0</v>
      </c>
      <c r="X140" s="147">
        <f t="shared" si="20"/>
        <v>0</v>
      </c>
      <c r="Y140" s="147">
        <f t="shared" si="20"/>
        <v>0</v>
      </c>
      <c r="Z140"/>
      <c r="AA140"/>
      <c r="AB140"/>
    </row>
    <row r="141" spans="1:28" x14ac:dyDescent="0.25">
      <c r="S141" s="146">
        <f>'Informations de base'!$C$74</f>
        <v>0</v>
      </c>
      <c r="T141" s="147">
        <f t="shared" si="21"/>
        <v>0</v>
      </c>
      <c r="U141" s="147">
        <f t="shared" si="20"/>
        <v>0</v>
      </c>
      <c r="V141" s="147">
        <f t="shared" si="20"/>
        <v>0</v>
      </c>
      <c r="W141" s="147">
        <f t="shared" si="20"/>
        <v>0</v>
      </c>
      <c r="X141" s="147">
        <f t="shared" si="20"/>
        <v>0</v>
      </c>
      <c r="Y141" s="147">
        <f t="shared" si="20"/>
        <v>0</v>
      </c>
      <c r="Z141"/>
      <c r="AA141"/>
    </row>
    <row r="142" spans="1:28" x14ac:dyDescent="0.25">
      <c r="S142" s="145"/>
      <c r="Z142"/>
      <c r="AA142"/>
    </row>
    <row r="143" spans="1:28" x14ac:dyDescent="0.25">
      <c r="S143" s="145"/>
      <c r="Z143"/>
      <c r="AA143"/>
    </row>
    <row r="144" spans="1:28" s="37" customFormat="1" x14ac:dyDescent="0.25">
      <c r="A144" s="142"/>
      <c r="B144" s="142"/>
      <c r="C144" s="54"/>
      <c r="I144" s="32"/>
      <c r="T144" s="146" t="str">
        <f t="shared" ref="T144:Y144" si="22">T6</f>
        <v>Coût estimé 2021</v>
      </c>
      <c r="U144" s="146" t="str">
        <f t="shared" si="22"/>
        <v>Coût estimé 2022</v>
      </c>
      <c r="V144" s="146" t="str">
        <f t="shared" si="22"/>
        <v>Coût estimé 2023</v>
      </c>
      <c r="W144" s="146" t="str">
        <f t="shared" si="22"/>
        <v>Coût estimé 2024</v>
      </c>
      <c r="X144" s="146" t="str">
        <f t="shared" si="22"/>
        <v>Coût estimé 2025</v>
      </c>
      <c r="Y144" s="146" t="str">
        <f t="shared" si="22"/>
        <v>Total5Ans</v>
      </c>
      <c r="Z144" s="188">
        <f>SUM(Y145:Y148)</f>
        <v>0</v>
      </c>
      <c r="AA144"/>
      <c r="AB144"/>
    </row>
    <row r="145" spans="1:28" s="37" customFormat="1" x14ac:dyDescent="0.25">
      <c r="A145" s="142"/>
      <c r="B145" s="142"/>
      <c r="C145" s="54"/>
      <c r="I145" s="32"/>
      <c r="S145" s="146" t="str">
        <f>'Informations de base'!$B$65</f>
        <v>National</v>
      </c>
      <c r="T145" s="147">
        <f>SUMIF($H$7:$H$106,$S145,T$7:T$106)</f>
        <v>0</v>
      </c>
      <c r="U145" s="147">
        <f t="shared" ref="U145:Y148" si="23">SUMIF($H$7:$H$106,$S145,U$7:U$106)</f>
        <v>0</v>
      </c>
      <c r="V145" s="147">
        <f t="shared" si="23"/>
        <v>0</v>
      </c>
      <c r="W145" s="147">
        <f t="shared" si="23"/>
        <v>0</v>
      </c>
      <c r="X145" s="147">
        <f t="shared" si="23"/>
        <v>0</v>
      </c>
      <c r="Y145" s="147">
        <f t="shared" si="23"/>
        <v>0</v>
      </c>
      <c r="Z145"/>
      <c r="AA145"/>
      <c r="AB145"/>
    </row>
    <row r="146" spans="1:28" s="37" customFormat="1" x14ac:dyDescent="0.25">
      <c r="A146" s="142"/>
      <c r="B146" s="142"/>
      <c r="C146" s="54"/>
      <c r="I146" s="32"/>
      <c r="S146" s="146" t="str">
        <f>'Informations de base'!$B$66</f>
        <v>Central</v>
      </c>
      <c r="T146" s="147">
        <f>SUMIF($H$7:$H$106,$S146,T$7:T$106)</f>
        <v>0</v>
      </c>
      <c r="U146" s="147">
        <f t="shared" si="23"/>
        <v>0</v>
      </c>
      <c r="V146" s="147">
        <f t="shared" si="23"/>
        <v>0</v>
      </c>
      <c r="W146" s="147">
        <f t="shared" si="23"/>
        <v>0</v>
      </c>
      <c r="X146" s="147">
        <f t="shared" si="23"/>
        <v>0</v>
      </c>
      <c r="Y146" s="147">
        <f t="shared" si="23"/>
        <v>0</v>
      </c>
      <c r="Z146"/>
      <c r="AA146"/>
      <c r="AB146"/>
    </row>
    <row r="147" spans="1:28" s="37" customFormat="1" x14ac:dyDescent="0.25">
      <c r="A147" s="142"/>
      <c r="B147" s="142"/>
      <c r="C147" s="54"/>
      <c r="I147" s="32"/>
      <c r="S147" s="146" t="str">
        <f>'Informations de base'!$B$67</f>
        <v>Région</v>
      </c>
      <c r="T147" s="147">
        <f>SUMIF($H$7:$H$106,$S147,T$7:T$106)</f>
        <v>0</v>
      </c>
      <c r="U147" s="147">
        <f t="shared" si="23"/>
        <v>0</v>
      </c>
      <c r="V147" s="147">
        <f t="shared" si="23"/>
        <v>0</v>
      </c>
      <c r="W147" s="147">
        <f t="shared" si="23"/>
        <v>0</v>
      </c>
      <c r="X147" s="147">
        <f t="shared" si="23"/>
        <v>0</v>
      </c>
      <c r="Y147" s="147">
        <f t="shared" si="23"/>
        <v>0</v>
      </c>
      <c r="Z147"/>
      <c r="AA147"/>
      <c r="AB147"/>
    </row>
    <row r="148" spans="1:28" s="37" customFormat="1" x14ac:dyDescent="0.25">
      <c r="A148" s="142"/>
      <c r="B148" s="142"/>
      <c r="C148" s="54"/>
      <c r="I148" s="32"/>
      <c r="S148" s="146" t="str">
        <f>'Informations de base'!$B$68</f>
        <v>District sanitaire/Centre de santé</v>
      </c>
      <c r="T148" s="147">
        <f>SUMIF($H$7:$H$106,$S148,T$7:T$106)</f>
        <v>0</v>
      </c>
      <c r="U148" s="147">
        <f t="shared" si="23"/>
        <v>0</v>
      </c>
      <c r="V148" s="147">
        <f t="shared" si="23"/>
        <v>0</v>
      </c>
      <c r="W148" s="147">
        <f t="shared" si="23"/>
        <v>0</v>
      </c>
      <c r="X148" s="147">
        <f t="shared" si="23"/>
        <v>0</v>
      </c>
      <c r="Y148" s="147">
        <f t="shared" si="23"/>
        <v>0</v>
      </c>
      <c r="Z148"/>
      <c r="AA148"/>
      <c r="AB148"/>
    </row>
    <row r="149" spans="1:28" s="37" customFormat="1" x14ac:dyDescent="0.25">
      <c r="A149" s="142"/>
      <c r="B149" s="142"/>
      <c r="C149" s="54"/>
      <c r="I149" s="32"/>
      <c r="S149" s="146"/>
      <c r="T149" s="147"/>
      <c r="U149" s="147"/>
      <c r="V149" s="147"/>
      <c r="W149" s="147"/>
      <c r="X149" s="147"/>
      <c r="Y149" s="147"/>
      <c r="Z149"/>
      <c r="AA149"/>
      <c r="AB149"/>
    </row>
    <row r="150" spans="1:28" s="37" customFormat="1" x14ac:dyDescent="0.25">
      <c r="A150" s="142"/>
      <c r="B150" s="142"/>
      <c r="C150" s="54"/>
      <c r="I150" s="32"/>
      <c r="T150" s="147"/>
      <c r="U150" s="147"/>
      <c r="V150" s="147"/>
      <c r="W150" s="147"/>
      <c r="X150" s="147"/>
      <c r="Y150" s="147"/>
      <c r="Z150"/>
      <c r="AA150"/>
      <c r="AB150"/>
    </row>
    <row r="151" spans="1:28" s="37" customFormat="1" x14ac:dyDescent="0.25">
      <c r="A151" s="142"/>
      <c r="B151" s="142"/>
      <c r="C151" s="54"/>
      <c r="I151" s="32"/>
      <c r="T151" s="146" t="str">
        <f t="shared" ref="T151:Y151" si="24">T6</f>
        <v>Coût estimé 2021</v>
      </c>
      <c r="U151" s="146" t="str">
        <f t="shared" si="24"/>
        <v>Coût estimé 2022</v>
      </c>
      <c r="V151" s="146" t="str">
        <f t="shared" si="24"/>
        <v>Coût estimé 2023</v>
      </c>
      <c r="W151" s="146" t="str">
        <f t="shared" si="24"/>
        <v>Coût estimé 2024</v>
      </c>
      <c r="X151" s="146" t="str">
        <f t="shared" si="24"/>
        <v>Coût estimé 2025</v>
      </c>
      <c r="Y151" s="146" t="str">
        <f t="shared" si="24"/>
        <v>Total5Ans</v>
      </c>
      <c r="Z151" s="188">
        <f>SUM(Y152:Y169)</f>
        <v>0</v>
      </c>
      <c r="AA151"/>
      <c r="AB151"/>
    </row>
    <row r="152" spans="1:28" s="37" customFormat="1" x14ac:dyDescent="0.25">
      <c r="A152" s="142"/>
      <c r="B152" s="142"/>
      <c r="C152" s="54"/>
      <c r="I152" s="32"/>
      <c r="S152" s="146" t="str">
        <f>'Informations de base'!$E$65</f>
        <v>Ministère chargé de la santé</v>
      </c>
      <c r="T152" s="147">
        <f t="shared" ref="T152:T168" si="25">SUMIF($G$7:$G$106,$S152,T$7:T$106)</f>
        <v>0</v>
      </c>
      <c r="U152" s="147">
        <f t="shared" ref="U152:Y167" si="26">SUMIF($G$7:$G$106,$S152,U$7:U$106)</f>
        <v>0</v>
      </c>
      <c r="V152" s="147">
        <f t="shared" si="26"/>
        <v>0</v>
      </c>
      <c r="W152" s="147">
        <f t="shared" si="26"/>
        <v>0</v>
      </c>
      <c r="X152" s="147">
        <f t="shared" si="26"/>
        <v>0</v>
      </c>
      <c r="Y152" s="147">
        <f t="shared" si="26"/>
        <v>0</v>
      </c>
      <c r="Z152"/>
      <c r="AA152"/>
      <c r="AB152"/>
    </row>
    <row r="153" spans="1:28" s="37" customFormat="1" x14ac:dyDescent="0.25">
      <c r="A153" s="142"/>
      <c r="B153" s="142"/>
      <c r="C153" s="54"/>
      <c r="I153" s="32"/>
      <c r="S153" s="146" t="str">
        <f>'Informations de base'!$E$66</f>
        <v xml:space="preserve">Ministère chargé de l'agriculture et de l'élevage </v>
      </c>
      <c r="T153" s="147">
        <f t="shared" si="25"/>
        <v>0</v>
      </c>
      <c r="U153" s="147">
        <f t="shared" si="26"/>
        <v>0</v>
      </c>
      <c r="V153" s="147">
        <f t="shared" si="26"/>
        <v>0</v>
      </c>
      <c r="W153" s="147">
        <f t="shared" si="26"/>
        <v>0</v>
      </c>
      <c r="X153" s="147">
        <f t="shared" si="26"/>
        <v>0</v>
      </c>
      <c r="Y153" s="147">
        <f t="shared" si="26"/>
        <v>0</v>
      </c>
      <c r="Z153"/>
      <c r="AA153"/>
      <c r="AB153"/>
    </row>
    <row r="154" spans="1:28" s="37" customFormat="1" x14ac:dyDescent="0.25">
      <c r="A154" s="142"/>
      <c r="B154" s="142"/>
      <c r="C154" s="54"/>
      <c r="I154" s="32"/>
      <c r="S154" s="146" t="str">
        <f>'Informations de base'!$E$67</f>
        <v>Ministère chargé de l'environnement et des ressources forestières</v>
      </c>
      <c r="T154" s="147">
        <f t="shared" si="25"/>
        <v>0</v>
      </c>
      <c r="U154" s="147">
        <f t="shared" si="26"/>
        <v>0</v>
      </c>
      <c r="V154" s="147">
        <f t="shared" si="26"/>
        <v>0</v>
      </c>
      <c r="W154" s="147">
        <f t="shared" si="26"/>
        <v>0</v>
      </c>
      <c r="X154" s="147">
        <f t="shared" si="26"/>
        <v>0</v>
      </c>
      <c r="Y154" s="147">
        <f t="shared" si="26"/>
        <v>0</v>
      </c>
      <c r="Z154"/>
      <c r="AA154"/>
      <c r="AB154"/>
    </row>
    <row r="155" spans="1:28" x14ac:dyDescent="0.25">
      <c r="S155" s="146" t="str">
        <f>'Informations de base'!$E$68</f>
        <v>Ministère chargé de l'administration du territoire</v>
      </c>
      <c r="T155" s="147">
        <f t="shared" si="25"/>
        <v>0</v>
      </c>
      <c r="U155" s="147">
        <f t="shared" si="26"/>
        <v>0</v>
      </c>
      <c r="V155" s="147">
        <f t="shared" si="26"/>
        <v>0</v>
      </c>
      <c r="W155" s="147">
        <f t="shared" si="26"/>
        <v>0</v>
      </c>
      <c r="X155" s="147">
        <f t="shared" si="26"/>
        <v>0</v>
      </c>
      <c r="Y155" s="147">
        <f t="shared" si="26"/>
        <v>0</v>
      </c>
      <c r="Z155"/>
      <c r="AA155"/>
    </row>
    <row r="156" spans="1:28" x14ac:dyDescent="0.25">
      <c r="S156" s="146" t="str">
        <f>'Informations de base'!$E$69</f>
        <v xml:space="preserve">Ministère chargé de la sécurité </v>
      </c>
      <c r="T156" s="147">
        <f t="shared" si="25"/>
        <v>0</v>
      </c>
      <c r="U156" s="147">
        <f t="shared" si="26"/>
        <v>0</v>
      </c>
      <c r="V156" s="147">
        <f t="shared" si="26"/>
        <v>0</v>
      </c>
      <c r="W156" s="147">
        <f t="shared" si="26"/>
        <v>0</v>
      </c>
      <c r="X156" s="147">
        <f t="shared" si="26"/>
        <v>0</v>
      </c>
      <c r="Y156" s="147">
        <f t="shared" si="26"/>
        <v>0</v>
      </c>
      <c r="Z156"/>
      <c r="AA156"/>
    </row>
    <row r="157" spans="1:28" x14ac:dyDescent="0.25">
      <c r="S157" s="146" t="str">
        <f>'Informations de base'!$E$70</f>
        <v>Ministère  chargé de l'économie et des finances</v>
      </c>
      <c r="T157" s="147">
        <f t="shared" si="25"/>
        <v>0</v>
      </c>
      <c r="U157" s="147">
        <f t="shared" si="26"/>
        <v>0</v>
      </c>
      <c r="V157" s="147">
        <f t="shared" si="26"/>
        <v>0</v>
      </c>
      <c r="W157" s="147">
        <f t="shared" si="26"/>
        <v>0</v>
      </c>
      <c r="X157" s="147">
        <f t="shared" si="26"/>
        <v>0</v>
      </c>
      <c r="Y157" s="147">
        <f t="shared" si="26"/>
        <v>0</v>
      </c>
      <c r="Z157"/>
      <c r="AA157"/>
    </row>
    <row r="158" spans="1:28" x14ac:dyDescent="0.25">
      <c r="S158" s="146" t="str">
        <f>'Informations de base'!$E$71</f>
        <v>Ministère chargé du plan</v>
      </c>
      <c r="T158" s="147">
        <f t="shared" si="25"/>
        <v>0</v>
      </c>
      <c r="U158" s="147">
        <f t="shared" si="26"/>
        <v>0</v>
      </c>
      <c r="V158" s="147">
        <f t="shared" si="26"/>
        <v>0</v>
      </c>
      <c r="W158" s="147">
        <f t="shared" si="26"/>
        <v>0</v>
      </c>
      <c r="X158" s="147">
        <f t="shared" si="26"/>
        <v>0</v>
      </c>
      <c r="Y158" s="147">
        <f t="shared" si="26"/>
        <v>0</v>
      </c>
      <c r="Z158"/>
      <c r="AA158"/>
    </row>
    <row r="159" spans="1:28" x14ac:dyDescent="0.25">
      <c r="S159" s="146" t="str">
        <f>'Informations de base'!$E$72</f>
        <v xml:space="preserve">Ministère chargé de l'énergie et des mines </v>
      </c>
      <c r="T159" s="147">
        <f t="shared" si="25"/>
        <v>0</v>
      </c>
      <c r="U159" s="147">
        <f t="shared" si="26"/>
        <v>0</v>
      </c>
      <c r="V159" s="147">
        <f t="shared" si="26"/>
        <v>0</v>
      </c>
      <c r="W159" s="147">
        <f t="shared" si="26"/>
        <v>0</v>
      </c>
      <c r="X159" s="147">
        <f t="shared" si="26"/>
        <v>0</v>
      </c>
      <c r="Y159" s="147">
        <f t="shared" si="26"/>
        <v>0</v>
      </c>
      <c r="Z159"/>
      <c r="AA159"/>
    </row>
    <row r="160" spans="1:28" x14ac:dyDescent="0.25">
      <c r="S160" s="146" t="str">
        <f>'Informations de base'!$E$73</f>
        <v xml:space="preserve">Ministère chargé de l'enseignement supérieur </v>
      </c>
      <c r="T160" s="147">
        <f t="shared" si="25"/>
        <v>0</v>
      </c>
      <c r="U160" s="147">
        <f t="shared" si="26"/>
        <v>0</v>
      </c>
      <c r="V160" s="147">
        <f t="shared" si="26"/>
        <v>0</v>
      </c>
      <c r="W160" s="147">
        <f t="shared" si="26"/>
        <v>0</v>
      </c>
      <c r="X160" s="147">
        <f t="shared" si="26"/>
        <v>0</v>
      </c>
      <c r="Y160" s="147">
        <f t="shared" si="26"/>
        <v>0</v>
      </c>
      <c r="Z160"/>
      <c r="AA160"/>
    </row>
    <row r="161" spans="1:27" x14ac:dyDescent="0.25">
      <c r="S161" s="146" t="str">
        <f>'Informations de base'!$E74</f>
        <v>Ministère  chargé des affaires étrangères et de la coopération</v>
      </c>
      <c r="T161" s="147">
        <f t="shared" si="25"/>
        <v>0</v>
      </c>
      <c r="U161" s="147">
        <f t="shared" si="26"/>
        <v>0</v>
      </c>
      <c r="V161" s="147">
        <f t="shared" si="26"/>
        <v>0</v>
      </c>
      <c r="W161" s="147">
        <f t="shared" si="26"/>
        <v>0</v>
      </c>
      <c r="X161" s="147">
        <f t="shared" si="26"/>
        <v>0</v>
      </c>
      <c r="Y161" s="147">
        <f t="shared" si="26"/>
        <v>0</v>
      </c>
      <c r="Z161"/>
      <c r="AA161"/>
    </row>
    <row r="162" spans="1:27" x14ac:dyDescent="0.25">
      <c r="S162" s="146" t="str">
        <f>'Informations de base'!$E75</f>
        <v>Ministère chargé de la communication</v>
      </c>
      <c r="T162" s="147">
        <f t="shared" si="25"/>
        <v>0</v>
      </c>
      <c r="U162" s="147">
        <f t="shared" si="26"/>
        <v>0</v>
      </c>
      <c r="V162" s="147">
        <f t="shared" si="26"/>
        <v>0</v>
      </c>
      <c r="W162" s="147">
        <f t="shared" si="26"/>
        <v>0</v>
      </c>
      <c r="X162" s="147">
        <f t="shared" si="26"/>
        <v>0</v>
      </c>
      <c r="Y162" s="147">
        <f t="shared" si="26"/>
        <v>0</v>
      </c>
      <c r="Z162"/>
      <c r="AA162"/>
    </row>
    <row r="163" spans="1:27" x14ac:dyDescent="0.25">
      <c r="S163" s="146" t="str">
        <f>'Informations de base'!$E76</f>
        <v xml:space="preserve">Ministère chargé de l'économie maritime </v>
      </c>
      <c r="T163" s="147">
        <f t="shared" si="25"/>
        <v>0</v>
      </c>
      <c r="U163" s="147">
        <f t="shared" si="26"/>
        <v>0</v>
      </c>
      <c r="V163" s="147">
        <f t="shared" si="26"/>
        <v>0</v>
      </c>
      <c r="W163" s="147">
        <f t="shared" si="26"/>
        <v>0</v>
      </c>
      <c r="X163" s="147">
        <f t="shared" si="26"/>
        <v>0</v>
      </c>
      <c r="Y163" s="147">
        <f t="shared" si="26"/>
        <v>0</v>
      </c>
      <c r="Z163"/>
      <c r="AA163"/>
    </row>
    <row r="164" spans="1:27" x14ac:dyDescent="0.25">
      <c r="S164" s="146" t="str">
        <f>'Informations de base'!$E77</f>
        <v xml:space="preserve">Ministère chargé des transports </v>
      </c>
      <c r="T164" s="147">
        <f t="shared" si="25"/>
        <v>0</v>
      </c>
      <c r="U164" s="147">
        <f t="shared" si="26"/>
        <v>0</v>
      </c>
      <c r="V164" s="147">
        <f t="shared" si="26"/>
        <v>0</v>
      </c>
      <c r="W164" s="147">
        <f t="shared" si="26"/>
        <v>0</v>
      </c>
      <c r="X164" s="147">
        <f t="shared" si="26"/>
        <v>0</v>
      </c>
      <c r="Y164" s="147">
        <f t="shared" si="26"/>
        <v>0</v>
      </c>
      <c r="Z164"/>
      <c r="AA164"/>
    </row>
    <row r="165" spans="1:27" x14ac:dyDescent="0.25">
      <c r="S165" s="146" t="str">
        <f>'Informations de base'!$E78</f>
        <v>Ministère chargé du commerce</v>
      </c>
      <c r="T165" s="147">
        <f t="shared" si="25"/>
        <v>0</v>
      </c>
      <c r="U165" s="147">
        <f t="shared" si="26"/>
        <v>0</v>
      </c>
      <c r="V165" s="147">
        <f t="shared" si="26"/>
        <v>0</v>
      </c>
      <c r="W165" s="147">
        <f t="shared" si="26"/>
        <v>0</v>
      </c>
      <c r="X165" s="147">
        <f t="shared" si="26"/>
        <v>0</v>
      </c>
      <c r="Y165" s="147">
        <f t="shared" si="26"/>
        <v>0</v>
      </c>
      <c r="Z165"/>
      <c r="AA165"/>
    </row>
    <row r="166" spans="1:27" x14ac:dyDescent="0.25">
      <c r="S166" s="146" t="str">
        <f>'Informations de base'!$E79</f>
        <v>Autre 14</v>
      </c>
      <c r="T166" s="147">
        <f t="shared" si="25"/>
        <v>0</v>
      </c>
      <c r="U166" s="147">
        <f t="shared" si="26"/>
        <v>0</v>
      </c>
      <c r="V166" s="147">
        <f t="shared" si="26"/>
        <v>0</v>
      </c>
      <c r="W166" s="147">
        <f t="shared" si="26"/>
        <v>0</v>
      </c>
      <c r="X166" s="147">
        <f t="shared" si="26"/>
        <v>0</v>
      </c>
      <c r="Y166" s="147">
        <f t="shared" si="26"/>
        <v>0</v>
      </c>
      <c r="Z166"/>
      <c r="AA166"/>
    </row>
    <row r="167" spans="1:27" x14ac:dyDescent="0.25">
      <c r="S167" s="146" t="str">
        <f>'Informations de base'!$E80</f>
        <v>Autre 15</v>
      </c>
      <c r="T167" s="147">
        <f t="shared" si="25"/>
        <v>0</v>
      </c>
      <c r="U167" s="147">
        <f t="shared" si="26"/>
        <v>0</v>
      </c>
      <c r="V167" s="147">
        <f t="shared" si="26"/>
        <v>0</v>
      </c>
      <c r="W167" s="147">
        <f t="shared" si="26"/>
        <v>0</v>
      </c>
      <c r="X167" s="147">
        <f t="shared" si="26"/>
        <v>0</v>
      </c>
      <c r="Y167" s="147">
        <f t="shared" si="26"/>
        <v>0</v>
      </c>
      <c r="Z167"/>
      <c r="AA167"/>
    </row>
    <row r="168" spans="1:27" x14ac:dyDescent="0.25">
      <c r="S168" s="146" t="str">
        <f>'Informations de base'!$E81</f>
        <v>Autre 16</v>
      </c>
      <c r="T168" s="147">
        <f t="shared" si="25"/>
        <v>0</v>
      </c>
      <c r="U168" s="147">
        <f>SUMIF($G$7:$G$106,$S168,U$7:U$106)</f>
        <v>0</v>
      </c>
      <c r="V168" s="147">
        <f>SUMIF($G$7:$G$106,$S168,V$7:V$106)</f>
        <v>0</v>
      </c>
      <c r="W168" s="147">
        <f>SUMIF($G$7:$G$106,$S168,W$7:W$106)</f>
        <v>0</v>
      </c>
      <c r="X168" s="147">
        <f>SUMIF($G$7:$G$106,$S168,X$7:X$106)</f>
        <v>0</v>
      </c>
      <c r="Y168" s="147">
        <f>SUMIF($G$7:$G$106,$S168,Y$7:Y$106)</f>
        <v>0</v>
      </c>
      <c r="Z168"/>
      <c r="AA168"/>
    </row>
    <row r="169" spans="1:27" x14ac:dyDescent="0.25">
      <c r="S169" s="146" t="str">
        <f>'Informations de base'!$E82</f>
        <v>Autre 17</v>
      </c>
      <c r="T169" s="147">
        <f t="shared" ref="T169:Y169" si="27">SUMIF($G$7:$G$106,$S169,T$7:T$106)</f>
        <v>0</v>
      </c>
      <c r="U169" s="147">
        <f t="shared" si="27"/>
        <v>0</v>
      </c>
      <c r="V169" s="147">
        <f t="shared" si="27"/>
        <v>0</v>
      </c>
      <c r="W169" s="147">
        <f t="shared" si="27"/>
        <v>0</v>
      </c>
      <c r="X169" s="147">
        <f t="shared" si="27"/>
        <v>0</v>
      </c>
      <c r="Y169" s="147">
        <f t="shared" si="27"/>
        <v>0</v>
      </c>
      <c r="Z169"/>
      <c r="AA169"/>
    </row>
    <row r="170" spans="1:27" x14ac:dyDescent="0.25">
      <c r="S170"/>
      <c r="T170"/>
      <c r="U170"/>
      <c r="V170"/>
      <c r="W170"/>
      <c r="X170"/>
      <c r="Y170"/>
      <c r="Z170"/>
      <c r="AA170"/>
    </row>
    <row r="171" spans="1:27" x14ac:dyDescent="0.25">
      <c r="S171"/>
      <c r="T171"/>
      <c r="U171"/>
      <c r="V171"/>
      <c r="W171"/>
      <c r="X171"/>
      <c r="Y171"/>
      <c r="Z171"/>
      <c r="AA171"/>
    </row>
    <row r="172" spans="1:27" x14ac:dyDescent="0.25">
      <c r="S172"/>
      <c r="T172"/>
      <c r="U172"/>
      <c r="V172"/>
      <c r="W172"/>
      <c r="X172"/>
      <c r="Y172"/>
      <c r="Z172"/>
      <c r="AA172"/>
    </row>
    <row r="173" spans="1:27" x14ac:dyDescent="0.25">
      <c r="S173"/>
      <c r="T173"/>
      <c r="U173"/>
      <c r="V173"/>
      <c r="W173"/>
      <c r="X173"/>
      <c r="Y173"/>
      <c r="Z173"/>
      <c r="AA173"/>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28">U6</f>
        <v>Coût estimé 2022</v>
      </c>
      <c r="V182" s="545" t="str">
        <f t="shared" si="28"/>
        <v>Coût estimé 2023</v>
      </c>
      <c r="W182" s="545" t="str">
        <f t="shared" si="28"/>
        <v>Coût estimé 2024</v>
      </c>
      <c r="X182" s="545" t="str">
        <f t="shared" si="28"/>
        <v>Coût estimé 2025</v>
      </c>
      <c r="Y182" s="545" t="str">
        <f t="shared" si="28"/>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700-000000000000}"/>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dimension ref="A1:XFC204"/>
  <sheetViews>
    <sheetView topLeftCell="I1" zoomScale="70" zoomScaleNormal="70" workbookViewId="0">
      <pane ySplit="6" topLeftCell="A169" activePane="bottomLeft" state="frozen"/>
      <selection activeCell="K1" sqref="K1"/>
      <selection pane="bottomLeft" activeCell="A182" sqref="A182:XFD184"/>
    </sheetView>
  </sheetViews>
  <sheetFormatPr defaultColWidth="9.140625" defaultRowHeight="15.75" outlineLevelRow="1" x14ac:dyDescent="0.25"/>
  <cols>
    <col min="1" max="1" width="2.140625" style="142" customWidth="1"/>
    <col min="2" max="2" width="30.140625" style="142" customWidth="1"/>
    <col min="3" max="3" width="51.5703125" style="54" customWidth="1"/>
    <col min="4" max="4" width="31.5703125" style="37" customWidth="1"/>
    <col min="5" max="5" width="62.42578125" style="37" customWidth="1"/>
    <col min="6" max="6" width="48" style="37" customWidth="1"/>
    <col min="7" max="7" width="34.5703125" style="37" customWidth="1"/>
    <col min="8" max="9" width="22.140625" style="37" customWidth="1"/>
    <col min="10" max="10" width="34" style="37" customWidth="1"/>
    <col min="11" max="11" width="38.42578125" style="37" customWidth="1"/>
    <col min="12" max="12" width="11.5703125" style="37" customWidth="1"/>
    <col min="13" max="13" width="17.140625" style="37" customWidth="1"/>
    <col min="14" max="14" width="15.85546875" style="37" bestFit="1" customWidth="1"/>
    <col min="15" max="19" width="6.42578125" style="37" bestFit="1" customWidth="1"/>
    <col min="20" max="21" width="18.85546875" style="37" bestFit="1" customWidth="1"/>
    <col min="22" max="23" width="18.42578125" style="37" bestFit="1" customWidth="1"/>
    <col min="24" max="24" width="18.85546875" style="37" bestFit="1" customWidth="1"/>
    <col min="25" max="25" width="16.5703125" style="37" bestFit="1" customWidth="1"/>
    <col min="26" max="26" width="14.5703125" style="37" customWidth="1"/>
    <col min="27" max="27" width="14.5703125" style="37" bestFit="1" customWidth="1"/>
    <col min="30" max="30" width="15.85546875" customWidth="1"/>
    <col min="31" max="31" width="17.42578125" customWidth="1"/>
    <col min="32" max="32" width="18.5703125" customWidth="1"/>
    <col min="33" max="33" width="15.5703125"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184" t="s">
        <v>621</v>
      </c>
      <c r="C2" s="34"/>
      <c r="D2" s="34"/>
      <c r="E2" s="34"/>
      <c r="F2" s="34"/>
      <c r="G2" s="34"/>
      <c r="H2" s="34"/>
      <c r="I2" s="34"/>
      <c r="J2" s="34"/>
      <c r="K2" s="34"/>
      <c r="L2" s="34"/>
      <c r="M2" s="34"/>
      <c r="N2" s="34"/>
      <c r="O2" s="34"/>
      <c r="P2" s="34"/>
      <c r="Q2" s="34"/>
      <c r="R2" s="34"/>
      <c r="S2" s="34"/>
      <c r="T2" s="34"/>
      <c r="U2" s="34"/>
      <c r="V2" s="34"/>
      <c r="W2" s="34"/>
      <c r="X2" s="34"/>
      <c r="Y2" s="34"/>
      <c r="Z2" s="34"/>
      <c r="AA2" s="34"/>
      <c r="AJ2" s="23"/>
      <c r="AK2" s="113"/>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customHeight="1"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J3" s="114"/>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57"/>
      <c r="D4" s="558"/>
      <c r="E4" s="558"/>
      <c r="F4" s="558"/>
      <c r="G4" s="558"/>
      <c r="H4" s="36"/>
      <c r="N4" s="36"/>
    </row>
    <row r="5" spans="1:193 16371:16383" ht="46.5" x14ac:dyDescent="0.25">
      <c r="A5" s="140"/>
      <c r="B5" s="40" t="s">
        <v>609</v>
      </c>
      <c r="C5" s="41" t="s">
        <v>837</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f>COUNTA(AA7:AA102)</f>
        <v>0</v>
      </c>
      <c r="AC6">
        <f>COUNTA(N7:N102)</f>
        <v>0</v>
      </c>
      <c r="AD6" s="231" t="s">
        <v>779</v>
      </c>
      <c r="AE6" s="231" t="s">
        <v>780</v>
      </c>
      <c r="AF6" s="231" t="s">
        <v>781</v>
      </c>
      <c r="AG6" s="231" t="s">
        <v>782</v>
      </c>
    </row>
    <row r="7" spans="1:193 16371:16383" x14ac:dyDescent="0.25">
      <c r="A7" s="144"/>
      <c r="B7" s="50"/>
      <c r="C7" s="50"/>
      <c r="D7" s="50"/>
      <c r="E7" s="50"/>
      <c r="F7" s="50"/>
      <c r="G7" s="50"/>
      <c r="H7" s="50"/>
      <c r="I7" s="50"/>
      <c r="J7" s="50"/>
      <c r="K7" s="50"/>
      <c r="L7" s="50"/>
      <c r="M7" s="50"/>
      <c r="N7" s="196"/>
      <c r="O7" s="49"/>
      <c r="P7" s="52"/>
      <c r="Q7" s="52"/>
      <c r="R7" s="52"/>
      <c r="S7" s="52"/>
      <c r="T7" s="53">
        <f t="shared" ref="T7:T26" si="0">IF($N7="Pending",0,$N7*O7)</f>
        <v>0</v>
      </c>
      <c r="U7" s="53">
        <f t="shared" ref="U7:U26" si="1">IF($N7="Pending",0,$N7*P7)</f>
        <v>0</v>
      </c>
      <c r="V7" s="53">
        <f t="shared" ref="V7:V26" si="2">IF($N7="Pending",0,$N7*Q7)</f>
        <v>0</v>
      </c>
      <c r="W7" s="53">
        <f t="shared" ref="W7:W26" si="3">IF($N7="Pending",0,$N7*R7)</f>
        <v>0</v>
      </c>
      <c r="X7" s="53">
        <f t="shared" ref="X7:X26" si="4">IF($N7="Pending",0,$N7*S7)</f>
        <v>0</v>
      </c>
      <c r="Y7" s="53">
        <f t="shared" ref="Y7:Y26" si="5">SUM(T7:X7)</f>
        <v>0</v>
      </c>
      <c r="Z7" s="51"/>
      <c r="AA7" s="51"/>
      <c r="AD7" s="17"/>
      <c r="AE7" s="17"/>
      <c r="AG7" s="17"/>
    </row>
    <row r="8" spans="1:193 16371:16383" x14ac:dyDescent="0.25">
      <c r="A8" s="144"/>
      <c r="B8" s="50"/>
      <c r="C8" s="50"/>
      <c r="D8" s="50"/>
      <c r="E8" s="50"/>
      <c r="F8" s="50"/>
      <c r="G8" s="50"/>
      <c r="H8" s="50"/>
      <c r="I8" s="50"/>
      <c r="J8" s="50"/>
      <c r="K8" s="50"/>
      <c r="L8" s="50"/>
      <c r="M8" s="50"/>
      <c r="N8" s="196"/>
      <c r="O8" s="49"/>
      <c r="P8" s="52"/>
      <c r="Q8" s="52"/>
      <c r="R8" s="52"/>
      <c r="S8" s="52"/>
      <c r="T8" s="53">
        <f t="shared" si="0"/>
        <v>0</v>
      </c>
      <c r="U8" s="53">
        <f t="shared" si="1"/>
        <v>0</v>
      </c>
      <c r="V8" s="53">
        <f t="shared" si="2"/>
        <v>0</v>
      </c>
      <c r="W8" s="53">
        <f t="shared" si="3"/>
        <v>0</v>
      </c>
      <c r="X8" s="53">
        <f t="shared" si="4"/>
        <v>0</v>
      </c>
      <c r="Y8" s="53">
        <f t="shared" si="5"/>
        <v>0</v>
      </c>
      <c r="Z8" s="51"/>
      <c r="AA8" s="51"/>
      <c r="AD8" s="17"/>
      <c r="AE8" s="17"/>
      <c r="AG8" s="17"/>
    </row>
    <row r="9" spans="1:193 16371:16383" x14ac:dyDescent="0.25">
      <c r="A9" s="144"/>
      <c r="B9" s="50"/>
      <c r="C9" s="50"/>
      <c r="D9" s="50"/>
      <c r="E9" s="50"/>
      <c r="F9" s="50"/>
      <c r="G9" s="50"/>
      <c r="H9" s="50"/>
      <c r="I9" s="50"/>
      <c r="J9" s="50"/>
      <c r="K9" s="50"/>
      <c r="L9" s="50"/>
      <c r="M9" s="50"/>
      <c r="N9" s="196"/>
      <c r="O9" s="49"/>
      <c r="P9" s="52"/>
      <c r="Q9" s="52"/>
      <c r="R9" s="52"/>
      <c r="S9" s="52"/>
      <c r="T9" s="53">
        <f t="shared" si="0"/>
        <v>0</v>
      </c>
      <c r="U9" s="53">
        <f t="shared" si="1"/>
        <v>0</v>
      </c>
      <c r="V9" s="53">
        <f t="shared" si="2"/>
        <v>0</v>
      </c>
      <c r="W9" s="53">
        <f t="shared" si="3"/>
        <v>0</v>
      </c>
      <c r="X9" s="53">
        <f t="shared" si="4"/>
        <v>0</v>
      </c>
      <c r="Y9" s="53">
        <f t="shared" si="5"/>
        <v>0</v>
      </c>
      <c r="Z9" s="51"/>
      <c r="AA9" s="51"/>
      <c r="AD9" s="17"/>
      <c r="AE9" s="17"/>
      <c r="AG9" s="17"/>
    </row>
    <row r="10" spans="1:193 16371:16383" x14ac:dyDescent="0.25">
      <c r="A10" s="144"/>
      <c r="B10" s="50"/>
      <c r="C10" s="50"/>
      <c r="D10" s="50"/>
      <c r="E10" s="50"/>
      <c r="F10" s="50"/>
      <c r="G10" s="50"/>
      <c r="H10" s="50"/>
      <c r="I10" s="50"/>
      <c r="J10" s="50"/>
      <c r="K10" s="50"/>
      <c r="L10" s="50"/>
      <c r="M10" s="50"/>
      <c r="N10" s="196"/>
      <c r="O10" s="49"/>
      <c r="P10" s="52"/>
      <c r="Q10" s="52"/>
      <c r="R10" s="52"/>
      <c r="S10" s="52"/>
      <c r="T10" s="53">
        <f t="shared" si="0"/>
        <v>0</v>
      </c>
      <c r="U10" s="53">
        <f t="shared" si="1"/>
        <v>0</v>
      </c>
      <c r="V10" s="53">
        <f t="shared" si="2"/>
        <v>0</v>
      </c>
      <c r="W10" s="53">
        <f t="shared" si="3"/>
        <v>0</v>
      </c>
      <c r="X10" s="53">
        <f t="shared" si="4"/>
        <v>0</v>
      </c>
      <c r="Y10" s="53">
        <f t="shared" si="5"/>
        <v>0</v>
      </c>
      <c r="Z10" s="51"/>
      <c r="AA10" s="51"/>
      <c r="AD10" s="17"/>
      <c r="AE10" s="17"/>
      <c r="AG10" s="17"/>
    </row>
    <row r="11" spans="1:193 16371:16383" x14ac:dyDescent="0.25">
      <c r="A11" s="144"/>
      <c r="B11" s="50"/>
      <c r="C11" s="50"/>
      <c r="D11" s="50"/>
      <c r="E11" s="50"/>
      <c r="F11" s="50"/>
      <c r="G11" s="50"/>
      <c r="H11" s="50"/>
      <c r="I11" s="50"/>
      <c r="J11" s="50"/>
      <c r="K11" s="50"/>
      <c r="L11" s="50"/>
      <c r="M11" s="50"/>
      <c r="N11" s="274"/>
      <c r="O11" s="206"/>
      <c r="P11" s="249"/>
      <c r="Q11" s="249"/>
      <c r="R11" s="249"/>
      <c r="S11" s="249"/>
      <c r="T11" s="53">
        <f t="shared" si="0"/>
        <v>0</v>
      </c>
      <c r="U11" s="53">
        <f t="shared" si="1"/>
        <v>0</v>
      </c>
      <c r="V11" s="53">
        <f t="shared" si="2"/>
        <v>0</v>
      </c>
      <c r="W11" s="53">
        <f t="shared" si="3"/>
        <v>0</v>
      </c>
      <c r="X11" s="53">
        <f t="shared" si="4"/>
        <v>0</v>
      </c>
      <c r="Y11" s="53">
        <f t="shared" si="5"/>
        <v>0</v>
      </c>
      <c r="Z11" s="51"/>
      <c r="AA11" s="51"/>
      <c r="AD11" s="17"/>
      <c r="AE11" s="17"/>
      <c r="AG11" s="17"/>
    </row>
    <row r="12" spans="1:193 16371:16383" x14ac:dyDescent="0.25">
      <c r="A12" s="144"/>
      <c r="B12" s="50"/>
      <c r="C12" s="50"/>
      <c r="D12" s="50"/>
      <c r="E12" s="485"/>
      <c r="F12" s="50"/>
      <c r="G12" s="50"/>
      <c r="H12" s="50"/>
      <c r="I12" s="50"/>
      <c r="J12" s="50"/>
      <c r="K12" s="50"/>
      <c r="L12" s="50"/>
      <c r="M12" s="50"/>
      <c r="N12" s="274"/>
      <c r="O12" s="206"/>
      <c r="P12" s="249"/>
      <c r="Q12" s="249"/>
      <c r="R12" s="249"/>
      <c r="S12" s="249"/>
      <c r="T12" s="53">
        <f t="shared" si="0"/>
        <v>0</v>
      </c>
      <c r="U12" s="53">
        <f t="shared" si="1"/>
        <v>0</v>
      </c>
      <c r="V12" s="53">
        <f t="shared" si="2"/>
        <v>0</v>
      </c>
      <c r="W12" s="53">
        <f t="shared" si="3"/>
        <v>0</v>
      </c>
      <c r="X12" s="53">
        <f t="shared" si="4"/>
        <v>0</v>
      </c>
      <c r="Y12" s="53">
        <f t="shared" si="5"/>
        <v>0</v>
      </c>
      <c r="Z12" s="51"/>
      <c r="AA12" s="51"/>
      <c r="AD12" s="17"/>
      <c r="AE12" s="17"/>
      <c r="AF12" s="17"/>
      <c r="AG12" s="17"/>
    </row>
    <row r="13" spans="1:193 16371:16383" x14ac:dyDescent="0.25">
      <c r="A13" s="144"/>
      <c r="B13" s="50"/>
      <c r="C13" s="50"/>
      <c r="D13" s="50"/>
      <c r="E13" s="485"/>
      <c r="F13" s="50"/>
      <c r="G13" s="50"/>
      <c r="H13" s="50"/>
      <c r="I13" s="50"/>
      <c r="J13" s="50"/>
      <c r="K13" s="50"/>
      <c r="L13" s="50"/>
      <c r="M13" s="50"/>
      <c r="N13" s="274"/>
      <c r="O13" s="206"/>
      <c r="P13" s="249"/>
      <c r="Q13" s="249"/>
      <c r="R13" s="249"/>
      <c r="S13" s="249"/>
      <c r="T13" s="53">
        <f t="shared" si="0"/>
        <v>0</v>
      </c>
      <c r="U13" s="53">
        <f t="shared" si="1"/>
        <v>0</v>
      </c>
      <c r="V13" s="53">
        <f t="shared" si="2"/>
        <v>0</v>
      </c>
      <c r="W13" s="53">
        <f t="shared" si="3"/>
        <v>0</v>
      </c>
      <c r="X13" s="53">
        <f t="shared" si="4"/>
        <v>0</v>
      </c>
      <c r="Y13" s="53">
        <f t="shared" si="5"/>
        <v>0</v>
      </c>
      <c r="Z13" s="51"/>
      <c r="AA13" s="51"/>
      <c r="AD13" s="17"/>
      <c r="AE13" s="17"/>
      <c r="AF13" s="17"/>
      <c r="AG13" s="17"/>
    </row>
    <row r="14" spans="1:193 16371:16383" x14ac:dyDescent="0.25">
      <c r="A14" s="144"/>
      <c r="B14" s="50"/>
      <c r="C14" s="50"/>
      <c r="D14" s="50"/>
      <c r="E14" s="485"/>
      <c r="F14" s="50"/>
      <c r="G14" s="50"/>
      <c r="H14" s="50"/>
      <c r="I14" s="50"/>
      <c r="J14" s="50"/>
      <c r="K14" s="50"/>
      <c r="L14" s="50"/>
      <c r="M14" s="50"/>
      <c r="N14" s="274"/>
      <c r="O14" s="206"/>
      <c r="P14" s="249"/>
      <c r="Q14" s="249"/>
      <c r="R14" s="249"/>
      <c r="S14" s="249"/>
      <c r="T14" s="53">
        <f t="shared" si="0"/>
        <v>0</v>
      </c>
      <c r="U14" s="53">
        <f t="shared" si="1"/>
        <v>0</v>
      </c>
      <c r="V14" s="53">
        <f t="shared" si="2"/>
        <v>0</v>
      </c>
      <c r="W14" s="53">
        <f t="shared" si="3"/>
        <v>0</v>
      </c>
      <c r="X14" s="53">
        <f t="shared" si="4"/>
        <v>0</v>
      </c>
      <c r="Y14" s="53">
        <f t="shared" si="5"/>
        <v>0</v>
      </c>
      <c r="Z14" s="51"/>
      <c r="AA14" s="51"/>
      <c r="AD14" s="17"/>
      <c r="AE14" s="17"/>
      <c r="AG14" s="17"/>
    </row>
    <row r="15" spans="1:193 16371:16383" x14ac:dyDescent="0.25">
      <c r="A15" s="144"/>
      <c r="B15" s="50"/>
      <c r="C15" s="50"/>
      <c r="D15" s="50"/>
      <c r="E15" s="50"/>
      <c r="F15" s="50"/>
      <c r="G15" s="50"/>
      <c r="H15" s="50"/>
      <c r="I15" s="50"/>
      <c r="J15" s="50"/>
      <c r="K15" s="50"/>
      <c r="L15" s="50"/>
      <c r="M15" s="50"/>
      <c r="N15" s="274"/>
      <c r="O15" s="206"/>
      <c r="P15" s="249"/>
      <c r="Q15" s="249"/>
      <c r="R15" s="249"/>
      <c r="S15" s="249"/>
      <c r="T15" s="53">
        <f t="shared" si="0"/>
        <v>0</v>
      </c>
      <c r="U15" s="53">
        <f t="shared" si="1"/>
        <v>0</v>
      </c>
      <c r="V15" s="53">
        <f t="shared" si="2"/>
        <v>0</v>
      </c>
      <c r="W15" s="53">
        <f t="shared" si="3"/>
        <v>0</v>
      </c>
      <c r="X15" s="53">
        <f t="shared" si="4"/>
        <v>0</v>
      </c>
      <c r="Y15" s="53">
        <f t="shared" si="5"/>
        <v>0</v>
      </c>
      <c r="Z15" s="51"/>
      <c r="AA15" s="51"/>
      <c r="AD15" s="17"/>
      <c r="AE15" s="17"/>
      <c r="AF15" s="17"/>
      <c r="AG15" s="17"/>
    </row>
    <row r="16" spans="1:193 16371:16383" x14ac:dyDescent="0.25">
      <c r="A16" s="144"/>
      <c r="B16" s="50"/>
      <c r="C16" s="50"/>
      <c r="D16" s="50"/>
      <c r="E16" s="50"/>
      <c r="F16" s="50"/>
      <c r="G16" s="50"/>
      <c r="H16" s="50"/>
      <c r="I16" s="50"/>
      <c r="J16" s="50"/>
      <c r="K16" s="50"/>
      <c r="L16" s="50"/>
      <c r="M16" s="50"/>
      <c r="N16" s="274"/>
      <c r="O16" s="206"/>
      <c r="P16" s="249"/>
      <c r="Q16" s="249"/>
      <c r="R16" s="249"/>
      <c r="S16" s="249"/>
      <c r="T16" s="53">
        <f t="shared" si="0"/>
        <v>0</v>
      </c>
      <c r="U16" s="53">
        <f t="shared" si="1"/>
        <v>0</v>
      </c>
      <c r="V16" s="53">
        <f t="shared" si="2"/>
        <v>0</v>
      </c>
      <c r="W16" s="53">
        <f t="shared" si="3"/>
        <v>0</v>
      </c>
      <c r="X16" s="53">
        <f t="shared" si="4"/>
        <v>0</v>
      </c>
      <c r="Y16" s="53">
        <f t="shared" si="5"/>
        <v>0</v>
      </c>
      <c r="Z16" s="51"/>
      <c r="AA16" s="51"/>
      <c r="AD16" s="17"/>
      <c r="AE16" s="17"/>
      <c r="AF16" s="17"/>
      <c r="AG16" s="17"/>
    </row>
    <row r="17" spans="1:33" x14ac:dyDescent="0.25">
      <c r="A17" s="144"/>
      <c r="B17" s="50"/>
      <c r="C17" s="50"/>
      <c r="D17" s="50"/>
      <c r="E17" s="50"/>
      <c r="F17" s="50"/>
      <c r="G17" s="50"/>
      <c r="H17" s="50"/>
      <c r="I17" s="50"/>
      <c r="J17" s="50"/>
      <c r="K17" s="50"/>
      <c r="L17" s="50"/>
      <c r="M17" s="50"/>
      <c r="N17" s="274"/>
      <c r="O17" s="206"/>
      <c r="P17" s="249"/>
      <c r="Q17" s="249"/>
      <c r="R17" s="249"/>
      <c r="S17" s="249"/>
      <c r="T17" s="53">
        <f t="shared" si="0"/>
        <v>0</v>
      </c>
      <c r="U17" s="53">
        <f t="shared" si="1"/>
        <v>0</v>
      </c>
      <c r="V17" s="53">
        <f t="shared" si="2"/>
        <v>0</v>
      </c>
      <c r="W17" s="53">
        <f t="shared" si="3"/>
        <v>0</v>
      </c>
      <c r="X17" s="53">
        <f t="shared" si="4"/>
        <v>0</v>
      </c>
      <c r="Y17" s="53">
        <f t="shared" si="5"/>
        <v>0</v>
      </c>
      <c r="Z17" s="51"/>
      <c r="AA17" s="51"/>
      <c r="AD17" s="17"/>
      <c r="AE17" s="17"/>
      <c r="AF17" s="17"/>
      <c r="AG17" s="17"/>
    </row>
    <row r="18" spans="1:33" x14ac:dyDescent="0.25">
      <c r="A18" s="144"/>
      <c r="B18" s="50"/>
      <c r="C18" s="50"/>
      <c r="D18" s="50"/>
      <c r="E18" s="50"/>
      <c r="F18" s="50"/>
      <c r="G18" s="50"/>
      <c r="H18" s="50"/>
      <c r="I18" s="50"/>
      <c r="J18" s="50"/>
      <c r="K18" s="50"/>
      <c r="L18" s="50"/>
      <c r="M18" s="50"/>
      <c r="N18" s="274"/>
      <c r="O18" s="206"/>
      <c r="P18" s="249"/>
      <c r="Q18" s="249"/>
      <c r="R18" s="249"/>
      <c r="S18" s="249"/>
      <c r="T18" s="53">
        <f t="shared" si="0"/>
        <v>0</v>
      </c>
      <c r="U18" s="53">
        <f t="shared" si="1"/>
        <v>0</v>
      </c>
      <c r="V18" s="53">
        <f t="shared" si="2"/>
        <v>0</v>
      </c>
      <c r="W18" s="53">
        <f t="shared" si="3"/>
        <v>0</v>
      </c>
      <c r="X18" s="53">
        <f t="shared" si="4"/>
        <v>0</v>
      </c>
      <c r="Y18" s="53">
        <f t="shared" si="5"/>
        <v>0</v>
      </c>
      <c r="Z18" s="51"/>
      <c r="AA18" s="51"/>
      <c r="AD18" s="17"/>
      <c r="AE18" s="17"/>
      <c r="AF18" s="17"/>
      <c r="AG18" s="17"/>
    </row>
    <row r="19" spans="1:33" x14ac:dyDescent="0.25">
      <c r="A19" s="144"/>
      <c r="B19" s="198"/>
      <c r="C19" s="198"/>
      <c r="D19" s="50"/>
      <c r="E19" s="50"/>
      <c r="F19" s="50"/>
      <c r="G19" s="50"/>
      <c r="H19" s="50"/>
      <c r="I19" s="50"/>
      <c r="J19" s="50"/>
      <c r="K19" s="50"/>
      <c r="L19" s="50"/>
      <c r="M19" s="50"/>
      <c r="N19" s="206"/>
      <c r="O19" s="206"/>
      <c r="P19" s="249"/>
      <c r="Q19" s="249"/>
      <c r="R19" s="249"/>
      <c r="S19" s="249"/>
      <c r="T19" s="53">
        <f t="shared" si="0"/>
        <v>0</v>
      </c>
      <c r="U19" s="53">
        <f t="shared" si="1"/>
        <v>0</v>
      </c>
      <c r="V19" s="53">
        <f t="shared" si="2"/>
        <v>0</v>
      </c>
      <c r="W19" s="53">
        <f t="shared" si="3"/>
        <v>0</v>
      </c>
      <c r="X19" s="53">
        <f t="shared" si="4"/>
        <v>0</v>
      </c>
      <c r="Y19" s="53">
        <f t="shared" si="5"/>
        <v>0</v>
      </c>
      <c r="Z19" s="51"/>
      <c r="AA19" s="51"/>
      <c r="AD19" s="17"/>
      <c r="AE19" s="17"/>
      <c r="AF19" s="17"/>
      <c r="AG19" s="17"/>
    </row>
    <row r="20" spans="1:33" x14ac:dyDescent="0.25">
      <c r="A20" s="144"/>
      <c r="B20" s="198"/>
      <c r="C20" s="198"/>
      <c r="D20" s="50"/>
      <c r="E20" s="50"/>
      <c r="F20" s="50"/>
      <c r="G20" s="50"/>
      <c r="H20" s="50"/>
      <c r="I20" s="50"/>
      <c r="J20" s="50"/>
      <c r="K20" s="50"/>
      <c r="L20" s="50"/>
      <c r="M20" s="50"/>
      <c r="N20" s="274"/>
      <c r="O20" s="206"/>
      <c r="P20" s="249"/>
      <c r="Q20" s="249"/>
      <c r="R20" s="249"/>
      <c r="S20" s="249"/>
      <c r="T20" s="53">
        <f t="shared" si="0"/>
        <v>0</v>
      </c>
      <c r="U20" s="53">
        <f t="shared" si="1"/>
        <v>0</v>
      </c>
      <c r="V20" s="53">
        <f t="shared" si="2"/>
        <v>0</v>
      </c>
      <c r="W20" s="53">
        <f t="shared" si="3"/>
        <v>0</v>
      </c>
      <c r="X20" s="53">
        <f t="shared" si="4"/>
        <v>0</v>
      </c>
      <c r="Y20" s="53">
        <f t="shared" si="5"/>
        <v>0</v>
      </c>
      <c r="Z20" s="51"/>
      <c r="AA20" s="51"/>
      <c r="AD20" s="17"/>
      <c r="AE20" s="17"/>
      <c r="AF20" s="17"/>
      <c r="AG20" s="17"/>
    </row>
    <row r="21" spans="1:33" x14ac:dyDescent="0.25">
      <c r="A21" s="144"/>
      <c r="B21" s="198"/>
      <c r="C21" s="198"/>
      <c r="D21" s="198"/>
      <c r="E21" s="198"/>
      <c r="F21" s="50"/>
      <c r="G21" s="50"/>
      <c r="H21" s="50"/>
      <c r="I21" s="50"/>
      <c r="J21" s="50"/>
      <c r="K21" s="50"/>
      <c r="L21" s="50"/>
      <c r="M21" s="50"/>
      <c r="N21" s="274"/>
      <c r="O21" s="206"/>
      <c r="P21" s="249"/>
      <c r="Q21" s="249"/>
      <c r="R21" s="249"/>
      <c r="S21" s="249"/>
      <c r="T21" s="53">
        <f t="shared" si="0"/>
        <v>0</v>
      </c>
      <c r="U21" s="53">
        <f t="shared" si="1"/>
        <v>0</v>
      </c>
      <c r="V21" s="53">
        <f t="shared" si="2"/>
        <v>0</v>
      </c>
      <c r="W21" s="53">
        <f t="shared" si="3"/>
        <v>0</v>
      </c>
      <c r="X21" s="53">
        <f t="shared" si="4"/>
        <v>0</v>
      </c>
      <c r="Y21" s="53">
        <f t="shared" si="5"/>
        <v>0</v>
      </c>
      <c r="Z21" s="51"/>
      <c r="AA21" s="51"/>
      <c r="AD21" s="17"/>
      <c r="AE21" s="17"/>
      <c r="AF21" s="17"/>
      <c r="AG21" s="17"/>
    </row>
    <row r="22" spans="1:33" x14ac:dyDescent="0.25">
      <c r="A22" s="144"/>
      <c r="B22" s="198"/>
      <c r="C22" s="198"/>
      <c r="D22" s="198"/>
      <c r="E22" s="198"/>
      <c r="F22" s="50"/>
      <c r="G22" s="50"/>
      <c r="H22" s="50"/>
      <c r="I22" s="50"/>
      <c r="J22" s="50"/>
      <c r="K22" s="50"/>
      <c r="L22" s="50"/>
      <c r="M22" s="50"/>
      <c r="N22" s="274"/>
      <c r="O22" s="206"/>
      <c r="P22" s="249"/>
      <c r="Q22" s="249"/>
      <c r="R22" s="249"/>
      <c r="S22" s="249"/>
      <c r="T22" s="53">
        <f t="shared" si="0"/>
        <v>0</v>
      </c>
      <c r="U22" s="53">
        <f t="shared" si="1"/>
        <v>0</v>
      </c>
      <c r="V22" s="53">
        <f t="shared" si="2"/>
        <v>0</v>
      </c>
      <c r="W22" s="53">
        <f t="shared" si="3"/>
        <v>0</v>
      </c>
      <c r="X22" s="53">
        <f t="shared" si="4"/>
        <v>0</v>
      </c>
      <c r="Y22" s="53">
        <f t="shared" si="5"/>
        <v>0</v>
      </c>
      <c r="Z22" s="51"/>
      <c r="AA22" s="51"/>
      <c r="AD22" s="17"/>
      <c r="AE22" s="17"/>
      <c r="AF22" s="17"/>
      <c r="AG22" s="17"/>
    </row>
    <row r="23" spans="1:33" x14ac:dyDescent="0.25">
      <c r="A23" s="144"/>
      <c r="B23" s="198"/>
      <c r="C23" s="198"/>
      <c r="D23" s="198"/>
      <c r="E23" s="198"/>
      <c r="F23" s="50"/>
      <c r="G23" s="50"/>
      <c r="H23" s="50"/>
      <c r="I23" s="50"/>
      <c r="J23" s="50"/>
      <c r="K23" s="50"/>
      <c r="L23" s="50"/>
      <c r="M23" s="50"/>
      <c r="N23" s="274"/>
      <c r="O23" s="206"/>
      <c r="P23" s="249"/>
      <c r="Q23" s="249"/>
      <c r="R23" s="249"/>
      <c r="S23" s="249"/>
      <c r="T23" s="53">
        <f t="shared" si="0"/>
        <v>0</v>
      </c>
      <c r="U23" s="53">
        <f t="shared" si="1"/>
        <v>0</v>
      </c>
      <c r="V23" s="53">
        <f t="shared" si="2"/>
        <v>0</v>
      </c>
      <c r="W23" s="53">
        <f t="shared" si="3"/>
        <v>0</v>
      </c>
      <c r="X23" s="53">
        <f t="shared" si="4"/>
        <v>0</v>
      </c>
      <c r="Y23" s="53">
        <f t="shared" si="5"/>
        <v>0</v>
      </c>
      <c r="Z23" s="51"/>
      <c r="AA23" s="51"/>
      <c r="AD23" s="17"/>
      <c r="AE23" s="17"/>
      <c r="AF23" s="17"/>
      <c r="AG23" s="17"/>
    </row>
    <row r="24" spans="1:33" x14ac:dyDescent="0.25">
      <c r="A24" s="144"/>
      <c r="B24" s="198"/>
      <c r="C24" s="198"/>
      <c r="D24" s="198"/>
      <c r="E24" s="198"/>
      <c r="F24" s="50"/>
      <c r="G24" s="50"/>
      <c r="H24" s="50"/>
      <c r="I24" s="50"/>
      <c r="J24" s="50"/>
      <c r="K24" s="50"/>
      <c r="L24" s="50"/>
      <c r="M24" s="50"/>
      <c r="N24" s="274"/>
      <c r="O24" s="206"/>
      <c r="P24" s="249"/>
      <c r="Q24" s="249"/>
      <c r="R24" s="249"/>
      <c r="S24" s="249"/>
      <c r="T24" s="53">
        <f t="shared" si="0"/>
        <v>0</v>
      </c>
      <c r="U24" s="53">
        <f t="shared" si="1"/>
        <v>0</v>
      </c>
      <c r="V24" s="53">
        <f t="shared" si="2"/>
        <v>0</v>
      </c>
      <c r="W24" s="53">
        <f t="shared" si="3"/>
        <v>0</v>
      </c>
      <c r="X24" s="53">
        <f t="shared" si="4"/>
        <v>0</v>
      </c>
      <c r="Y24" s="53">
        <f t="shared" si="5"/>
        <v>0</v>
      </c>
      <c r="Z24" s="51"/>
      <c r="AA24" s="51"/>
      <c r="AD24" s="17"/>
      <c r="AE24" s="17"/>
      <c r="AF24" s="17"/>
      <c r="AG24" s="17"/>
    </row>
    <row r="25" spans="1:33" x14ac:dyDescent="0.25">
      <c r="A25" s="144"/>
      <c r="B25" s="198"/>
      <c r="C25" s="198"/>
      <c r="D25" s="198"/>
      <c r="E25" s="198"/>
      <c r="F25" s="50"/>
      <c r="G25" s="50"/>
      <c r="H25" s="50"/>
      <c r="I25" s="50"/>
      <c r="J25" s="50"/>
      <c r="K25" s="50"/>
      <c r="L25" s="50"/>
      <c r="M25" s="50"/>
      <c r="N25" s="274"/>
      <c r="O25" s="249"/>
      <c r="P25" s="249"/>
      <c r="Q25" s="249"/>
      <c r="R25" s="249"/>
      <c r="S25" s="249"/>
      <c r="T25" s="53">
        <f t="shared" si="0"/>
        <v>0</v>
      </c>
      <c r="U25" s="53">
        <f t="shared" si="1"/>
        <v>0</v>
      </c>
      <c r="V25" s="53">
        <f t="shared" si="2"/>
        <v>0</v>
      </c>
      <c r="W25" s="53">
        <f t="shared" si="3"/>
        <v>0</v>
      </c>
      <c r="X25" s="53">
        <f t="shared" si="4"/>
        <v>0</v>
      </c>
      <c r="Y25" s="53">
        <f t="shared" si="5"/>
        <v>0</v>
      </c>
      <c r="Z25" s="51"/>
      <c r="AA25" s="51"/>
      <c r="AC25" s="218"/>
      <c r="AD25" s="17"/>
      <c r="AE25" s="17"/>
      <c r="AF25" s="17"/>
      <c r="AG25" s="17"/>
    </row>
    <row r="26" spans="1:33" x14ac:dyDescent="0.25">
      <c r="A26" s="144"/>
      <c r="B26" s="198"/>
      <c r="C26" s="198"/>
      <c r="D26" s="198"/>
      <c r="E26" s="198"/>
      <c r="F26" s="50"/>
      <c r="G26" s="50"/>
      <c r="H26" s="50"/>
      <c r="I26" s="50"/>
      <c r="J26" s="50"/>
      <c r="K26" s="50"/>
      <c r="L26" s="50"/>
      <c r="M26" s="50"/>
      <c r="N26" s="274"/>
      <c r="O26" s="249"/>
      <c r="P26" s="249"/>
      <c r="Q26" s="249"/>
      <c r="R26" s="249"/>
      <c r="S26" s="249"/>
      <c r="T26" s="53">
        <f t="shared" si="0"/>
        <v>0</v>
      </c>
      <c r="U26" s="53">
        <f t="shared" si="1"/>
        <v>0</v>
      </c>
      <c r="V26" s="53">
        <f t="shared" si="2"/>
        <v>0</v>
      </c>
      <c r="W26" s="53">
        <f t="shared" si="3"/>
        <v>0</v>
      </c>
      <c r="X26" s="53">
        <f t="shared" si="4"/>
        <v>0</v>
      </c>
      <c r="Y26" s="53">
        <f t="shared" si="5"/>
        <v>0</v>
      </c>
      <c r="Z26" s="51"/>
      <c r="AA26" s="51"/>
      <c r="AD26" s="17"/>
      <c r="AE26" s="17"/>
      <c r="AF26" s="17"/>
      <c r="AG26" s="17"/>
    </row>
    <row r="27" spans="1:33" x14ac:dyDescent="0.25">
      <c r="A27" s="144"/>
      <c r="B27" s="50"/>
      <c r="C27" s="50"/>
      <c r="D27" s="50"/>
      <c r="E27" s="50"/>
      <c r="F27" s="50"/>
      <c r="G27" s="50"/>
      <c r="H27" s="50"/>
      <c r="I27" s="50"/>
      <c r="J27" s="50"/>
      <c r="K27" s="50"/>
      <c r="L27" s="50"/>
      <c r="M27" s="50"/>
      <c r="N27" s="274"/>
      <c r="O27" s="249"/>
      <c r="P27" s="249"/>
      <c r="Q27" s="249"/>
      <c r="R27" s="249"/>
      <c r="S27" s="249"/>
      <c r="T27" s="53">
        <f t="shared" ref="T27:X32" si="6">IF($N27="Pending",0,$N27*O27)</f>
        <v>0</v>
      </c>
      <c r="U27" s="53">
        <f t="shared" si="6"/>
        <v>0</v>
      </c>
      <c r="V27" s="53">
        <f t="shared" si="6"/>
        <v>0</v>
      </c>
      <c r="W27" s="53">
        <f t="shared" si="6"/>
        <v>0</v>
      </c>
      <c r="X27" s="53">
        <f t="shared" si="6"/>
        <v>0</v>
      </c>
      <c r="Y27" s="53">
        <f t="shared" ref="Y27:Y32" si="7">SUM(T27:X27)</f>
        <v>0</v>
      </c>
      <c r="Z27" s="51"/>
      <c r="AA27" s="51"/>
    </row>
    <row r="28" spans="1:33" x14ac:dyDescent="0.25">
      <c r="A28" s="144"/>
      <c r="B28" s="50"/>
      <c r="C28" s="50"/>
      <c r="D28" s="50"/>
      <c r="E28" s="50"/>
      <c r="F28" s="50"/>
      <c r="G28" s="50"/>
      <c r="H28" s="50"/>
      <c r="I28" s="50"/>
      <c r="J28" s="50"/>
      <c r="K28" s="50"/>
      <c r="L28" s="50"/>
      <c r="M28" s="50"/>
      <c r="N28" s="274"/>
      <c r="O28" s="206"/>
      <c r="P28" s="249"/>
      <c r="Q28" s="249"/>
      <c r="R28" s="249"/>
      <c r="S28" s="249"/>
      <c r="T28" s="53">
        <f t="shared" si="6"/>
        <v>0</v>
      </c>
      <c r="U28" s="53">
        <f t="shared" si="6"/>
        <v>0</v>
      </c>
      <c r="V28" s="53">
        <f t="shared" si="6"/>
        <v>0</v>
      </c>
      <c r="W28" s="53">
        <f t="shared" si="6"/>
        <v>0</v>
      </c>
      <c r="X28" s="53">
        <f t="shared" si="6"/>
        <v>0</v>
      </c>
      <c r="Y28" s="53">
        <f t="shared" si="7"/>
        <v>0</v>
      </c>
      <c r="Z28" s="51"/>
      <c r="AA28" s="51"/>
    </row>
    <row r="29" spans="1:33" x14ac:dyDescent="0.25">
      <c r="A29" s="144"/>
      <c r="B29" s="50"/>
      <c r="C29" s="50"/>
      <c r="D29" s="50"/>
      <c r="E29" s="50"/>
      <c r="F29" s="50"/>
      <c r="G29" s="50"/>
      <c r="H29" s="50"/>
      <c r="I29" s="50"/>
      <c r="J29" s="50"/>
      <c r="K29" s="50"/>
      <c r="L29" s="50"/>
      <c r="M29" s="50"/>
      <c r="N29" s="196"/>
      <c r="O29" s="49"/>
      <c r="P29" s="52"/>
      <c r="Q29" s="52"/>
      <c r="R29" s="52"/>
      <c r="S29" s="52"/>
      <c r="T29" s="53">
        <f t="shared" si="6"/>
        <v>0</v>
      </c>
      <c r="U29" s="53">
        <f t="shared" si="6"/>
        <v>0</v>
      </c>
      <c r="V29" s="53">
        <f t="shared" si="6"/>
        <v>0</v>
      </c>
      <c r="W29" s="53">
        <f t="shared" si="6"/>
        <v>0</v>
      </c>
      <c r="X29" s="53">
        <f t="shared" si="6"/>
        <v>0</v>
      </c>
      <c r="Y29" s="53">
        <f t="shared" si="7"/>
        <v>0</v>
      </c>
      <c r="Z29" s="51"/>
      <c r="AA29" s="51"/>
    </row>
    <row r="30" spans="1:33" x14ac:dyDescent="0.25">
      <c r="A30" s="144"/>
      <c r="B30" s="50"/>
      <c r="C30" s="50"/>
      <c r="D30" s="50"/>
      <c r="E30" s="50"/>
      <c r="F30" s="50"/>
      <c r="G30" s="50"/>
      <c r="H30" s="50"/>
      <c r="I30" s="50"/>
      <c r="J30" s="50"/>
      <c r="K30" s="50"/>
      <c r="L30" s="50"/>
      <c r="M30" s="50"/>
      <c r="N30" s="196"/>
      <c r="O30" s="49"/>
      <c r="P30" s="52"/>
      <c r="Q30" s="52"/>
      <c r="R30" s="52"/>
      <c r="S30" s="52"/>
      <c r="T30" s="53">
        <f t="shared" si="6"/>
        <v>0</v>
      </c>
      <c r="U30" s="53">
        <f t="shared" si="6"/>
        <v>0</v>
      </c>
      <c r="V30" s="53">
        <f t="shared" si="6"/>
        <v>0</v>
      </c>
      <c r="W30" s="53">
        <f t="shared" si="6"/>
        <v>0</v>
      </c>
      <c r="X30" s="53">
        <f t="shared" si="6"/>
        <v>0</v>
      </c>
      <c r="Y30" s="53">
        <f t="shared" si="7"/>
        <v>0</v>
      </c>
      <c r="Z30" s="51"/>
      <c r="AA30" s="51"/>
    </row>
    <row r="31" spans="1:33" x14ac:dyDescent="0.25">
      <c r="A31" s="144"/>
      <c r="B31" s="50"/>
      <c r="C31" s="50"/>
      <c r="D31" s="50"/>
      <c r="E31" s="50"/>
      <c r="F31" s="50"/>
      <c r="G31" s="50"/>
      <c r="H31" s="50"/>
      <c r="I31" s="50"/>
      <c r="J31" s="50"/>
      <c r="K31" s="50"/>
      <c r="L31" s="50"/>
      <c r="M31" s="50"/>
      <c r="N31" s="196"/>
      <c r="O31" s="49"/>
      <c r="P31" s="52"/>
      <c r="Q31" s="52"/>
      <c r="R31" s="52"/>
      <c r="S31" s="52"/>
      <c r="T31" s="53">
        <f t="shared" si="6"/>
        <v>0</v>
      </c>
      <c r="U31" s="53">
        <f t="shared" si="6"/>
        <v>0</v>
      </c>
      <c r="V31" s="53">
        <f t="shared" si="6"/>
        <v>0</v>
      </c>
      <c r="W31" s="53">
        <f t="shared" si="6"/>
        <v>0</v>
      </c>
      <c r="X31" s="53">
        <f t="shared" si="6"/>
        <v>0</v>
      </c>
      <c r="Y31" s="53">
        <f t="shared" si="7"/>
        <v>0</v>
      </c>
      <c r="Z31" s="51"/>
      <c r="AA31" s="51"/>
    </row>
    <row r="32" spans="1:33" x14ac:dyDescent="0.25">
      <c r="A32" s="144"/>
      <c r="B32" s="50"/>
      <c r="C32" s="50"/>
      <c r="D32" s="50"/>
      <c r="E32" s="50"/>
      <c r="F32" s="50"/>
      <c r="G32" s="50"/>
      <c r="H32" s="50"/>
      <c r="I32" s="50"/>
      <c r="J32" s="50"/>
      <c r="K32" s="50"/>
      <c r="L32" s="50"/>
      <c r="M32" s="50"/>
      <c r="N32" s="196"/>
      <c r="O32" s="49"/>
      <c r="P32" s="52"/>
      <c r="Q32" s="52"/>
      <c r="R32" s="52"/>
      <c r="S32" s="52"/>
      <c r="T32" s="53">
        <f t="shared" si="6"/>
        <v>0</v>
      </c>
      <c r="U32" s="53">
        <f t="shared" si="6"/>
        <v>0</v>
      </c>
      <c r="V32" s="53">
        <f t="shared" si="6"/>
        <v>0</v>
      </c>
      <c r="W32" s="53">
        <f t="shared" si="6"/>
        <v>0</v>
      </c>
      <c r="X32" s="53">
        <f t="shared" si="6"/>
        <v>0</v>
      </c>
      <c r="Y32" s="53">
        <f t="shared" si="7"/>
        <v>0</v>
      </c>
      <c r="Z32" s="51"/>
      <c r="AA32" s="51"/>
    </row>
    <row r="33" spans="1:33" x14ac:dyDescent="0.25">
      <c r="A33" s="329"/>
      <c r="B33" s="50"/>
      <c r="C33" s="50"/>
      <c r="D33" s="50"/>
      <c r="E33" s="50"/>
      <c r="F33" s="50"/>
      <c r="G33" s="50"/>
      <c r="H33" s="50"/>
      <c r="I33" s="50"/>
      <c r="J33" s="50"/>
      <c r="K33" s="50"/>
      <c r="L33" s="50"/>
      <c r="M33" s="50"/>
      <c r="N33" s="196"/>
      <c r="O33" s="49"/>
      <c r="P33" s="52"/>
      <c r="Q33" s="52"/>
      <c r="R33" s="52"/>
      <c r="S33" s="52"/>
      <c r="T33" s="53">
        <f t="shared" ref="T33:T72" si="8">IF($N33="Pending",0,$N33*O33)</f>
        <v>0</v>
      </c>
      <c r="U33" s="53">
        <f t="shared" ref="U33:U72" si="9">IF($N33="Pending",0,$N33*P33)</f>
        <v>0</v>
      </c>
      <c r="V33" s="53">
        <f t="shared" ref="V33:V72" si="10">IF($N33="Pending",0,$N33*Q33)</f>
        <v>0</v>
      </c>
      <c r="W33" s="53">
        <f t="shared" ref="W33:W72" si="11">IF($N33="Pending",0,$N33*R33)</f>
        <v>0</v>
      </c>
      <c r="X33" s="53">
        <f t="shared" ref="X33:X72" si="12">IF($N33="Pending",0,$N33*S33)</f>
        <v>0</v>
      </c>
      <c r="Y33" s="53">
        <f t="shared" ref="Y33:Y72" si="13">SUM(T33:X33)</f>
        <v>0</v>
      </c>
      <c r="Z33" s="51"/>
      <c r="AA33" s="51"/>
      <c r="AD33" s="307"/>
      <c r="AE33" s="307"/>
      <c r="AF33" s="307"/>
      <c r="AG33" s="307"/>
    </row>
    <row r="34" spans="1:33" x14ac:dyDescent="0.25">
      <c r="A34" s="329"/>
      <c r="B34" s="50"/>
      <c r="C34" s="50"/>
      <c r="D34" s="50"/>
      <c r="E34" s="50"/>
      <c r="F34" s="50"/>
      <c r="G34" s="50"/>
      <c r="H34" s="50"/>
      <c r="I34" s="50"/>
      <c r="J34" s="50"/>
      <c r="K34" s="50"/>
      <c r="L34" s="50"/>
      <c r="M34" s="50"/>
      <c r="N34" s="196"/>
      <c r="O34" s="49"/>
      <c r="P34" s="52"/>
      <c r="Q34" s="52"/>
      <c r="R34" s="52"/>
      <c r="S34" s="52"/>
      <c r="T34" s="53">
        <f t="shared" si="8"/>
        <v>0</v>
      </c>
      <c r="U34" s="53">
        <f t="shared" si="9"/>
        <v>0</v>
      </c>
      <c r="V34" s="53">
        <f t="shared" si="10"/>
        <v>0</v>
      </c>
      <c r="W34" s="53">
        <f t="shared" si="11"/>
        <v>0</v>
      </c>
      <c r="X34" s="53">
        <f t="shared" si="12"/>
        <v>0</v>
      </c>
      <c r="Y34" s="53">
        <f t="shared" si="13"/>
        <v>0</v>
      </c>
      <c r="Z34" s="51"/>
      <c r="AA34" s="51"/>
      <c r="AD34" s="307"/>
      <c r="AE34" s="307"/>
      <c r="AF34" s="307"/>
      <c r="AG34" s="307"/>
    </row>
    <row r="35" spans="1:33" x14ac:dyDescent="0.25">
      <c r="A35" s="329"/>
      <c r="B35" s="50"/>
      <c r="C35" s="50"/>
      <c r="D35" s="50"/>
      <c r="E35" s="50"/>
      <c r="F35" s="50"/>
      <c r="G35" s="50"/>
      <c r="H35" s="50"/>
      <c r="I35" s="50"/>
      <c r="J35" s="50"/>
      <c r="K35" s="50"/>
      <c r="L35" s="50"/>
      <c r="M35" s="50"/>
      <c r="N35" s="196"/>
      <c r="O35" s="49"/>
      <c r="P35" s="52"/>
      <c r="Q35" s="52"/>
      <c r="R35" s="52"/>
      <c r="S35" s="52"/>
      <c r="T35" s="53">
        <f t="shared" si="8"/>
        <v>0</v>
      </c>
      <c r="U35" s="53">
        <f t="shared" si="9"/>
        <v>0</v>
      </c>
      <c r="V35" s="53">
        <f t="shared" si="10"/>
        <v>0</v>
      </c>
      <c r="W35" s="53">
        <f t="shared" si="11"/>
        <v>0</v>
      </c>
      <c r="X35" s="53">
        <f t="shared" si="12"/>
        <v>0</v>
      </c>
      <c r="Y35" s="53">
        <f t="shared" si="13"/>
        <v>0</v>
      </c>
      <c r="Z35" s="51"/>
      <c r="AA35" s="51"/>
      <c r="AD35" s="307"/>
      <c r="AE35" s="307"/>
      <c r="AF35" s="307"/>
      <c r="AG35" s="307"/>
    </row>
    <row r="36" spans="1:33" x14ac:dyDescent="0.25">
      <c r="A36" s="144"/>
      <c r="B36" s="50"/>
      <c r="C36" s="50"/>
      <c r="D36" s="50"/>
      <c r="E36" s="50"/>
      <c r="F36" s="50"/>
      <c r="G36" s="50"/>
      <c r="H36" s="50"/>
      <c r="I36" s="50"/>
      <c r="J36" s="50"/>
      <c r="K36" s="50"/>
      <c r="L36" s="50"/>
      <c r="M36" s="50"/>
      <c r="N36" s="196"/>
      <c r="O36" s="49"/>
      <c r="P36" s="52"/>
      <c r="Q36" s="52"/>
      <c r="R36" s="52"/>
      <c r="S36" s="52"/>
      <c r="T36" s="53">
        <f t="shared" si="8"/>
        <v>0</v>
      </c>
      <c r="U36" s="53">
        <f t="shared" si="9"/>
        <v>0</v>
      </c>
      <c r="V36" s="53">
        <f t="shared" si="10"/>
        <v>0</v>
      </c>
      <c r="W36" s="53">
        <f t="shared" si="11"/>
        <v>0</v>
      </c>
      <c r="X36" s="53">
        <f t="shared" si="12"/>
        <v>0</v>
      </c>
      <c r="Y36" s="53">
        <f t="shared" si="13"/>
        <v>0</v>
      </c>
      <c r="Z36" s="51"/>
      <c r="AA36" s="51"/>
    </row>
    <row r="37" spans="1:33" x14ac:dyDescent="0.25">
      <c r="A37" s="144"/>
      <c r="B37" s="50"/>
      <c r="C37" s="50"/>
      <c r="D37" s="50"/>
      <c r="E37" s="50"/>
      <c r="F37" s="50"/>
      <c r="G37" s="50"/>
      <c r="H37" s="50"/>
      <c r="I37" s="50"/>
      <c r="J37" s="50"/>
      <c r="K37" s="50"/>
      <c r="L37" s="50"/>
      <c r="M37" s="50"/>
      <c r="N37" s="196"/>
      <c r="O37" s="49"/>
      <c r="P37" s="52"/>
      <c r="Q37" s="52"/>
      <c r="R37" s="52"/>
      <c r="S37" s="52"/>
      <c r="T37" s="53">
        <f t="shared" si="8"/>
        <v>0</v>
      </c>
      <c r="U37" s="53">
        <f t="shared" si="9"/>
        <v>0</v>
      </c>
      <c r="V37" s="53">
        <f t="shared" si="10"/>
        <v>0</v>
      </c>
      <c r="W37" s="53">
        <f t="shared" si="11"/>
        <v>0</v>
      </c>
      <c r="X37" s="53">
        <f t="shared" si="12"/>
        <v>0</v>
      </c>
      <c r="Y37" s="53">
        <f t="shared" si="13"/>
        <v>0</v>
      </c>
      <c r="Z37" s="51"/>
      <c r="AA37" s="51"/>
    </row>
    <row r="38" spans="1:33" x14ac:dyDescent="0.25">
      <c r="A38" s="144"/>
      <c r="B38" s="50"/>
      <c r="C38" s="50"/>
      <c r="D38" s="50"/>
      <c r="E38" s="50"/>
      <c r="F38" s="50"/>
      <c r="G38" s="50"/>
      <c r="H38" s="50"/>
      <c r="I38" s="50"/>
      <c r="J38" s="50"/>
      <c r="K38" s="50"/>
      <c r="L38" s="50"/>
      <c r="M38" s="50"/>
      <c r="N38" s="196"/>
      <c r="O38" s="49"/>
      <c r="P38" s="52"/>
      <c r="Q38" s="52"/>
      <c r="R38" s="52"/>
      <c r="S38" s="52"/>
      <c r="T38" s="53">
        <f t="shared" si="8"/>
        <v>0</v>
      </c>
      <c r="U38" s="53">
        <f t="shared" si="9"/>
        <v>0</v>
      </c>
      <c r="V38" s="53">
        <f t="shared" si="10"/>
        <v>0</v>
      </c>
      <c r="W38" s="53">
        <f t="shared" si="11"/>
        <v>0</v>
      </c>
      <c r="X38" s="53">
        <f t="shared" si="12"/>
        <v>0</v>
      </c>
      <c r="Y38" s="53">
        <f t="shared" si="13"/>
        <v>0</v>
      </c>
      <c r="Z38" s="51"/>
      <c r="AA38" s="51"/>
    </row>
    <row r="39" spans="1:33" x14ac:dyDescent="0.25">
      <c r="A39" s="144"/>
      <c r="B39" s="50"/>
      <c r="C39" s="50"/>
      <c r="D39" s="50"/>
      <c r="E39" s="50"/>
      <c r="F39" s="50"/>
      <c r="G39" s="50"/>
      <c r="H39" s="50"/>
      <c r="I39" s="50"/>
      <c r="J39" s="50"/>
      <c r="K39" s="50"/>
      <c r="L39" s="50"/>
      <c r="M39" s="50"/>
      <c r="N39" s="196"/>
      <c r="O39" s="49"/>
      <c r="P39" s="52"/>
      <c r="Q39" s="52"/>
      <c r="R39" s="52"/>
      <c r="S39" s="52"/>
      <c r="T39" s="53">
        <f t="shared" si="8"/>
        <v>0</v>
      </c>
      <c r="U39" s="53">
        <f t="shared" si="9"/>
        <v>0</v>
      </c>
      <c r="V39" s="53">
        <f t="shared" si="10"/>
        <v>0</v>
      </c>
      <c r="W39" s="53">
        <f t="shared" si="11"/>
        <v>0</v>
      </c>
      <c r="X39" s="53">
        <f t="shared" si="12"/>
        <v>0</v>
      </c>
      <c r="Y39" s="53">
        <f t="shared" si="13"/>
        <v>0</v>
      </c>
      <c r="Z39" s="51"/>
      <c r="AA39" s="51"/>
    </row>
    <row r="40" spans="1:33" x14ac:dyDescent="0.25">
      <c r="A40" s="144"/>
      <c r="B40" s="50"/>
      <c r="C40" s="50"/>
      <c r="D40" s="50"/>
      <c r="E40" s="50"/>
      <c r="F40" s="50"/>
      <c r="G40" s="50"/>
      <c r="H40" s="50"/>
      <c r="I40" s="50"/>
      <c r="J40" s="50"/>
      <c r="K40" s="50"/>
      <c r="L40" s="50"/>
      <c r="M40" s="50"/>
      <c r="N40" s="196"/>
      <c r="O40" s="49"/>
      <c r="P40" s="52"/>
      <c r="Q40" s="52"/>
      <c r="R40" s="52"/>
      <c r="S40" s="52"/>
      <c r="T40" s="53">
        <f t="shared" si="8"/>
        <v>0</v>
      </c>
      <c r="U40" s="53">
        <f t="shared" si="9"/>
        <v>0</v>
      </c>
      <c r="V40" s="53">
        <f t="shared" si="10"/>
        <v>0</v>
      </c>
      <c r="W40" s="53">
        <f t="shared" si="11"/>
        <v>0</v>
      </c>
      <c r="X40" s="53">
        <f t="shared" si="12"/>
        <v>0</v>
      </c>
      <c r="Y40" s="53">
        <f t="shared" si="13"/>
        <v>0</v>
      </c>
      <c r="Z40" s="51"/>
      <c r="AA40" s="51"/>
    </row>
    <row r="41" spans="1:33" x14ac:dyDescent="0.25">
      <c r="A41" s="144"/>
      <c r="B41" s="50"/>
      <c r="C41" s="50"/>
      <c r="D41" s="50"/>
      <c r="E41" s="50"/>
      <c r="F41" s="50"/>
      <c r="G41" s="50"/>
      <c r="H41" s="50"/>
      <c r="I41" s="50"/>
      <c r="J41" s="50"/>
      <c r="K41" s="50"/>
      <c r="L41" s="50"/>
      <c r="M41" s="50"/>
      <c r="N41" s="196"/>
      <c r="O41" s="49"/>
      <c r="P41" s="52"/>
      <c r="Q41" s="52"/>
      <c r="R41" s="52"/>
      <c r="S41" s="52"/>
      <c r="T41" s="53">
        <f t="shared" si="8"/>
        <v>0</v>
      </c>
      <c r="U41" s="53">
        <f t="shared" si="9"/>
        <v>0</v>
      </c>
      <c r="V41" s="53">
        <f t="shared" si="10"/>
        <v>0</v>
      </c>
      <c r="W41" s="53">
        <f t="shared" si="11"/>
        <v>0</v>
      </c>
      <c r="X41" s="53">
        <f t="shared" si="12"/>
        <v>0</v>
      </c>
      <c r="Y41" s="53">
        <f t="shared" si="13"/>
        <v>0</v>
      </c>
      <c r="Z41" s="51"/>
      <c r="AA41" s="51"/>
    </row>
    <row r="42" spans="1:33" x14ac:dyDescent="0.25">
      <c r="A42" s="144"/>
      <c r="B42" s="50"/>
      <c r="C42" s="50"/>
      <c r="D42" s="50"/>
      <c r="E42" s="50"/>
      <c r="F42" s="50"/>
      <c r="G42" s="50"/>
      <c r="H42" s="50"/>
      <c r="I42" s="50"/>
      <c r="J42" s="50"/>
      <c r="K42" s="50"/>
      <c r="L42" s="50"/>
      <c r="M42" s="50"/>
      <c r="N42" s="196"/>
      <c r="O42" s="49"/>
      <c r="P42" s="52"/>
      <c r="Q42" s="52"/>
      <c r="R42" s="52"/>
      <c r="S42" s="52"/>
      <c r="T42" s="53">
        <f t="shared" si="8"/>
        <v>0</v>
      </c>
      <c r="U42" s="53">
        <f t="shared" si="9"/>
        <v>0</v>
      </c>
      <c r="V42" s="53">
        <f t="shared" si="10"/>
        <v>0</v>
      </c>
      <c r="W42" s="53">
        <f t="shared" si="11"/>
        <v>0</v>
      </c>
      <c r="X42" s="53">
        <f t="shared" si="12"/>
        <v>0</v>
      </c>
      <c r="Y42" s="53">
        <f t="shared" si="13"/>
        <v>0</v>
      </c>
      <c r="Z42" s="51"/>
      <c r="AA42" s="51"/>
    </row>
    <row r="43" spans="1:33" x14ac:dyDescent="0.25">
      <c r="A43" s="144"/>
      <c r="B43" s="50"/>
      <c r="C43" s="50"/>
      <c r="D43" s="50"/>
      <c r="E43" s="50"/>
      <c r="F43" s="50"/>
      <c r="G43" s="50"/>
      <c r="H43" s="50"/>
      <c r="I43" s="50"/>
      <c r="J43" s="50"/>
      <c r="K43" s="50"/>
      <c r="L43" s="50"/>
      <c r="M43" s="50"/>
      <c r="N43" s="196"/>
      <c r="O43" s="49"/>
      <c r="P43" s="52"/>
      <c r="Q43" s="52"/>
      <c r="R43" s="52"/>
      <c r="S43" s="52"/>
      <c r="T43" s="53">
        <f t="shared" si="8"/>
        <v>0</v>
      </c>
      <c r="U43" s="53">
        <f t="shared" si="9"/>
        <v>0</v>
      </c>
      <c r="V43" s="53">
        <f t="shared" si="10"/>
        <v>0</v>
      </c>
      <c r="W43" s="53">
        <f t="shared" si="11"/>
        <v>0</v>
      </c>
      <c r="X43" s="53">
        <f t="shared" si="12"/>
        <v>0</v>
      </c>
      <c r="Y43" s="53">
        <f t="shared" si="13"/>
        <v>0</v>
      </c>
      <c r="Z43" s="51"/>
      <c r="AA43" s="51"/>
    </row>
    <row r="44" spans="1:33" x14ac:dyDescent="0.25">
      <c r="A44" s="144"/>
      <c r="B44" s="50"/>
      <c r="C44" s="50"/>
      <c r="D44" s="50"/>
      <c r="E44" s="50"/>
      <c r="F44" s="50"/>
      <c r="G44" s="50"/>
      <c r="H44" s="50"/>
      <c r="I44" s="50"/>
      <c r="J44" s="50"/>
      <c r="K44" s="50"/>
      <c r="L44" s="50"/>
      <c r="M44" s="50"/>
      <c r="N44" s="196"/>
      <c r="O44" s="49"/>
      <c r="P44" s="52"/>
      <c r="Q44" s="52"/>
      <c r="R44" s="52"/>
      <c r="S44" s="52"/>
      <c r="T44" s="53">
        <f t="shared" si="8"/>
        <v>0</v>
      </c>
      <c r="U44" s="53">
        <f t="shared" si="9"/>
        <v>0</v>
      </c>
      <c r="V44" s="53">
        <f t="shared" si="10"/>
        <v>0</v>
      </c>
      <c r="W44" s="53">
        <f t="shared" si="11"/>
        <v>0</v>
      </c>
      <c r="X44" s="53">
        <f t="shared" si="12"/>
        <v>0</v>
      </c>
      <c r="Y44" s="53">
        <f t="shared" si="13"/>
        <v>0</v>
      </c>
      <c r="Z44" s="51"/>
      <c r="AA44" s="51"/>
    </row>
    <row r="45" spans="1:33" x14ac:dyDescent="0.25">
      <c r="A45" s="144"/>
      <c r="B45" s="50"/>
      <c r="C45" s="50"/>
      <c r="D45" s="50"/>
      <c r="E45" s="50"/>
      <c r="F45" s="50"/>
      <c r="G45" s="50"/>
      <c r="H45" s="50"/>
      <c r="I45" s="50"/>
      <c r="J45" s="50"/>
      <c r="K45" s="50"/>
      <c r="L45" s="50"/>
      <c r="M45" s="50"/>
      <c r="N45" s="196"/>
      <c r="O45" s="49"/>
      <c r="P45" s="52"/>
      <c r="Q45" s="52"/>
      <c r="R45" s="52"/>
      <c r="S45" s="52"/>
      <c r="T45" s="53">
        <f t="shared" si="8"/>
        <v>0</v>
      </c>
      <c r="U45" s="53">
        <f t="shared" si="9"/>
        <v>0</v>
      </c>
      <c r="V45" s="53">
        <f t="shared" si="10"/>
        <v>0</v>
      </c>
      <c r="W45" s="53">
        <f t="shared" si="11"/>
        <v>0</v>
      </c>
      <c r="X45" s="53">
        <f t="shared" si="12"/>
        <v>0</v>
      </c>
      <c r="Y45" s="53">
        <f t="shared" si="13"/>
        <v>0</v>
      </c>
      <c r="Z45" s="51"/>
      <c r="AA45" s="51"/>
    </row>
    <row r="46" spans="1:33" x14ac:dyDescent="0.25">
      <c r="A46" s="144"/>
      <c r="B46" s="50"/>
      <c r="C46" s="50"/>
      <c r="D46" s="50"/>
      <c r="E46" s="50"/>
      <c r="F46" s="50"/>
      <c r="G46" s="50"/>
      <c r="H46" s="50"/>
      <c r="I46" s="50"/>
      <c r="J46" s="50"/>
      <c r="K46" s="50"/>
      <c r="L46" s="50"/>
      <c r="M46" s="50"/>
      <c r="N46" s="196"/>
      <c r="O46" s="49"/>
      <c r="P46" s="52"/>
      <c r="Q46" s="52"/>
      <c r="R46" s="52"/>
      <c r="S46" s="52"/>
      <c r="T46" s="53">
        <f t="shared" si="8"/>
        <v>0</v>
      </c>
      <c r="U46" s="53">
        <f t="shared" si="9"/>
        <v>0</v>
      </c>
      <c r="V46" s="53">
        <f t="shared" si="10"/>
        <v>0</v>
      </c>
      <c r="W46" s="53">
        <f t="shared" si="11"/>
        <v>0</v>
      </c>
      <c r="X46" s="53">
        <f t="shared" si="12"/>
        <v>0</v>
      </c>
      <c r="Y46" s="53">
        <f t="shared" si="13"/>
        <v>0</v>
      </c>
      <c r="Z46" s="51"/>
      <c r="AA46" s="51"/>
    </row>
    <row r="47" spans="1:33" x14ac:dyDescent="0.25">
      <c r="A47" s="144"/>
      <c r="B47" s="50"/>
      <c r="C47" s="50"/>
      <c r="D47" s="50"/>
      <c r="E47" s="50"/>
      <c r="F47" s="50"/>
      <c r="G47" s="50"/>
      <c r="H47" s="50"/>
      <c r="I47" s="50"/>
      <c r="J47" s="50"/>
      <c r="K47" s="50"/>
      <c r="L47" s="50"/>
      <c r="M47" s="50"/>
      <c r="N47" s="196"/>
      <c r="O47" s="49"/>
      <c r="P47" s="52"/>
      <c r="Q47" s="52"/>
      <c r="R47" s="52"/>
      <c r="S47" s="52"/>
      <c r="T47" s="53">
        <f t="shared" si="8"/>
        <v>0</v>
      </c>
      <c r="U47" s="53">
        <f t="shared" si="9"/>
        <v>0</v>
      </c>
      <c r="V47" s="53">
        <f t="shared" si="10"/>
        <v>0</v>
      </c>
      <c r="W47" s="53">
        <f t="shared" si="11"/>
        <v>0</v>
      </c>
      <c r="X47" s="53">
        <f t="shared" si="12"/>
        <v>0</v>
      </c>
      <c r="Y47" s="53">
        <f t="shared" si="13"/>
        <v>0</v>
      </c>
      <c r="Z47" s="51"/>
      <c r="AA47" s="51"/>
    </row>
    <row r="48" spans="1:33" x14ac:dyDescent="0.25">
      <c r="A48" s="144"/>
      <c r="B48" s="50"/>
      <c r="C48" s="50"/>
      <c r="D48" s="50"/>
      <c r="E48" s="50"/>
      <c r="F48" s="50"/>
      <c r="G48" s="50"/>
      <c r="H48" s="50"/>
      <c r="I48" s="50"/>
      <c r="J48" s="50"/>
      <c r="K48" s="50"/>
      <c r="L48" s="50"/>
      <c r="M48" s="50"/>
      <c r="N48" s="196"/>
      <c r="O48" s="49"/>
      <c r="P48" s="52"/>
      <c r="Q48" s="52"/>
      <c r="R48" s="52"/>
      <c r="S48" s="52"/>
      <c r="T48" s="53">
        <f t="shared" si="8"/>
        <v>0</v>
      </c>
      <c r="U48" s="53">
        <f t="shared" si="9"/>
        <v>0</v>
      </c>
      <c r="V48" s="53">
        <f t="shared" si="10"/>
        <v>0</v>
      </c>
      <c r="W48" s="53">
        <f t="shared" si="11"/>
        <v>0</v>
      </c>
      <c r="X48" s="53">
        <f t="shared" si="12"/>
        <v>0</v>
      </c>
      <c r="Y48" s="53">
        <f t="shared" si="13"/>
        <v>0</v>
      </c>
      <c r="Z48" s="51"/>
      <c r="AA48" s="51"/>
    </row>
    <row r="49" spans="1:27" x14ac:dyDescent="0.25">
      <c r="A49" s="144"/>
      <c r="B49" s="50"/>
      <c r="C49" s="50"/>
      <c r="D49" s="50"/>
      <c r="E49" s="50"/>
      <c r="F49" s="50"/>
      <c r="G49" s="50"/>
      <c r="H49" s="50"/>
      <c r="I49" s="50"/>
      <c r="J49" s="50"/>
      <c r="K49" s="50"/>
      <c r="L49" s="50"/>
      <c r="M49" s="50"/>
      <c r="N49" s="196"/>
      <c r="O49" s="49"/>
      <c r="P49" s="52"/>
      <c r="Q49" s="52"/>
      <c r="R49" s="52"/>
      <c r="S49" s="52"/>
      <c r="T49" s="53">
        <f t="shared" si="8"/>
        <v>0</v>
      </c>
      <c r="U49" s="53">
        <f t="shared" si="9"/>
        <v>0</v>
      </c>
      <c r="V49" s="53">
        <f t="shared" si="10"/>
        <v>0</v>
      </c>
      <c r="W49" s="53">
        <f t="shared" si="11"/>
        <v>0</v>
      </c>
      <c r="X49" s="53">
        <f t="shared" si="12"/>
        <v>0</v>
      </c>
      <c r="Y49" s="53">
        <f t="shared" si="13"/>
        <v>0</v>
      </c>
      <c r="Z49" s="51"/>
      <c r="AA49" s="51"/>
    </row>
    <row r="50" spans="1:27" x14ac:dyDescent="0.25">
      <c r="A50" s="144"/>
      <c r="B50" s="50"/>
      <c r="C50" s="50"/>
      <c r="D50" s="50"/>
      <c r="E50" s="50"/>
      <c r="F50" s="50"/>
      <c r="G50" s="50"/>
      <c r="H50" s="50"/>
      <c r="I50" s="50"/>
      <c r="J50" s="50"/>
      <c r="K50" s="50"/>
      <c r="L50" s="50"/>
      <c r="M50" s="50"/>
      <c r="N50" s="196"/>
      <c r="O50" s="49"/>
      <c r="P50" s="52"/>
      <c r="Q50" s="52"/>
      <c r="R50" s="52"/>
      <c r="S50" s="52"/>
      <c r="T50" s="53">
        <f t="shared" si="8"/>
        <v>0</v>
      </c>
      <c r="U50" s="53">
        <f t="shared" si="9"/>
        <v>0</v>
      </c>
      <c r="V50" s="53">
        <f t="shared" si="10"/>
        <v>0</v>
      </c>
      <c r="W50" s="53">
        <f t="shared" si="11"/>
        <v>0</v>
      </c>
      <c r="X50" s="53">
        <f t="shared" si="12"/>
        <v>0</v>
      </c>
      <c r="Y50" s="53">
        <f t="shared" si="13"/>
        <v>0</v>
      </c>
      <c r="Z50" s="51"/>
      <c r="AA50" s="51"/>
    </row>
    <row r="51" spans="1:27" x14ac:dyDescent="0.25">
      <c r="A51" s="144"/>
      <c r="B51" s="50"/>
      <c r="C51" s="50"/>
      <c r="D51" s="50"/>
      <c r="E51" s="50"/>
      <c r="F51" s="50"/>
      <c r="G51" s="50"/>
      <c r="H51" s="50"/>
      <c r="I51" s="50"/>
      <c r="J51" s="50"/>
      <c r="K51" s="50"/>
      <c r="L51" s="50"/>
      <c r="M51" s="50"/>
      <c r="N51" s="196"/>
      <c r="O51" s="49"/>
      <c r="P51" s="52"/>
      <c r="Q51" s="52"/>
      <c r="R51" s="52"/>
      <c r="S51" s="52"/>
      <c r="T51" s="53">
        <f t="shared" si="8"/>
        <v>0</v>
      </c>
      <c r="U51" s="53">
        <f t="shared" si="9"/>
        <v>0</v>
      </c>
      <c r="V51" s="53">
        <f t="shared" si="10"/>
        <v>0</v>
      </c>
      <c r="W51" s="53">
        <f t="shared" si="11"/>
        <v>0</v>
      </c>
      <c r="X51" s="53">
        <f t="shared" si="12"/>
        <v>0</v>
      </c>
      <c r="Y51" s="53">
        <f t="shared" si="13"/>
        <v>0</v>
      </c>
      <c r="Z51" s="51"/>
      <c r="AA51" s="51"/>
    </row>
    <row r="52" spans="1:27" x14ac:dyDescent="0.25">
      <c r="A52" s="144"/>
      <c r="B52" s="50"/>
      <c r="C52" s="50"/>
      <c r="D52" s="50"/>
      <c r="E52" s="50"/>
      <c r="F52" s="50"/>
      <c r="G52" s="50"/>
      <c r="H52" s="50"/>
      <c r="I52" s="50"/>
      <c r="J52" s="50"/>
      <c r="K52" s="50"/>
      <c r="L52" s="50"/>
      <c r="M52" s="50"/>
      <c r="N52" s="196"/>
      <c r="O52" s="49"/>
      <c r="P52" s="52"/>
      <c r="Q52" s="52"/>
      <c r="R52" s="52"/>
      <c r="S52" s="52"/>
      <c r="T52" s="53">
        <f t="shared" si="8"/>
        <v>0</v>
      </c>
      <c r="U52" s="53">
        <f t="shared" si="9"/>
        <v>0</v>
      </c>
      <c r="V52" s="53">
        <f t="shared" si="10"/>
        <v>0</v>
      </c>
      <c r="W52" s="53">
        <f t="shared" si="11"/>
        <v>0</v>
      </c>
      <c r="X52" s="53">
        <f t="shared" si="12"/>
        <v>0</v>
      </c>
      <c r="Y52" s="53">
        <f t="shared" si="13"/>
        <v>0</v>
      </c>
      <c r="Z52" s="51"/>
      <c r="AA52" s="51"/>
    </row>
    <row r="53" spans="1:27" x14ac:dyDescent="0.25">
      <c r="A53" s="144"/>
      <c r="B53" s="50"/>
      <c r="C53" s="50"/>
      <c r="D53" s="50"/>
      <c r="E53" s="50"/>
      <c r="F53" s="50"/>
      <c r="G53" s="50"/>
      <c r="H53" s="50"/>
      <c r="I53" s="50"/>
      <c r="J53" s="50"/>
      <c r="K53" s="50"/>
      <c r="L53" s="50"/>
      <c r="M53" s="50"/>
      <c r="N53" s="196"/>
      <c r="O53" s="49"/>
      <c r="P53" s="52"/>
      <c r="Q53" s="52"/>
      <c r="R53" s="52"/>
      <c r="S53" s="52"/>
      <c r="T53" s="53">
        <f t="shared" si="8"/>
        <v>0</v>
      </c>
      <c r="U53" s="53">
        <f t="shared" si="9"/>
        <v>0</v>
      </c>
      <c r="V53" s="53">
        <f t="shared" si="10"/>
        <v>0</v>
      </c>
      <c r="W53" s="53">
        <f t="shared" si="11"/>
        <v>0</v>
      </c>
      <c r="X53" s="53">
        <f t="shared" si="12"/>
        <v>0</v>
      </c>
      <c r="Y53" s="53">
        <f t="shared" si="13"/>
        <v>0</v>
      </c>
      <c r="Z53" s="51"/>
      <c r="AA53" s="51"/>
    </row>
    <row r="54" spans="1:27" x14ac:dyDescent="0.25">
      <c r="A54" s="144"/>
      <c r="B54" s="50"/>
      <c r="C54" s="50"/>
      <c r="D54" s="50"/>
      <c r="E54" s="50"/>
      <c r="F54" s="50"/>
      <c r="G54" s="50"/>
      <c r="H54" s="50"/>
      <c r="I54" s="50"/>
      <c r="J54" s="50"/>
      <c r="K54" s="50"/>
      <c r="L54" s="50"/>
      <c r="M54" s="50"/>
      <c r="N54" s="196"/>
      <c r="O54" s="49"/>
      <c r="P54" s="52"/>
      <c r="Q54" s="52"/>
      <c r="R54" s="52"/>
      <c r="S54" s="52"/>
      <c r="T54" s="53">
        <f t="shared" si="8"/>
        <v>0</v>
      </c>
      <c r="U54" s="53">
        <f t="shared" si="9"/>
        <v>0</v>
      </c>
      <c r="V54" s="53">
        <f t="shared" si="10"/>
        <v>0</v>
      </c>
      <c r="W54" s="53">
        <f t="shared" si="11"/>
        <v>0</v>
      </c>
      <c r="X54" s="53">
        <f t="shared" si="12"/>
        <v>0</v>
      </c>
      <c r="Y54" s="53">
        <f t="shared" si="13"/>
        <v>0</v>
      </c>
      <c r="Z54" s="51"/>
      <c r="AA54" s="51"/>
    </row>
    <row r="55" spans="1:27" x14ac:dyDescent="0.25">
      <c r="A55" s="144"/>
      <c r="B55" s="50"/>
      <c r="C55" s="50"/>
      <c r="D55" s="50"/>
      <c r="E55" s="50"/>
      <c r="F55" s="50"/>
      <c r="G55" s="50"/>
      <c r="H55" s="50"/>
      <c r="I55" s="50"/>
      <c r="J55" s="50"/>
      <c r="K55" s="50"/>
      <c r="L55" s="50"/>
      <c r="M55" s="50"/>
      <c r="N55" s="196"/>
      <c r="O55" s="49"/>
      <c r="P55" s="52"/>
      <c r="Q55" s="52"/>
      <c r="R55" s="52"/>
      <c r="S55" s="52"/>
      <c r="T55" s="53">
        <f t="shared" si="8"/>
        <v>0</v>
      </c>
      <c r="U55" s="53">
        <f t="shared" si="9"/>
        <v>0</v>
      </c>
      <c r="V55" s="53">
        <f t="shared" si="10"/>
        <v>0</v>
      </c>
      <c r="W55" s="53">
        <f t="shared" si="11"/>
        <v>0</v>
      </c>
      <c r="X55" s="53">
        <f t="shared" si="12"/>
        <v>0</v>
      </c>
      <c r="Y55" s="53">
        <f t="shared" si="13"/>
        <v>0</v>
      </c>
      <c r="Z55" s="51"/>
      <c r="AA55" s="51"/>
    </row>
    <row r="56" spans="1:27" x14ac:dyDescent="0.25">
      <c r="A56" s="144"/>
      <c r="B56" s="50"/>
      <c r="C56" s="50"/>
      <c r="D56" s="50"/>
      <c r="E56" s="50"/>
      <c r="F56" s="50"/>
      <c r="G56" s="50"/>
      <c r="H56" s="50"/>
      <c r="I56" s="50"/>
      <c r="J56" s="50"/>
      <c r="K56" s="50"/>
      <c r="L56" s="50"/>
      <c r="M56" s="50"/>
      <c r="N56" s="196"/>
      <c r="O56" s="49"/>
      <c r="P56" s="52"/>
      <c r="Q56" s="52"/>
      <c r="R56" s="52"/>
      <c r="S56" s="52"/>
      <c r="T56" s="53">
        <f t="shared" si="8"/>
        <v>0</v>
      </c>
      <c r="U56" s="53">
        <f t="shared" si="9"/>
        <v>0</v>
      </c>
      <c r="V56" s="53">
        <f t="shared" si="10"/>
        <v>0</v>
      </c>
      <c r="W56" s="53">
        <f t="shared" si="11"/>
        <v>0</v>
      </c>
      <c r="X56" s="53">
        <f t="shared" si="12"/>
        <v>0</v>
      </c>
      <c r="Y56" s="53">
        <f t="shared" si="13"/>
        <v>0</v>
      </c>
      <c r="Z56" s="51"/>
      <c r="AA56" s="51"/>
    </row>
    <row r="57" spans="1:27" x14ac:dyDescent="0.25">
      <c r="A57" s="144"/>
      <c r="B57" s="50"/>
      <c r="C57" s="50"/>
      <c r="D57" s="50"/>
      <c r="E57" s="50"/>
      <c r="F57" s="50"/>
      <c r="G57" s="50"/>
      <c r="H57" s="50"/>
      <c r="I57" s="50"/>
      <c r="J57" s="50"/>
      <c r="K57" s="50"/>
      <c r="L57" s="50"/>
      <c r="M57" s="50"/>
      <c r="N57" s="196"/>
      <c r="O57" s="49"/>
      <c r="P57" s="52"/>
      <c r="Q57" s="52"/>
      <c r="R57" s="52"/>
      <c r="S57" s="52"/>
      <c r="T57" s="53">
        <f t="shared" si="8"/>
        <v>0</v>
      </c>
      <c r="U57" s="53">
        <f t="shared" si="9"/>
        <v>0</v>
      </c>
      <c r="V57" s="53">
        <f t="shared" si="10"/>
        <v>0</v>
      </c>
      <c r="W57" s="53">
        <f t="shared" si="11"/>
        <v>0</v>
      </c>
      <c r="X57" s="53">
        <f t="shared" si="12"/>
        <v>0</v>
      </c>
      <c r="Y57" s="53">
        <f t="shared" si="13"/>
        <v>0</v>
      </c>
      <c r="Z57" s="51"/>
      <c r="AA57" s="51"/>
    </row>
    <row r="58" spans="1:27" x14ac:dyDescent="0.25">
      <c r="A58" s="144"/>
      <c r="B58" s="50"/>
      <c r="C58" s="50"/>
      <c r="D58" s="50"/>
      <c r="E58" s="50"/>
      <c r="F58" s="50"/>
      <c r="G58" s="50"/>
      <c r="H58" s="50"/>
      <c r="I58" s="50"/>
      <c r="J58" s="50"/>
      <c r="K58" s="50"/>
      <c r="L58" s="50"/>
      <c r="M58" s="50"/>
      <c r="N58" s="196"/>
      <c r="O58" s="49"/>
      <c r="P58" s="52"/>
      <c r="Q58" s="52"/>
      <c r="R58" s="52"/>
      <c r="S58" s="52"/>
      <c r="T58" s="53">
        <f t="shared" si="8"/>
        <v>0</v>
      </c>
      <c r="U58" s="53">
        <f t="shared" si="9"/>
        <v>0</v>
      </c>
      <c r="V58" s="53">
        <f t="shared" si="10"/>
        <v>0</v>
      </c>
      <c r="W58" s="53">
        <f t="shared" si="11"/>
        <v>0</v>
      </c>
      <c r="X58" s="53">
        <f t="shared" si="12"/>
        <v>0</v>
      </c>
      <c r="Y58" s="53">
        <f t="shared" si="13"/>
        <v>0</v>
      </c>
      <c r="Z58" s="51"/>
      <c r="AA58" s="51"/>
    </row>
    <row r="59" spans="1:27" x14ac:dyDescent="0.25">
      <c r="A59" s="144"/>
      <c r="B59" s="50"/>
      <c r="C59" s="50"/>
      <c r="D59" s="50"/>
      <c r="E59" s="50"/>
      <c r="F59" s="50"/>
      <c r="G59" s="50"/>
      <c r="H59" s="50"/>
      <c r="I59" s="50"/>
      <c r="J59" s="50"/>
      <c r="K59" s="50"/>
      <c r="L59" s="50"/>
      <c r="M59" s="50"/>
      <c r="N59" s="196"/>
      <c r="O59" s="49"/>
      <c r="P59" s="52"/>
      <c r="Q59" s="52"/>
      <c r="R59" s="52"/>
      <c r="S59" s="52"/>
      <c r="T59" s="53">
        <f t="shared" si="8"/>
        <v>0</v>
      </c>
      <c r="U59" s="53">
        <f t="shared" si="9"/>
        <v>0</v>
      </c>
      <c r="V59" s="53">
        <f t="shared" si="10"/>
        <v>0</v>
      </c>
      <c r="W59" s="53">
        <f t="shared" si="11"/>
        <v>0</v>
      </c>
      <c r="X59" s="53">
        <f t="shared" si="12"/>
        <v>0</v>
      </c>
      <c r="Y59" s="53">
        <f t="shared" si="13"/>
        <v>0</v>
      </c>
      <c r="Z59" s="51"/>
      <c r="AA59" s="51"/>
    </row>
    <row r="60" spans="1:27" x14ac:dyDescent="0.25">
      <c r="A60" s="144"/>
      <c r="B60" s="50"/>
      <c r="C60" s="50"/>
      <c r="D60" s="50"/>
      <c r="E60" s="50"/>
      <c r="F60" s="50"/>
      <c r="G60" s="50"/>
      <c r="H60" s="50"/>
      <c r="I60" s="50"/>
      <c r="J60" s="50"/>
      <c r="K60" s="50"/>
      <c r="L60" s="50"/>
      <c r="M60" s="50"/>
      <c r="N60" s="196"/>
      <c r="O60" s="49"/>
      <c r="P60" s="52"/>
      <c r="Q60" s="52"/>
      <c r="R60" s="52"/>
      <c r="S60" s="52"/>
      <c r="T60" s="53">
        <f t="shared" si="8"/>
        <v>0</v>
      </c>
      <c r="U60" s="53">
        <f t="shared" si="9"/>
        <v>0</v>
      </c>
      <c r="V60" s="53">
        <f t="shared" si="10"/>
        <v>0</v>
      </c>
      <c r="W60" s="53">
        <f t="shared" si="11"/>
        <v>0</v>
      </c>
      <c r="X60" s="53">
        <f t="shared" si="12"/>
        <v>0</v>
      </c>
      <c r="Y60" s="53">
        <f t="shared" si="13"/>
        <v>0</v>
      </c>
      <c r="Z60" s="51"/>
      <c r="AA60" s="51"/>
    </row>
    <row r="61" spans="1:27" x14ac:dyDescent="0.25">
      <c r="A61" s="144"/>
      <c r="B61" s="50"/>
      <c r="C61" s="50"/>
      <c r="D61" s="50"/>
      <c r="E61" s="50"/>
      <c r="F61" s="50"/>
      <c r="G61" s="50"/>
      <c r="H61" s="50"/>
      <c r="I61" s="50"/>
      <c r="J61" s="50"/>
      <c r="K61" s="50"/>
      <c r="L61" s="50"/>
      <c r="M61" s="50"/>
      <c r="N61" s="196"/>
      <c r="O61" s="49"/>
      <c r="P61" s="52"/>
      <c r="Q61" s="52"/>
      <c r="R61" s="52"/>
      <c r="S61" s="52"/>
      <c r="T61" s="53">
        <f t="shared" si="8"/>
        <v>0</v>
      </c>
      <c r="U61" s="53">
        <f t="shared" si="9"/>
        <v>0</v>
      </c>
      <c r="V61" s="53">
        <f t="shared" si="10"/>
        <v>0</v>
      </c>
      <c r="W61" s="53">
        <f t="shared" si="11"/>
        <v>0</v>
      </c>
      <c r="X61" s="53">
        <f t="shared" si="12"/>
        <v>0</v>
      </c>
      <c r="Y61" s="53">
        <f t="shared" si="13"/>
        <v>0</v>
      </c>
      <c r="Z61" s="51"/>
      <c r="AA61" s="51"/>
    </row>
    <row r="62" spans="1:27" x14ac:dyDescent="0.25">
      <c r="A62" s="144"/>
      <c r="B62" s="50"/>
      <c r="C62" s="50"/>
      <c r="D62" s="50"/>
      <c r="E62" s="50"/>
      <c r="F62" s="50"/>
      <c r="G62" s="50"/>
      <c r="H62" s="50"/>
      <c r="I62" s="50"/>
      <c r="J62" s="50"/>
      <c r="K62" s="50"/>
      <c r="L62" s="50"/>
      <c r="M62" s="50"/>
      <c r="N62" s="196"/>
      <c r="O62" s="49"/>
      <c r="P62" s="52"/>
      <c r="Q62" s="52"/>
      <c r="R62" s="52"/>
      <c r="S62" s="52"/>
      <c r="T62" s="53">
        <f t="shared" si="8"/>
        <v>0</v>
      </c>
      <c r="U62" s="53">
        <f t="shared" si="9"/>
        <v>0</v>
      </c>
      <c r="V62" s="53">
        <f t="shared" si="10"/>
        <v>0</v>
      </c>
      <c r="W62" s="53">
        <f t="shared" si="11"/>
        <v>0</v>
      </c>
      <c r="X62" s="53">
        <f t="shared" si="12"/>
        <v>0</v>
      </c>
      <c r="Y62" s="53">
        <f t="shared" si="13"/>
        <v>0</v>
      </c>
      <c r="Z62" s="51"/>
      <c r="AA62" s="51"/>
    </row>
    <row r="63" spans="1:27" x14ac:dyDescent="0.25">
      <c r="A63" s="144"/>
      <c r="B63" s="50"/>
      <c r="C63" s="50"/>
      <c r="D63" s="50"/>
      <c r="E63" s="50"/>
      <c r="F63" s="50"/>
      <c r="G63" s="50"/>
      <c r="H63" s="50"/>
      <c r="I63" s="50"/>
      <c r="J63" s="50"/>
      <c r="K63" s="50"/>
      <c r="L63" s="50"/>
      <c r="M63" s="50"/>
      <c r="N63" s="196"/>
      <c r="O63" s="49"/>
      <c r="P63" s="52"/>
      <c r="Q63" s="52"/>
      <c r="R63" s="52"/>
      <c r="S63" s="52"/>
      <c r="T63" s="53">
        <f t="shared" si="8"/>
        <v>0</v>
      </c>
      <c r="U63" s="53">
        <f t="shared" si="9"/>
        <v>0</v>
      </c>
      <c r="V63" s="53">
        <f t="shared" si="10"/>
        <v>0</v>
      </c>
      <c r="W63" s="53">
        <f t="shared" si="11"/>
        <v>0</v>
      </c>
      <c r="X63" s="53">
        <f t="shared" si="12"/>
        <v>0</v>
      </c>
      <c r="Y63" s="53">
        <f t="shared" si="13"/>
        <v>0</v>
      </c>
      <c r="Z63" s="51"/>
      <c r="AA63" s="51"/>
    </row>
    <row r="64" spans="1:27" x14ac:dyDescent="0.25">
      <c r="A64" s="144"/>
      <c r="B64" s="50"/>
      <c r="C64" s="50"/>
      <c r="D64" s="50"/>
      <c r="E64" s="50"/>
      <c r="F64" s="50"/>
      <c r="G64" s="50"/>
      <c r="H64" s="50"/>
      <c r="I64" s="50"/>
      <c r="J64" s="50"/>
      <c r="K64" s="50"/>
      <c r="L64" s="50"/>
      <c r="M64" s="50"/>
      <c r="N64" s="196"/>
      <c r="O64" s="49"/>
      <c r="P64" s="52"/>
      <c r="Q64" s="52"/>
      <c r="R64" s="52"/>
      <c r="S64" s="52"/>
      <c r="T64" s="53">
        <f t="shared" si="8"/>
        <v>0</v>
      </c>
      <c r="U64" s="53">
        <f t="shared" si="9"/>
        <v>0</v>
      </c>
      <c r="V64" s="53">
        <f t="shared" si="10"/>
        <v>0</v>
      </c>
      <c r="W64" s="53">
        <f t="shared" si="11"/>
        <v>0</v>
      </c>
      <c r="X64" s="53">
        <f t="shared" si="12"/>
        <v>0</v>
      </c>
      <c r="Y64" s="53">
        <f t="shared" si="13"/>
        <v>0</v>
      </c>
      <c r="Z64" s="51"/>
      <c r="AA64" s="51"/>
    </row>
    <row r="65" spans="1:27" x14ac:dyDescent="0.25">
      <c r="A65" s="144"/>
      <c r="B65" s="50"/>
      <c r="C65" s="50"/>
      <c r="D65" s="50"/>
      <c r="E65" s="50"/>
      <c r="F65" s="50"/>
      <c r="G65" s="50"/>
      <c r="H65" s="50"/>
      <c r="I65" s="50"/>
      <c r="J65" s="50"/>
      <c r="K65" s="50"/>
      <c r="L65" s="50"/>
      <c r="M65" s="50"/>
      <c r="N65" s="196"/>
      <c r="O65" s="49"/>
      <c r="P65" s="52"/>
      <c r="Q65" s="52"/>
      <c r="R65" s="52"/>
      <c r="S65" s="52"/>
      <c r="T65" s="53">
        <f t="shared" si="8"/>
        <v>0</v>
      </c>
      <c r="U65" s="53">
        <f t="shared" si="9"/>
        <v>0</v>
      </c>
      <c r="V65" s="53">
        <f t="shared" si="10"/>
        <v>0</v>
      </c>
      <c r="W65" s="53">
        <f t="shared" si="11"/>
        <v>0</v>
      </c>
      <c r="X65" s="53">
        <f t="shared" si="12"/>
        <v>0</v>
      </c>
      <c r="Y65" s="53">
        <f t="shared" si="13"/>
        <v>0</v>
      </c>
      <c r="Z65" s="51"/>
      <c r="AA65" s="51"/>
    </row>
    <row r="66" spans="1:27" x14ac:dyDescent="0.25">
      <c r="A66" s="144"/>
      <c r="B66" s="50"/>
      <c r="C66" s="50"/>
      <c r="D66" s="50"/>
      <c r="E66" s="50"/>
      <c r="F66" s="50"/>
      <c r="G66" s="50"/>
      <c r="H66" s="50"/>
      <c r="I66" s="50"/>
      <c r="J66" s="50"/>
      <c r="K66" s="50"/>
      <c r="L66" s="50"/>
      <c r="M66" s="50"/>
      <c r="N66" s="196"/>
      <c r="O66" s="49"/>
      <c r="P66" s="52"/>
      <c r="Q66" s="52"/>
      <c r="R66" s="52"/>
      <c r="S66" s="52"/>
      <c r="T66" s="53">
        <f t="shared" si="8"/>
        <v>0</v>
      </c>
      <c r="U66" s="53">
        <f t="shared" si="9"/>
        <v>0</v>
      </c>
      <c r="V66" s="53">
        <f t="shared" si="10"/>
        <v>0</v>
      </c>
      <c r="W66" s="53">
        <f t="shared" si="11"/>
        <v>0</v>
      </c>
      <c r="X66" s="53">
        <f t="shared" si="12"/>
        <v>0</v>
      </c>
      <c r="Y66" s="53">
        <f t="shared" si="13"/>
        <v>0</v>
      </c>
      <c r="Z66" s="51"/>
      <c r="AA66" s="51"/>
    </row>
    <row r="67" spans="1:27" x14ac:dyDescent="0.25">
      <c r="A67" s="144"/>
      <c r="B67" s="50"/>
      <c r="C67" s="50"/>
      <c r="D67" s="50"/>
      <c r="E67" s="50"/>
      <c r="F67" s="50"/>
      <c r="G67" s="50"/>
      <c r="H67" s="50"/>
      <c r="I67" s="50"/>
      <c r="J67" s="50"/>
      <c r="K67" s="50"/>
      <c r="L67" s="50"/>
      <c r="M67" s="50"/>
      <c r="N67" s="196"/>
      <c r="O67" s="49"/>
      <c r="P67" s="52"/>
      <c r="Q67" s="52"/>
      <c r="R67" s="52"/>
      <c r="S67" s="52"/>
      <c r="T67" s="53">
        <f t="shared" si="8"/>
        <v>0</v>
      </c>
      <c r="U67" s="53">
        <f t="shared" si="9"/>
        <v>0</v>
      </c>
      <c r="V67" s="53">
        <f t="shared" si="10"/>
        <v>0</v>
      </c>
      <c r="W67" s="53">
        <f t="shared" si="11"/>
        <v>0</v>
      </c>
      <c r="X67" s="53">
        <f t="shared" si="12"/>
        <v>0</v>
      </c>
      <c r="Y67" s="53">
        <f t="shared" si="13"/>
        <v>0</v>
      </c>
      <c r="Z67" s="51"/>
      <c r="AA67" s="51"/>
    </row>
    <row r="68" spans="1:27" x14ac:dyDescent="0.25">
      <c r="A68" s="144"/>
      <c r="B68" s="50"/>
      <c r="C68" s="50"/>
      <c r="D68" s="50"/>
      <c r="E68" s="50"/>
      <c r="F68" s="50"/>
      <c r="G68" s="50"/>
      <c r="H68" s="50"/>
      <c r="I68" s="50"/>
      <c r="J68" s="50"/>
      <c r="K68" s="50"/>
      <c r="L68" s="50"/>
      <c r="M68" s="50"/>
      <c r="N68" s="196"/>
      <c r="O68" s="49"/>
      <c r="P68" s="52"/>
      <c r="Q68" s="52"/>
      <c r="R68" s="52"/>
      <c r="S68" s="52"/>
      <c r="T68" s="53">
        <f t="shared" si="8"/>
        <v>0</v>
      </c>
      <c r="U68" s="53">
        <f t="shared" si="9"/>
        <v>0</v>
      </c>
      <c r="V68" s="53">
        <f t="shared" si="10"/>
        <v>0</v>
      </c>
      <c r="W68" s="53">
        <f t="shared" si="11"/>
        <v>0</v>
      </c>
      <c r="X68" s="53">
        <f t="shared" si="12"/>
        <v>0</v>
      </c>
      <c r="Y68" s="53">
        <f t="shared" si="13"/>
        <v>0</v>
      </c>
      <c r="Z68" s="51"/>
      <c r="AA68" s="51"/>
    </row>
    <row r="69" spans="1:27" x14ac:dyDescent="0.25">
      <c r="A69" s="144"/>
      <c r="B69" s="50"/>
      <c r="C69" s="50"/>
      <c r="D69" s="50"/>
      <c r="E69" s="50"/>
      <c r="F69" s="50"/>
      <c r="G69" s="50"/>
      <c r="H69" s="50"/>
      <c r="I69" s="50"/>
      <c r="J69" s="50"/>
      <c r="K69" s="50"/>
      <c r="L69" s="50"/>
      <c r="M69" s="50"/>
      <c r="N69" s="196"/>
      <c r="O69" s="49"/>
      <c r="P69" s="52"/>
      <c r="Q69" s="52"/>
      <c r="R69" s="52"/>
      <c r="S69" s="52"/>
      <c r="T69" s="53">
        <f t="shared" si="8"/>
        <v>0</v>
      </c>
      <c r="U69" s="53">
        <f t="shared" si="9"/>
        <v>0</v>
      </c>
      <c r="V69" s="53">
        <f t="shared" si="10"/>
        <v>0</v>
      </c>
      <c r="W69" s="53">
        <f t="shared" si="11"/>
        <v>0</v>
      </c>
      <c r="X69" s="53">
        <f t="shared" si="12"/>
        <v>0</v>
      </c>
      <c r="Y69" s="53">
        <f t="shared" si="13"/>
        <v>0</v>
      </c>
      <c r="Z69" s="51"/>
      <c r="AA69" s="51"/>
    </row>
    <row r="70" spans="1:27" x14ac:dyDescent="0.25">
      <c r="A70" s="144"/>
      <c r="B70" s="50"/>
      <c r="C70" s="50"/>
      <c r="D70" s="50"/>
      <c r="E70" s="50"/>
      <c r="F70" s="50"/>
      <c r="G70" s="50"/>
      <c r="H70" s="50"/>
      <c r="I70" s="50"/>
      <c r="J70" s="50"/>
      <c r="K70" s="50"/>
      <c r="L70" s="50"/>
      <c r="M70" s="50"/>
      <c r="N70" s="196"/>
      <c r="O70" s="49"/>
      <c r="P70" s="52"/>
      <c r="Q70" s="52"/>
      <c r="R70" s="52"/>
      <c r="S70" s="52"/>
      <c r="T70" s="53">
        <f t="shared" si="8"/>
        <v>0</v>
      </c>
      <c r="U70" s="53">
        <f t="shared" si="9"/>
        <v>0</v>
      </c>
      <c r="V70" s="53">
        <f t="shared" si="10"/>
        <v>0</v>
      </c>
      <c r="W70" s="53">
        <f t="shared" si="11"/>
        <v>0</v>
      </c>
      <c r="X70" s="53">
        <f t="shared" si="12"/>
        <v>0</v>
      </c>
      <c r="Y70" s="53">
        <f t="shared" si="13"/>
        <v>0</v>
      </c>
      <c r="Z70" s="51"/>
      <c r="AA70" s="51"/>
    </row>
    <row r="71" spans="1:27" x14ac:dyDescent="0.25">
      <c r="A71" s="144"/>
      <c r="B71" s="50"/>
      <c r="C71" s="50"/>
      <c r="D71" s="50"/>
      <c r="E71" s="50"/>
      <c r="F71" s="50"/>
      <c r="G71" s="50"/>
      <c r="H71" s="50"/>
      <c r="I71" s="50"/>
      <c r="J71" s="50"/>
      <c r="K71" s="50"/>
      <c r="L71" s="50"/>
      <c r="M71" s="50"/>
      <c r="N71" s="196"/>
      <c r="O71" s="49"/>
      <c r="P71" s="52"/>
      <c r="Q71" s="52"/>
      <c r="R71" s="52"/>
      <c r="S71" s="52"/>
      <c r="T71" s="53">
        <f t="shared" si="8"/>
        <v>0</v>
      </c>
      <c r="U71" s="53">
        <f t="shared" si="9"/>
        <v>0</v>
      </c>
      <c r="V71" s="53">
        <f t="shared" si="10"/>
        <v>0</v>
      </c>
      <c r="W71" s="53">
        <f t="shared" si="11"/>
        <v>0</v>
      </c>
      <c r="X71" s="53">
        <f t="shared" si="12"/>
        <v>0</v>
      </c>
      <c r="Y71" s="53">
        <f t="shared" si="13"/>
        <v>0</v>
      </c>
      <c r="Z71" s="51"/>
      <c r="AA71" s="51"/>
    </row>
    <row r="72" spans="1:27" x14ac:dyDescent="0.25">
      <c r="A72" s="144"/>
      <c r="B72" s="50"/>
      <c r="C72" s="50"/>
      <c r="D72" s="50"/>
      <c r="E72" s="50"/>
      <c r="F72" s="50"/>
      <c r="G72" s="50"/>
      <c r="H72" s="50"/>
      <c r="I72" s="50"/>
      <c r="J72" s="50"/>
      <c r="K72" s="50"/>
      <c r="L72" s="50"/>
      <c r="M72" s="50"/>
      <c r="N72" s="196"/>
      <c r="O72" s="49"/>
      <c r="P72" s="52"/>
      <c r="Q72" s="52"/>
      <c r="R72" s="52"/>
      <c r="S72" s="52"/>
      <c r="T72" s="53">
        <f t="shared" si="8"/>
        <v>0</v>
      </c>
      <c r="U72" s="53">
        <f t="shared" si="9"/>
        <v>0</v>
      </c>
      <c r="V72" s="53">
        <f t="shared" si="10"/>
        <v>0</v>
      </c>
      <c r="W72" s="53">
        <f t="shared" si="11"/>
        <v>0</v>
      </c>
      <c r="X72" s="53">
        <f t="shared" si="12"/>
        <v>0</v>
      </c>
      <c r="Y72" s="53">
        <f t="shared" si="13"/>
        <v>0</v>
      </c>
      <c r="Z72" s="51"/>
      <c r="AA72" s="51"/>
    </row>
    <row r="73" spans="1:27" x14ac:dyDescent="0.25">
      <c r="A73" s="144"/>
      <c r="B73" s="50"/>
      <c r="C73" s="50"/>
      <c r="D73" s="50"/>
      <c r="E73" s="50"/>
      <c r="F73" s="50"/>
      <c r="G73" s="50"/>
      <c r="H73" s="50"/>
      <c r="I73" s="50"/>
      <c r="J73" s="50"/>
      <c r="K73" s="50"/>
      <c r="L73" s="50"/>
      <c r="M73" s="50"/>
      <c r="N73" s="196"/>
      <c r="O73" s="49"/>
      <c r="P73" s="52"/>
      <c r="Q73" s="52"/>
      <c r="R73" s="52"/>
      <c r="S73" s="52"/>
      <c r="T73" s="53">
        <f t="shared" ref="T73:T104" si="14">IF($N73="Pending",0,$N73*O73)</f>
        <v>0</v>
      </c>
      <c r="U73" s="53">
        <f t="shared" ref="U73:U104" si="15">IF($N73="Pending",0,$N73*P73)</f>
        <v>0</v>
      </c>
      <c r="V73" s="53">
        <f t="shared" ref="V73:V104" si="16">IF($N73="Pending",0,$N73*Q73)</f>
        <v>0</v>
      </c>
      <c r="W73" s="53">
        <f t="shared" ref="W73:W104" si="17">IF($N73="Pending",0,$N73*R73)</f>
        <v>0</v>
      </c>
      <c r="X73" s="53">
        <f t="shared" ref="X73:X104" si="18">IF($N73="Pending",0,$N73*S73)</f>
        <v>0</v>
      </c>
      <c r="Y73" s="53">
        <f t="shared" ref="Y73:Y104" si="19">SUM(T73:X73)</f>
        <v>0</v>
      </c>
      <c r="Z73" s="51"/>
      <c r="AA73" s="51"/>
    </row>
    <row r="74" spans="1:27" x14ac:dyDescent="0.25">
      <c r="A74" s="144"/>
      <c r="B74" s="50"/>
      <c r="C74" s="50"/>
      <c r="D74" s="50"/>
      <c r="E74" s="50"/>
      <c r="F74" s="50"/>
      <c r="G74" s="50"/>
      <c r="H74" s="50"/>
      <c r="I74" s="50"/>
      <c r="J74" s="50"/>
      <c r="K74" s="50"/>
      <c r="L74" s="50"/>
      <c r="M74" s="50"/>
      <c r="N74" s="196"/>
      <c r="O74" s="49"/>
      <c r="P74" s="52"/>
      <c r="Q74" s="52"/>
      <c r="R74" s="52"/>
      <c r="S74" s="52"/>
      <c r="T74" s="53">
        <f t="shared" si="14"/>
        <v>0</v>
      </c>
      <c r="U74" s="53">
        <f t="shared" si="15"/>
        <v>0</v>
      </c>
      <c r="V74" s="53">
        <f t="shared" si="16"/>
        <v>0</v>
      </c>
      <c r="W74" s="53">
        <f t="shared" si="17"/>
        <v>0</v>
      </c>
      <c r="X74" s="53">
        <f t="shared" si="18"/>
        <v>0</v>
      </c>
      <c r="Y74" s="53">
        <f t="shared" si="19"/>
        <v>0</v>
      </c>
      <c r="Z74" s="51"/>
      <c r="AA74" s="51"/>
    </row>
    <row r="75" spans="1:27" x14ac:dyDescent="0.25">
      <c r="A75" s="144"/>
      <c r="B75" s="50"/>
      <c r="C75" s="50"/>
      <c r="D75" s="50"/>
      <c r="E75" s="50"/>
      <c r="F75" s="50"/>
      <c r="G75" s="50"/>
      <c r="H75" s="50"/>
      <c r="I75" s="50"/>
      <c r="J75" s="50"/>
      <c r="K75" s="50"/>
      <c r="L75" s="50"/>
      <c r="M75" s="50"/>
      <c r="N75" s="196"/>
      <c r="O75" s="49"/>
      <c r="P75" s="52"/>
      <c r="Q75" s="52"/>
      <c r="R75" s="52"/>
      <c r="S75" s="52"/>
      <c r="T75" s="53">
        <f t="shared" si="14"/>
        <v>0</v>
      </c>
      <c r="U75" s="53">
        <f t="shared" si="15"/>
        <v>0</v>
      </c>
      <c r="V75" s="53">
        <f t="shared" si="16"/>
        <v>0</v>
      </c>
      <c r="W75" s="53">
        <f t="shared" si="17"/>
        <v>0</v>
      </c>
      <c r="X75" s="53">
        <f t="shared" si="18"/>
        <v>0</v>
      </c>
      <c r="Y75" s="53">
        <f t="shared" si="19"/>
        <v>0</v>
      </c>
      <c r="Z75" s="51"/>
      <c r="AA75" s="51"/>
    </row>
    <row r="76" spans="1:27" x14ac:dyDescent="0.25">
      <c r="A76" s="144"/>
      <c r="B76" s="50"/>
      <c r="C76" s="50"/>
      <c r="D76" s="50"/>
      <c r="E76" s="50"/>
      <c r="F76" s="50"/>
      <c r="G76" s="50"/>
      <c r="H76" s="50"/>
      <c r="I76" s="50"/>
      <c r="J76" s="50"/>
      <c r="K76" s="50"/>
      <c r="L76" s="50"/>
      <c r="M76" s="50"/>
      <c r="N76" s="196"/>
      <c r="O76" s="49"/>
      <c r="P76" s="52"/>
      <c r="Q76" s="52"/>
      <c r="R76" s="52"/>
      <c r="S76" s="52"/>
      <c r="T76" s="53">
        <f t="shared" si="14"/>
        <v>0</v>
      </c>
      <c r="U76" s="53">
        <f t="shared" si="15"/>
        <v>0</v>
      </c>
      <c r="V76" s="53">
        <f t="shared" si="16"/>
        <v>0</v>
      </c>
      <c r="W76" s="53">
        <f t="shared" si="17"/>
        <v>0</v>
      </c>
      <c r="X76" s="53">
        <f t="shared" si="18"/>
        <v>0</v>
      </c>
      <c r="Y76" s="53">
        <f t="shared" si="19"/>
        <v>0</v>
      </c>
      <c r="Z76" s="51"/>
      <c r="AA76" s="51"/>
    </row>
    <row r="77" spans="1:27" x14ac:dyDescent="0.25">
      <c r="A77" s="144"/>
      <c r="B77" s="50"/>
      <c r="C77" s="50"/>
      <c r="D77" s="50"/>
      <c r="E77" s="50"/>
      <c r="F77" s="50"/>
      <c r="G77" s="50"/>
      <c r="H77" s="50"/>
      <c r="I77" s="50"/>
      <c r="J77" s="50"/>
      <c r="K77" s="50"/>
      <c r="L77" s="50"/>
      <c r="M77" s="50"/>
      <c r="N77" s="196"/>
      <c r="O77" s="49"/>
      <c r="P77" s="52"/>
      <c r="Q77" s="52"/>
      <c r="R77" s="52"/>
      <c r="S77" s="52"/>
      <c r="T77" s="53">
        <f t="shared" si="14"/>
        <v>0</v>
      </c>
      <c r="U77" s="53">
        <f t="shared" si="15"/>
        <v>0</v>
      </c>
      <c r="V77" s="53">
        <f t="shared" si="16"/>
        <v>0</v>
      </c>
      <c r="W77" s="53">
        <f t="shared" si="17"/>
        <v>0</v>
      </c>
      <c r="X77" s="53">
        <f t="shared" si="18"/>
        <v>0</v>
      </c>
      <c r="Y77" s="53">
        <f t="shared" si="19"/>
        <v>0</v>
      </c>
      <c r="Z77" s="51"/>
      <c r="AA77" s="51"/>
    </row>
    <row r="78" spans="1:27" x14ac:dyDescent="0.25">
      <c r="A78" s="144"/>
      <c r="B78" s="50"/>
      <c r="C78" s="50"/>
      <c r="D78" s="50"/>
      <c r="E78" s="50"/>
      <c r="F78" s="50"/>
      <c r="G78" s="50"/>
      <c r="H78" s="50"/>
      <c r="I78" s="50"/>
      <c r="J78" s="50"/>
      <c r="K78" s="50"/>
      <c r="L78" s="50"/>
      <c r="M78" s="50"/>
      <c r="N78" s="196"/>
      <c r="O78" s="49"/>
      <c r="P78" s="52"/>
      <c r="Q78" s="52"/>
      <c r="R78" s="52"/>
      <c r="S78" s="52"/>
      <c r="T78" s="53">
        <f t="shared" si="14"/>
        <v>0</v>
      </c>
      <c r="U78" s="53">
        <f t="shared" si="15"/>
        <v>0</v>
      </c>
      <c r="V78" s="53">
        <f t="shared" si="16"/>
        <v>0</v>
      </c>
      <c r="W78" s="53">
        <f t="shared" si="17"/>
        <v>0</v>
      </c>
      <c r="X78" s="53">
        <f t="shared" si="18"/>
        <v>0</v>
      </c>
      <c r="Y78" s="53">
        <f t="shared" si="19"/>
        <v>0</v>
      </c>
      <c r="Z78" s="51"/>
      <c r="AA78" s="51"/>
    </row>
    <row r="79" spans="1:27" x14ac:dyDescent="0.25">
      <c r="A79" s="144"/>
      <c r="B79" s="50"/>
      <c r="C79" s="50"/>
      <c r="D79" s="50"/>
      <c r="E79" s="50"/>
      <c r="F79" s="50"/>
      <c r="G79" s="50"/>
      <c r="H79" s="50"/>
      <c r="I79" s="50"/>
      <c r="J79" s="50"/>
      <c r="K79" s="50"/>
      <c r="L79" s="50"/>
      <c r="M79" s="50"/>
      <c r="N79" s="196"/>
      <c r="O79" s="49"/>
      <c r="P79" s="52"/>
      <c r="Q79" s="52"/>
      <c r="R79" s="52"/>
      <c r="S79" s="52"/>
      <c r="T79" s="53">
        <f t="shared" si="14"/>
        <v>0</v>
      </c>
      <c r="U79" s="53">
        <f t="shared" si="15"/>
        <v>0</v>
      </c>
      <c r="V79" s="53">
        <f t="shared" si="16"/>
        <v>0</v>
      </c>
      <c r="W79" s="53">
        <f t="shared" si="17"/>
        <v>0</v>
      </c>
      <c r="X79" s="53">
        <f t="shared" si="18"/>
        <v>0</v>
      </c>
      <c r="Y79" s="53">
        <f t="shared" si="19"/>
        <v>0</v>
      </c>
      <c r="Z79" s="51"/>
      <c r="AA79" s="51"/>
    </row>
    <row r="80" spans="1:27" x14ac:dyDescent="0.25">
      <c r="A80" s="144"/>
      <c r="B80" s="50"/>
      <c r="C80" s="50"/>
      <c r="D80" s="50"/>
      <c r="E80" s="50"/>
      <c r="F80" s="50"/>
      <c r="G80" s="50"/>
      <c r="H80" s="50"/>
      <c r="I80" s="50"/>
      <c r="J80" s="50"/>
      <c r="K80" s="50"/>
      <c r="L80" s="50"/>
      <c r="M80" s="50"/>
      <c r="N80" s="196"/>
      <c r="O80" s="49"/>
      <c r="P80" s="52"/>
      <c r="Q80" s="52"/>
      <c r="R80" s="52"/>
      <c r="S80" s="52"/>
      <c r="T80" s="53">
        <f t="shared" si="14"/>
        <v>0</v>
      </c>
      <c r="U80" s="53">
        <f t="shared" si="15"/>
        <v>0</v>
      </c>
      <c r="V80" s="53">
        <f t="shared" si="16"/>
        <v>0</v>
      </c>
      <c r="W80" s="53">
        <f t="shared" si="17"/>
        <v>0</v>
      </c>
      <c r="X80" s="53">
        <f t="shared" si="18"/>
        <v>0</v>
      </c>
      <c r="Y80" s="53">
        <f t="shared" si="19"/>
        <v>0</v>
      </c>
      <c r="Z80" s="51"/>
      <c r="AA80" s="51"/>
    </row>
    <row r="81" spans="1:27" x14ac:dyDescent="0.25">
      <c r="A81" s="144"/>
      <c r="B81" s="50"/>
      <c r="C81" s="50"/>
      <c r="D81" s="50"/>
      <c r="E81" s="50"/>
      <c r="F81" s="50"/>
      <c r="G81" s="50"/>
      <c r="H81" s="50"/>
      <c r="I81" s="50"/>
      <c r="J81" s="50"/>
      <c r="K81" s="50"/>
      <c r="L81" s="50"/>
      <c r="M81" s="50"/>
      <c r="N81" s="196"/>
      <c r="O81" s="49"/>
      <c r="P81" s="52"/>
      <c r="Q81" s="52"/>
      <c r="R81" s="52"/>
      <c r="S81" s="52"/>
      <c r="T81" s="53">
        <f t="shared" si="14"/>
        <v>0</v>
      </c>
      <c r="U81" s="53">
        <f t="shared" si="15"/>
        <v>0</v>
      </c>
      <c r="V81" s="53">
        <f t="shared" si="16"/>
        <v>0</v>
      </c>
      <c r="W81" s="53">
        <f t="shared" si="17"/>
        <v>0</v>
      </c>
      <c r="X81" s="53">
        <f t="shared" si="18"/>
        <v>0</v>
      </c>
      <c r="Y81" s="53">
        <f t="shared" si="19"/>
        <v>0</v>
      </c>
      <c r="Z81" s="51"/>
      <c r="AA81" s="51"/>
    </row>
    <row r="82" spans="1:27" x14ac:dyDescent="0.25">
      <c r="A82" s="144"/>
      <c r="B82" s="50"/>
      <c r="C82" s="50"/>
      <c r="D82" s="50"/>
      <c r="E82" s="50"/>
      <c r="F82" s="50"/>
      <c r="G82" s="50"/>
      <c r="H82" s="50"/>
      <c r="I82" s="50"/>
      <c r="J82" s="50"/>
      <c r="K82" s="50"/>
      <c r="L82" s="50"/>
      <c r="M82" s="50"/>
      <c r="N82" s="196"/>
      <c r="O82" s="49"/>
      <c r="P82" s="52"/>
      <c r="Q82" s="52"/>
      <c r="R82" s="52"/>
      <c r="S82" s="52"/>
      <c r="T82" s="53">
        <f t="shared" si="14"/>
        <v>0</v>
      </c>
      <c r="U82" s="53">
        <f t="shared" si="15"/>
        <v>0</v>
      </c>
      <c r="V82" s="53">
        <f t="shared" si="16"/>
        <v>0</v>
      </c>
      <c r="W82" s="53">
        <f t="shared" si="17"/>
        <v>0</v>
      </c>
      <c r="X82" s="53">
        <f t="shared" si="18"/>
        <v>0</v>
      </c>
      <c r="Y82" s="53">
        <f t="shared" si="19"/>
        <v>0</v>
      </c>
      <c r="Z82" s="51"/>
      <c r="AA82" s="51"/>
    </row>
    <row r="83" spans="1:27" x14ac:dyDescent="0.25">
      <c r="A83" s="144"/>
      <c r="B83" s="50"/>
      <c r="C83" s="50"/>
      <c r="D83" s="50"/>
      <c r="E83" s="50"/>
      <c r="F83" s="50"/>
      <c r="G83" s="50"/>
      <c r="H83" s="50"/>
      <c r="I83" s="50"/>
      <c r="J83" s="50"/>
      <c r="K83" s="50"/>
      <c r="L83" s="50"/>
      <c r="M83" s="50"/>
      <c r="N83" s="196"/>
      <c r="O83" s="49"/>
      <c r="P83" s="52"/>
      <c r="Q83" s="52"/>
      <c r="R83" s="52"/>
      <c r="S83" s="52"/>
      <c r="T83" s="53">
        <f t="shared" si="14"/>
        <v>0</v>
      </c>
      <c r="U83" s="53">
        <f t="shared" si="15"/>
        <v>0</v>
      </c>
      <c r="V83" s="53">
        <f t="shared" si="16"/>
        <v>0</v>
      </c>
      <c r="W83" s="53">
        <f t="shared" si="17"/>
        <v>0</v>
      </c>
      <c r="X83" s="53">
        <f t="shared" si="18"/>
        <v>0</v>
      </c>
      <c r="Y83" s="53">
        <f t="shared" si="19"/>
        <v>0</v>
      </c>
      <c r="Z83" s="51"/>
      <c r="AA83" s="51"/>
    </row>
    <row r="84" spans="1:27" x14ac:dyDescent="0.25">
      <c r="A84" s="144"/>
      <c r="B84" s="50"/>
      <c r="C84" s="50"/>
      <c r="D84" s="50"/>
      <c r="E84" s="50"/>
      <c r="F84" s="50"/>
      <c r="G84" s="50"/>
      <c r="H84" s="50"/>
      <c r="I84" s="50"/>
      <c r="J84" s="50"/>
      <c r="K84" s="50"/>
      <c r="L84" s="50"/>
      <c r="M84" s="50"/>
      <c r="N84" s="196"/>
      <c r="O84" s="49"/>
      <c r="P84" s="52"/>
      <c r="Q84" s="52"/>
      <c r="R84" s="52"/>
      <c r="S84" s="52"/>
      <c r="T84" s="53">
        <f t="shared" si="14"/>
        <v>0</v>
      </c>
      <c r="U84" s="53">
        <f t="shared" si="15"/>
        <v>0</v>
      </c>
      <c r="V84" s="53">
        <f t="shared" si="16"/>
        <v>0</v>
      </c>
      <c r="W84" s="53">
        <f t="shared" si="17"/>
        <v>0</v>
      </c>
      <c r="X84" s="53">
        <f t="shared" si="18"/>
        <v>0</v>
      </c>
      <c r="Y84" s="53">
        <f t="shared" si="19"/>
        <v>0</v>
      </c>
      <c r="Z84" s="51"/>
      <c r="AA84" s="51"/>
    </row>
    <row r="85" spans="1:27" x14ac:dyDescent="0.25">
      <c r="A85" s="144"/>
      <c r="B85" s="50"/>
      <c r="C85" s="50"/>
      <c r="D85" s="50"/>
      <c r="E85" s="50"/>
      <c r="F85" s="50"/>
      <c r="G85" s="50"/>
      <c r="H85" s="50"/>
      <c r="I85" s="50"/>
      <c r="J85" s="50"/>
      <c r="K85" s="50"/>
      <c r="L85" s="50"/>
      <c r="M85" s="50"/>
      <c r="N85" s="196"/>
      <c r="O85" s="49"/>
      <c r="P85" s="52"/>
      <c r="Q85" s="52"/>
      <c r="R85" s="52"/>
      <c r="S85" s="52"/>
      <c r="T85" s="53">
        <f t="shared" si="14"/>
        <v>0</v>
      </c>
      <c r="U85" s="53">
        <f t="shared" si="15"/>
        <v>0</v>
      </c>
      <c r="V85" s="53">
        <f t="shared" si="16"/>
        <v>0</v>
      </c>
      <c r="W85" s="53">
        <f t="shared" si="17"/>
        <v>0</v>
      </c>
      <c r="X85" s="53">
        <f t="shared" si="18"/>
        <v>0</v>
      </c>
      <c r="Y85" s="53">
        <f t="shared" si="19"/>
        <v>0</v>
      </c>
      <c r="Z85" s="51"/>
      <c r="AA85" s="51"/>
    </row>
    <row r="86" spans="1:27" x14ac:dyDescent="0.25">
      <c r="A86" s="144"/>
      <c r="B86" s="50"/>
      <c r="C86" s="50"/>
      <c r="D86" s="50"/>
      <c r="E86" s="50"/>
      <c r="F86" s="50"/>
      <c r="G86" s="50"/>
      <c r="H86" s="50"/>
      <c r="I86" s="50"/>
      <c r="J86" s="50"/>
      <c r="K86" s="50"/>
      <c r="L86" s="50"/>
      <c r="M86" s="50"/>
      <c r="N86" s="196"/>
      <c r="O86" s="49"/>
      <c r="P86" s="52"/>
      <c r="Q86" s="52"/>
      <c r="R86" s="52"/>
      <c r="S86" s="52"/>
      <c r="T86" s="53">
        <f t="shared" si="14"/>
        <v>0</v>
      </c>
      <c r="U86" s="53">
        <f t="shared" si="15"/>
        <v>0</v>
      </c>
      <c r="V86" s="53">
        <f t="shared" si="16"/>
        <v>0</v>
      </c>
      <c r="W86" s="53">
        <f t="shared" si="17"/>
        <v>0</v>
      </c>
      <c r="X86" s="53">
        <f t="shared" si="18"/>
        <v>0</v>
      </c>
      <c r="Y86" s="53">
        <f t="shared" si="19"/>
        <v>0</v>
      </c>
      <c r="Z86" s="51"/>
      <c r="AA86" s="51"/>
    </row>
    <row r="87" spans="1:27" x14ac:dyDescent="0.25">
      <c r="A87" s="144"/>
      <c r="B87" s="50"/>
      <c r="C87" s="50"/>
      <c r="D87" s="50"/>
      <c r="E87" s="50"/>
      <c r="F87" s="50"/>
      <c r="G87" s="50"/>
      <c r="H87" s="50"/>
      <c r="I87" s="50"/>
      <c r="J87" s="50"/>
      <c r="K87" s="50"/>
      <c r="L87" s="50"/>
      <c r="M87" s="50"/>
      <c r="N87" s="196"/>
      <c r="O87" s="49"/>
      <c r="P87" s="52"/>
      <c r="Q87" s="52"/>
      <c r="R87" s="52"/>
      <c r="S87" s="52"/>
      <c r="T87" s="53">
        <f t="shared" si="14"/>
        <v>0</v>
      </c>
      <c r="U87" s="53">
        <f t="shared" si="15"/>
        <v>0</v>
      </c>
      <c r="V87" s="53">
        <f t="shared" si="16"/>
        <v>0</v>
      </c>
      <c r="W87" s="53">
        <f t="shared" si="17"/>
        <v>0</v>
      </c>
      <c r="X87" s="53">
        <f t="shared" si="18"/>
        <v>0</v>
      </c>
      <c r="Y87" s="53">
        <f t="shared" si="19"/>
        <v>0</v>
      </c>
      <c r="Z87" s="51"/>
      <c r="AA87" s="51"/>
    </row>
    <row r="88" spans="1:27" x14ac:dyDescent="0.25">
      <c r="A88" s="144"/>
      <c r="B88" s="50"/>
      <c r="C88" s="50"/>
      <c r="D88" s="50"/>
      <c r="E88" s="50"/>
      <c r="F88" s="50"/>
      <c r="G88" s="50"/>
      <c r="H88" s="50"/>
      <c r="I88" s="50"/>
      <c r="J88" s="50"/>
      <c r="K88" s="50"/>
      <c r="L88" s="50"/>
      <c r="M88" s="50"/>
      <c r="N88" s="196"/>
      <c r="O88" s="49"/>
      <c r="P88" s="52"/>
      <c r="Q88" s="52"/>
      <c r="R88" s="52"/>
      <c r="S88" s="52"/>
      <c r="T88" s="53">
        <f t="shared" si="14"/>
        <v>0</v>
      </c>
      <c r="U88" s="53">
        <f t="shared" si="15"/>
        <v>0</v>
      </c>
      <c r="V88" s="53">
        <f t="shared" si="16"/>
        <v>0</v>
      </c>
      <c r="W88" s="53">
        <f t="shared" si="17"/>
        <v>0</v>
      </c>
      <c r="X88" s="53">
        <f t="shared" si="18"/>
        <v>0</v>
      </c>
      <c r="Y88" s="53">
        <f t="shared" si="19"/>
        <v>0</v>
      </c>
      <c r="Z88" s="51"/>
      <c r="AA88" s="51"/>
    </row>
    <row r="89" spans="1:27" x14ac:dyDescent="0.25">
      <c r="A89" s="144"/>
      <c r="B89" s="50"/>
      <c r="C89" s="50"/>
      <c r="D89" s="50"/>
      <c r="E89" s="50"/>
      <c r="F89" s="50"/>
      <c r="G89" s="50"/>
      <c r="H89" s="50"/>
      <c r="I89" s="50"/>
      <c r="J89" s="50"/>
      <c r="K89" s="50"/>
      <c r="L89" s="50"/>
      <c r="M89" s="50"/>
      <c r="N89" s="196"/>
      <c r="O89" s="49"/>
      <c r="P89" s="52"/>
      <c r="Q89" s="52"/>
      <c r="R89" s="52"/>
      <c r="S89" s="52"/>
      <c r="T89" s="53">
        <f t="shared" si="14"/>
        <v>0</v>
      </c>
      <c r="U89" s="53">
        <f t="shared" si="15"/>
        <v>0</v>
      </c>
      <c r="V89" s="53">
        <f t="shared" si="16"/>
        <v>0</v>
      </c>
      <c r="W89" s="53">
        <f t="shared" si="17"/>
        <v>0</v>
      </c>
      <c r="X89" s="53">
        <f t="shared" si="18"/>
        <v>0</v>
      </c>
      <c r="Y89" s="53">
        <f t="shared" si="19"/>
        <v>0</v>
      </c>
      <c r="Z89" s="51"/>
      <c r="AA89" s="51"/>
    </row>
    <row r="90" spans="1:27" x14ac:dyDescent="0.25">
      <c r="A90" s="144"/>
      <c r="B90" s="50"/>
      <c r="C90" s="50"/>
      <c r="D90" s="50"/>
      <c r="E90" s="50"/>
      <c r="F90" s="50"/>
      <c r="G90" s="50"/>
      <c r="H90" s="50"/>
      <c r="I90" s="50"/>
      <c r="J90" s="50"/>
      <c r="K90" s="50"/>
      <c r="L90" s="50"/>
      <c r="M90" s="50"/>
      <c r="N90" s="196"/>
      <c r="O90" s="49"/>
      <c r="P90" s="52"/>
      <c r="Q90" s="52"/>
      <c r="R90" s="52"/>
      <c r="S90" s="52"/>
      <c r="T90" s="53">
        <f t="shared" si="14"/>
        <v>0</v>
      </c>
      <c r="U90" s="53">
        <f t="shared" si="15"/>
        <v>0</v>
      </c>
      <c r="V90" s="53">
        <f t="shared" si="16"/>
        <v>0</v>
      </c>
      <c r="W90" s="53">
        <f t="shared" si="17"/>
        <v>0</v>
      </c>
      <c r="X90" s="53">
        <f t="shared" si="18"/>
        <v>0</v>
      </c>
      <c r="Y90" s="53">
        <f t="shared" si="19"/>
        <v>0</v>
      </c>
      <c r="Z90" s="51"/>
      <c r="AA90" s="51"/>
    </row>
    <row r="91" spans="1:27" x14ac:dyDescent="0.25">
      <c r="A91" s="144"/>
      <c r="B91" s="50"/>
      <c r="C91" s="50"/>
      <c r="D91" s="50"/>
      <c r="E91" s="50"/>
      <c r="F91" s="50"/>
      <c r="G91" s="50"/>
      <c r="H91" s="50"/>
      <c r="I91" s="50"/>
      <c r="J91" s="50"/>
      <c r="K91" s="50"/>
      <c r="L91" s="50"/>
      <c r="M91" s="50"/>
      <c r="N91" s="196"/>
      <c r="O91" s="49"/>
      <c r="P91" s="52"/>
      <c r="Q91" s="52"/>
      <c r="R91" s="52"/>
      <c r="S91" s="52"/>
      <c r="T91" s="53">
        <f t="shared" si="14"/>
        <v>0</v>
      </c>
      <c r="U91" s="53">
        <f t="shared" si="15"/>
        <v>0</v>
      </c>
      <c r="V91" s="53">
        <f t="shared" si="16"/>
        <v>0</v>
      </c>
      <c r="W91" s="53">
        <f t="shared" si="17"/>
        <v>0</v>
      </c>
      <c r="X91" s="53">
        <f t="shared" si="18"/>
        <v>0</v>
      </c>
      <c r="Y91" s="53">
        <f t="shared" si="19"/>
        <v>0</v>
      </c>
      <c r="Z91" s="51"/>
      <c r="AA91" s="51"/>
    </row>
    <row r="92" spans="1:27" x14ac:dyDescent="0.25">
      <c r="A92" s="144"/>
      <c r="B92" s="50"/>
      <c r="C92" s="50"/>
      <c r="D92" s="50"/>
      <c r="E92" s="50"/>
      <c r="F92" s="50"/>
      <c r="G92" s="50"/>
      <c r="H92" s="50"/>
      <c r="I92" s="50"/>
      <c r="J92" s="50"/>
      <c r="K92" s="50"/>
      <c r="L92" s="50"/>
      <c r="M92" s="50"/>
      <c r="N92" s="196"/>
      <c r="O92" s="49"/>
      <c r="P92" s="52"/>
      <c r="Q92" s="52"/>
      <c r="R92" s="52"/>
      <c r="S92" s="52"/>
      <c r="T92" s="53">
        <f t="shared" si="14"/>
        <v>0</v>
      </c>
      <c r="U92" s="53">
        <f t="shared" si="15"/>
        <v>0</v>
      </c>
      <c r="V92" s="53">
        <f t="shared" si="16"/>
        <v>0</v>
      </c>
      <c r="W92" s="53">
        <f t="shared" si="17"/>
        <v>0</v>
      </c>
      <c r="X92" s="53">
        <f t="shared" si="18"/>
        <v>0</v>
      </c>
      <c r="Y92" s="53">
        <f t="shared" si="19"/>
        <v>0</v>
      </c>
      <c r="Z92" s="51"/>
      <c r="AA92" s="51"/>
    </row>
    <row r="93" spans="1:27" x14ac:dyDescent="0.25">
      <c r="A93" s="144"/>
      <c r="B93" s="50"/>
      <c r="C93" s="50"/>
      <c r="D93" s="50"/>
      <c r="E93" s="50"/>
      <c r="F93" s="50"/>
      <c r="G93" s="50"/>
      <c r="H93" s="50"/>
      <c r="I93" s="50"/>
      <c r="J93" s="50"/>
      <c r="K93" s="50"/>
      <c r="L93" s="50"/>
      <c r="M93" s="50"/>
      <c r="N93" s="196"/>
      <c r="O93" s="49"/>
      <c r="P93" s="52"/>
      <c r="Q93" s="52"/>
      <c r="R93" s="52"/>
      <c r="S93" s="52"/>
      <c r="T93" s="53">
        <f t="shared" si="14"/>
        <v>0</v>
      </c>
      <c r="U93" s="53">
        <f t="shared" si="15"/>
        <v>0</v>
      </c>
      <c r="V93" s="53">
        <f t="shared" si="16"/>
        <v>0</v>
      </c>
      <c r="W93" s="53">
        <f t="shared" si="17"/>
        <v>0</v>
      </c>
      <c r="X93" s="53">
        <f t="shared" si="18"/>
        <v>0</v>
      </c>
      <c r="Y93" s="53">
        <f t="shared" si="19"/>
        <v>0</v>
      </c>
      <c r="Z93" s="51"/>
      <c r="AA93" s="51"/>
    </row>
    <row r="94" spans="1:27" x14ac:dyDescent="0.25">
      <c r="A94" s="144"/>
      <c r="B94" s="50"/>
      <c r="C94" s="50"/>
      <c r="D94" s="50"/>
      <c r="E94" s="50"/>
      <c r="F94" s="50"/>
      <c r="G94" s="50"/>
      <c r="H94" s="50"/>
      <c r="I94" s="50"/>
      <c r="J94" s="50"/>
      <c r="K94" s="50"/>
      <c r="L94" s="50"/>
      <c r="M94" s="50"/>
      <c r="N94" s="196"/>
      <c r="O94" s="49"/>
      <c r="P94" s="52"/>
      <c r="Q94" s="52"/>
      <c r="R94" s="52"/>
      <c r="S94" s="52"/>
      <c r="T94" s="53">
        <f t="shared" si="14"/>
        <v>0</v>
      </c>
      <c r="U94" s="53">
        <f t="shared" si="15"/>
        <v>0</v>
      </c>
      <c r="V94" s="53">
        <f t="shared" si="16"/>
        <v>0</v>
      </c>
      <c r="W94" s="53">
        <f t="shared" si="17"/>
        <v>0</v>
      </c>
      <c r="X94" s="53">
        <f t="shared" si="18"/>
        <v>0</v>
      </c>
      <c r="Y94" s="53">
        <f t="shared" si="19"/>
        <v>0</v>
      </c>
      <c r="Z94" s="51"/>
      <c r="AA94" s="51"/>
    </row>
    <row r="95" spans="1:27" x14ac:dyDescent="0.25">
      <c r="A95" s="144"/>
      <c r="B95" s="50"/>
      <c r="C95" s="50"/>
      <c r="D95" s="50"/>
      <c r="E95" s="50"/>
      <c r="F95" s="50"/>
      <c r="G95" s="50"/>
      <c r="H95" s="50"/>
      <c r="I95" s="50"/>
      <c r="J95" s="50"/>
      <c r="K95" s="50"/>
      <c r="L95" s="50"/>
      <c r="M95" s="50"/>
      <c r="N95" s="196"/>
      <c r="O95" s="49"/>
      <c r="P95" s="52"/>
      <c r="Q95" s="52"/>
      <c r="R95" s="52"/>
      <c r="S95" s="52"/>
      <c r="T95" s="53">
        <f t="shared" si="14"/>
        <v>0</v>
      </c>
      <c r="U95" s="53">
        <f t="shared" si="15"/>
        <v>0</v>
      </c>
      <c r="V95" s="53">
        <f t="shared" si="16"/>
        <v>0</v>
      </c>
      <c r="W95" s="53">
        <f t="shared" si="17"/>
        <v>0</v>
      </c>
      <c r="X95" s="53">
        <f t="shared" si="18"/>
        <v>0</v>
      </c>
      <c r="Y95" s="53">
        <f t="shared" si="19"/>
        <v>0</v>
      </c>
      <c r="Z95" s="51"/>
      <c r="AA95" s="51"/>
    </row>
    <row r="96" spans="1:27" x14ac:dyDescent="0.25">
      <c r="A96" s="144"/>
      <c r="B96" s="50"/>
      <c r="C96" s="50"/>
      <c r="D96" s="50"/>
      <c r="E96" s="50"/>
      <c r="F96" s="50"/>
      <c r="G96" s="50"/>
      <c r="H96" s="50"/>
      <c r="I96" s="50"/>
      <c r="J96" s="50"/>
      <c r="K96" s="50"/>
      <c r="L96" s="50"/>
      <c r="M96" s="50"/>
      <c r="N96" s="196"/>
      <c r="O96" s="49"/>
      <c r="P96" s="52"/>
      <c r="Q96" s="52"/>
      <c r="R96" s="52"/>
      <c r="S96" s="52"/>
      <c r="T96" s="53">
        <f t="shared" si="14"/>
        <v>0</v>
      </c>
      <c r="U96" s="53">
        <f t="shared" si="15"/>
        <v>0</v>
      </c>
      <c r="V96" s="53">
        <f t="shared" si="16"/>
        <v>0</v>
      </c>
      <c r="W96" s="53">
        <f t="shared" si="17"/>
        <v>0</v>
      </c>
      <c r="X96" s="53">
        <f t="shared" si="18"/>
        <v>0</v>
      </c>
      <c r="Y96" s="53">
        <f t="shared" si="19"/>
        <v>0</v>
      </c>
      <c r="Z96" s="51"/>
      <c r="AA96" s="51"/>
    </row>
    <row r="97" spans="1:29" x14ac:dyDescent="0.25">
      <c r="A97" s="144"/>
      <c r="B97" s="50"/>
      <c r="C97" s="50"/>
      <c r="D97" s="50"/>
      <c r="E97" s="50"/>
      <c r="F97" s="50"/>
      <c r="G97" s="50"/>
      <c r="H97" s="50"/>
      <c r="I97" s="50"/>
      <c r="J97" s="50"/>
      <c r="K97" s="50"/>
      <c r="L97" s="50"/>
      <c r="M97" s="50"/>
      <c r="N97" s="196"/>
      <c r="O97" s="49"/>
      <c r="P97" s="52"/>
      <c r="Q97" s="52"/>
      <c r="R97" s="52"/>
      <c r="S97" s="52"/>
      <c r="T97" s="53">
        <f t="shared" si="14"/>
        <v>0</v>
      </c>
      <c r="U97" s="53">
        <f t="shared" si="15"/>
        <v>0</v>
      </c>
      <c r="V97" s="53">
        <f t="shared" si="16"/>
        <v>0</v>
      </c>
      <c r="W97" s="53">
        <f t="shared" si="17"/>
        <v>0</v>
      </c>
      <c r="X97" s="53">
        <f t="shared" si="18"/>
        <v>0</v>
      </c>
      <c r="Y97" s="53">
        <f t="shared" si="19"/>
        <v>0</v>
      </c>
      <c r="Z97" s="51"/>
      <c r="AA97" s="51"/>
    </row>
    <row r="98" spans="1:29" x14ac:dyDescent="0.25">
      <c r="A98" s="144"/>
      <c r="B98" s="50"/>
      <c r="C98" s="50"/>
      <c r="D98" s="50"/>
      <c r="E98" s="50"/>
      <c r="F98" s="50"/>
      <c r="G98" s="50"/>
      <c r="H98" s="50"/>
      <c r="I98" s="50"/>
      <c r="J98" s="50"/>
      <c r="K98" s="50"/>
      <c r="L98" s="50"/>
      <c r="M98" s="50"/>
      <c r="N98" s="196"/>
      <c r="O98" s="49"/>
      <c r="P98" s="52"/>
      <c r="Q98" s="52"/>
      <c r="R98" s="52"/>
      <c r="S98" s="52"/>
      <c r="T98" s="53">
        <f t="shared" si="14"/>
        <v>0</v>
      </c>
      <c r="U98" s="53">
        <f t="shared" si="15"/>
        <v>0</v>
      </c>
      <c r="V98" s="53">
        <f t="shared" si="16"/>
        <v>0</v>
      </c>
      <c r="W98" s="53">
        <f t="shared" si="17"/>
        <v>0</v>
      </c>
      <c r="X98" s="53">
        <f t="shared" si="18"/>
        <v>0</v>
      </c>
      <c r="Y98" s="53">
        <f t="shared" si="19"/>
        <v>0</v>
      </c>
      <c r="Z98" s="51"/>
      <c r="AA98" s="51"/>
    </row>
    <row r="99" spans="1:29" x14ac:dyDescent="0.25">
      <c r="A99" s="144"/>
      <c r="B99" s="50"/>
      <c r="C99" s="50"/>
      <c r="D99" s="50"/>
      <c r="E99" s="50"/>
      <c r="F99" s="50"/>
      <c r="G99" s="50"/>
      <c r="H99" s="50"/>
      <c r="I99" s="50"/>
      <c r="J99" s="50"/>
      <c r="K99" s="50"/>
      <c r="L99" s="50"/>
      <c r="M99" s="50"/>
      <c r="N99" s="196"/>
      <c r="O99" s="49"/>
      <c r="P99" s="52"/>
      <c r="Q99" s="52"/>
      <c r="R99" s="52"/>
      <c r="S99" s="52"/>
      <c r="T99" s="53">
        <f t="shared" si="14"/>
        <v>0</v>
      </c>
      <c r="U99" s="53">
        <f t="shared" si="15"/>
        <v>0</v>
      </c>
      <c r="V99" s="53">
        <f t="shared" si="16"/>
        <v>0</v>
      </c>
      <c r="W99" s="53">
        <f t="shared" si="17"/>
        <v>0</v>
      </c>
      <c r="X99" s="53">
        <f t="shared" si="18"/>
        <v>0</v>
      </c>
      <c r="Y99" s="53">
        <f t="shared" si="19"/>
        <v>0</v>
      </c>
      <c r="Z99" s="51"/>
      <c r="AA99" s="51"/>
    </row>
    <row r="100" spans="1:29" x14ac:dyDescent="0.25">
      <c r="A100" s="144"/>
      <c r="B100" s="50"/>
      <c r="C100" s="50"/>
      <c r="D100" s="50"/>
      <c r="E100" s="50"/>
      <c r="F100" s="50"/>
      <c r="G100" s="50"/>
      <c r="H100" s="50"/>
      <c r="I100" s="50"/>
      <c r="J100" s="50"/>
      <c r="K100" s="50"/>
      <c r="L100" s="50"/>
      <c r="M100" s="50"/>
      <c r="N100" s="196"/>
      <c r="O100" s="49"/>
      <c r="P100" s="52"/>
      <c r="Q100" s="52"/>
      <c r="R100" s="52"/>
      <c r="S100" s="52"/>
      <c r="T100" s="53">
        <f t="shared" si="14"/>
        <v>0</v>
      </c>
      <c r="U100" s="53">
        <f t="shared" si="15"/>
        <v>0</v>
      </c>
      <c r="V100" s="53">
        <f t="shared" si="16"/>
        <v>0</v>
      </c>
      <c r="W100" s="53">
        <f t="shared" si="17"/>
        <v>0</v>
      </c>
      <c r="X100" s="53">
        <f t="shared" si="18"/>
        <v>0</v>
      </c>
      <c r="Y100" s="53">
        <f t="shared" si="19"/>
        <v>0</v>
      </c>
      <c r="Z100" s="51"/>
      <c r="AA100" s="51"/>
    </row>
    <row r="101" spans="1:29" x14ac:dyDescent="0.25">
      <c r="A101" s="144"/>
      <c r="B101" s="50"/>
      <c r="C101" s="50"/>
      <c r="D101" s="50"/>
      <c r="E101" s="50"/>
      <c r="F101" s="50"/>
      <c r="G101" s="50"/>
      <c r="H101" s="50"/>
      <c r="I101" s="50"/>
      <c r="J101" s="50"/>
      <c r="K101" s="50"/>
      <c r="L101" s="50"/>
      <c r="M101" s="50"/>
      <c r="N101" s="196"/>
      <c r="O101" s="49"/>
      <c r="P101" s="52"/>
      <c r="Q101" s="52"/>
      <c r="R101" s="52"/>
      <c r="S101" s="52"/>
      <c r="T101" s="53">
        <f t="shared" si="14"/>
        <v>0</v>
      </c>
      <c r="U101" s="53">
        <f t="shared" si="15"/>
        <v>0</v>
      </c>
      <c r="V101" s="53">
        <f t="shared" si="16"/>
        <v>0</v>
      </c>
      <c r="W101" s="53">
        <f t="shared" si="17"/>
        <v>0</v>
      </c>
      <c r="X101" s="53">
        <f t="shared" si="18"/>
        <v>0</v>
      </c>
      <c r="Y101" s="53">
        <f t="shared" si="19"/>
        <v>0</v>
      </c>
      <c r="Z101" s="51"/>
      <c r="AA101" s="51"/>
    </row>
    <row r="102" spans="1:29" x14ac:dyDescent="0.25">
      <c r="A102" s="144"/>
      <c r="B102" s="50"/>
      <c r="C102" s="50"/>
      <c r="D102" s="50"/>
      <c r="E102" s="50"/>
      <c r="F102" s="50"/>
      <c r="G102" s="50"/>
      <c r="H102" s="50"/>
      <c r="I102" s="50"/>
      <c r="J102" s="50"/>
      <c r="K102" s="50"/>
      <c r="L102" s="50"/>
      <c r="M102" s="50"/>
      <c r="N102" s="196"/>
      <c r="O102" s="49"/>
      <c r="P102" s="52"/>
      <c r="Q102" s="52"/>
      <c r="R102" s="52"/>
      <c r="S102" s="52"/>
      <c r="T102" s="53">
        <f t="shared" si="14"/>
        <v>0</v>
      </c>
      <c r="U102" s="53">
        <f t="shared" si="15"/>
        <v>0</v>
      </c>
      <c r="V102" s="53">
        <f t="shared" si="16"/>
        <v>0</v>
      </c>
      <c r="W102" s="53">
        <f t="shared" si="17"/>
        <v>0</v>
      </c>
      <c r="X102" s="53">
        <f t="shared" si="18"/>
        <v>0</v>
      </c>
      <c r="Y102" s="53">
        <f t="shared" si="19"/>
        <v>0</v>
      </c>
      <c r="Z102" s="51"/>
      <c r="AA102" s="51"/>
    </row>
    <row r="103" spans="1:29" x14ac:dyDescent="0.25">
      <c r="A103" s="144"/>
      <c r="B103" s="50"/>
      <c r="C103" s="50"/>
      <c r="D103" s="50"/>
      <c r="E103" s="50"/>
      <c r="F103" s="50"/>
      <c r="G103" s="50"/>
      <c r="H103" s="50"/>
      <c r="I103" s="50"/>
      <c r="J103" s="50"/>
      <c r="K103" s="50"/>
      <c r="L103" s="50"/>
      <c r="M103" s="50"/>
      <c r="N103" s="196"/>
      <c r="O103" s="49"/>
      <c r="P103" s="52"/>
      <c r="Q103" s="52"/>
      <c r="R103" s="52"/>
      <c r="S103" s="52"/>
      <c r="T103" s="53">
        <f t="shared" si="14"/>
        <v>0</v>
      </c>
      <c r="U103" s="53">
        <f t="shared" si="15"/>
        <v>0</v>
      </c>
      <c r="V103" s="53">
        <f t="shared" si="16"/>
        <v>0</v>
      </c>
      <c r="W103" s="53">
        <f t="shared" si="17"/>
        <v>0</v>
      </c>
      <c r="X103" s="53">
        <f t="shared" si="18"/>
        <v>0</v>
      </c>
      <c r="Y103" s="53">
        <f t="shared" si="19"/>
        <v>0</v>
      </c>
      <c r="Z103" s="51"/>
      <c r="AA103" s="51"/>
    </row>
    <row r="104" spans="1:29" x14ac:dyDescent="0.25">
      <c r="A104" s="144"/>
      <c r="B104" s="50"/>
      <c r="C104" s="50"/>
      <c r="D104" s="50"/>
      <c r="E104" s="50"/>
      <c r="F104" s="50"/>
      <c r="G104" s="50"/>
      <c r="H104" s="50"/>
      <c r="I104" s="50"/>
      <c r="J104" s="50"/>
      <c r="K104" s="50"/>
      <c r="L104" s="50"/>
      <c r="M104" s="50"/>
      <c r="N104" s="196"/>
      <c r="O104" s="49"/>
      <c r="P104" s="52"/>
      <c r="Q104" s="52"/>
      <c r="R104" s="52"/>
      <c r="S104" s="52"/>
      <c r="T104" s="53">
        <f t="shared" si="14"/>
        <v>0</v>
      </c>
      <c r="U104" s="53">
        <f t="shared" si="15"/>
        <v>0</v>
      </c>
      <c r="V104" s="53">
        <f t="shared" si="16"/>
        <v>0</v>
      </c>
      <c r="W104" s="53">
        <f t="shared" si="17"/>
        <v>0</v>
      </c>
      <c r="X104" s="53">
        <f t="shared" si="18"/>
        <v>0</v>
      </c>
      <c r="Y104" s="53">
        <f t="shared" si="19"/>
        <v>0</v>
      </c>
      <c r="Z104" s="51"/>
      <c r="AA104" s="51"/>
    </row>
    <row r="105" spans="1:29" x14ac:dyDescent="0.25">
      <c r="A105" s="144"/>
      <c r="B105" s="50"/>
      <c r="C105" s="50"/>
      <c r="D105" s="50"/>
      <c r="E105" s="50"/>
      <c r="F105" s="50"/>
      <c r="G105" s="50"/>
      <c r="H105" s="50"/>
      <c r="I105" s="50"/>
      <c r="J105" s="50"/>
      <c r="K105" s="50"/>
      <c r="L105" s="50"/>
      <c r="M105" s="50"/>
      <c r="N105" s="196"/>
      <c r="O105" s="49"/>
      <c r="P105" s="52"/>
      <c r="Q105" s="52"/>
      <c r="R105" s="52"/>
      <c r="S105" s="52"/>
      <c r="T105" s="53">
        <f t="shared" ref="T105:X107" si="20">IF($N105="Pending",0,$N105*O105)</f>
        <v>0</v>
      </c>
      <c r="U105" s="53">
        <f t="shared" si="20"/>
        <v>0</v>
      </c>
      <c r="V105" s="53">
        <f t="shared" si="20"/>
        <v>0</v>
      </c>
      <c r="W105" s="53">
        <f t="shared" si="20"/>
        <v>0</v>
      </c>
      <c r="X105" s="53">
        <f t="shared" si="20"/>
        <v>0</v>
      </c>
      <c r="Y105" s="53">
        <f t="shared" ref="Y105:Y107" si="21">SUM(T105:X105)</f>
        <v>0</v>
      </c>
      <c r="Z105" s="51"/>
      <c r="AA105" s="51"/>
    </row>
    <row r="106" spans="1:29" x14ac:dyDescent="0.25">
      <c r="A106" s="144"/>
      <c r="B106" s="50"/>
      <c r="C106" s="50"/>
      <c r="D106" s="50"/>
      <c r="E106" s="50"/>
      <c r="F106" s="50"/>
      <c r="G106" s="50"/>
      <c r="H106" s="50"/>
      <c r="I106" s="50"/>
      <c r="J106" s="50"/>
      <c r="K106" s="50"/>
      <c r="L106" s="50"/>
      <c r="M106" s="50"/>
      <c r="N106" s="196"/>
      <c r="O106" s="49"/>
      <c r="P106" s="52"/>
      <c r="Q106" s="52"/>
      <c r="R106" s="52"/>
      <c r="S106" s="52"/>
      <c r="T106" s="53">
        <f t="shared" si="20"/>
        <v>0</v>
      </c>
      <c r="U106" s="53">
        <f t="shared" si="20"/>
        <v>0</v>
      </c>
      <c r="V106" s="53">
        <f t="shared" si="20"/>
        <v>0</v>
      </c>
      <c r="W106" s="53">
        <f t="shared" si="20"/>
        <v>0</v>
      </c>
      <c r="X106" s="53">
        <f t="shared" si="20"/>
        <v>0</v>
      </c>
      <c r="Y106" s="53">
        <f t="shared" si="21"/>
        <v>0</v>
      </c>
      <c r="Z106" s="51"/>
      <c r="AA106" s="51"/>
    </row>
    <row r="107" spans="1:29" x14ac:dyDescent="0.25">
      <c r="A107" s="144"/>
      <c r="B107" s="50"/>
      <c r="C107" s="50"/>
      <c r="D107" s="50"/>
      <c r="E107" s="50"/>
      <c r="F107" s="50"/>
      <c r="G107" s="50"/>
      <c r="H107" s="50"/>
      <c r="I107" s="50"/>
      <c r="J107" s="50"/>
      <c r="K107" s="50"/>
      <c r="L107" s="50"/>
      <c r="M107" s="50"/>
      <c r="N107" s="196"/>
      <c r="O107" s="49"/>
      <c r="P107" s="52"/>
      <c r="Q107" s="52"/>
      <c r="R107" s="52"/>
      <c r="S107" s="52"/>
      <c r="T107" s="53">
        <f t="shared" si="20"/>
        <v>0</v>
      </c>
      <c r="U107" s="53">
        <f t="shared" si="20"/>
        <v>0</v>
      </c>
      <c r="V107" s="53">
        <f t="shared" si="20"/>
        <v>0</v>
      </c>
      <c r="W107" s="53">
        <f t="shared" si="20"/>
        <v>0</v>
      </c>
      <c r="X107" s="53">
        <f t="shared" si="20"/>
        <v>0</v>
      </c>
      <c r="Y107" s="53">
        <f t="shared" si="21"/>
        <v>0</v>
      </c>
      <c r="Z107" s="51"/>
      <c r="AA107" s="51"/>
    </row>
    <row r="108" spans="1:29" x14ac:dyDescent="0.25">
      <c r="A108" s="138"/>
      <c r="B108" s="70"/>
      <c r="C108" s="70"/>
      <c r="D108" s="70"/>
      <c r="E108" s="70"/>
      <c r="F108" s="70"/>
      <c r="G108" s="70"/>
      <c r="H108" s="70"/>
      <c r="I108" s="70"/>
      <c r="J108" s="70"/>
      <c r="K108" s="70"/>
      <c r="L108" s="70"/>
      <c r="M108" s="70"/>
      <c r="N108" s="70"/>
      <c r="O108" s="70"/>
      <c r="P108" s="32"/>
      <c r="Q108" s="32"/>
      <c r="R108" s="32"/>
      <c r="S108" s="32"/>
      <c r="T108" s="32"/>
      <c r="U108" s="32"/>
      <c r="V108" s="32"/>
      <c r="W108" s="32"/>
      <c r="X108" s="32"/>
      <c r="Y108" s="32"/>
      <c r="Z108" s="32"/>
      <c r="AA108" s="32"/>
      <c r="AB108" s="32"/>
      <c r="AC108" s="32"/>
    </row>
    <row r="109" spans="1:29" x14ac:dyDescent="0.25">
      <c r="A109" s="138"/>
      <c r="B109" s="70"/>
      <c r="C109" s="70"/>
      <c r="D109" s="70"/>
      <c r="E109" s="70"/>
      <c r="F109" s="70"/>
      <c r="G109" s="70"/>
      <c r="H109" s="70"/>
      <c r="I109" s="70"/>
      <c r="J109" s="70"/>
      <c r="K109" s="70"/>
      <c r="L109" s="70"/>
      <c r="M109" s="70"/>
      <c r="N109" s="70"/>
      <c r="O109" s="70"/>
      <c r="P109" s="32"/>
      <c r="Q109" s="32"/>
      <c r="R109" s="32"/>
      <c r="S109" s="71" t="s">
        <v>122</v>
      </c>
      <c r="T109" s="71">
        <f t="shared" ref="T109:Y109" si="22">SUM(T7:T107)</f>
        <v>0</v>
      </c>
      <c r="U109" s="71">
        <f t="shared" si="22"/>
        <v>0</v>
      </c>
      <c r="V109" s="71">
        <f t="shared" si="22"/>
        <v>0</v>
      </c>
      <c r="W109" s="71">
        <f t="shared" si="22"/>
        <v>0</v>
      </c>
      <c r="X109" s="71">
        <f t="shared" si="22"/>
        <v>0</v>
      </c>
      <c r="Y109" s="71">
        <f t="shared" si="22"/>
        <v>0</v>
      </c>
      <c r="Z109" s="38"/>
      <c r="AA109" s="38"/>
    </row>
    <row r="110" spans="1:29" x14ac:dyDescent="0.25">
      <c r="B110" s="37"/>
      <c r="C110" s="37"/>
    </row>
    <row r="111" spans="1:29" x14ac:dyDescent="0.25">
      <c r="T111" s="146" t="str">
        <f t="shared" ref="T111:Y111" si="23">T6</f>
        <v>Coût estimé 2021</v>
      </c>
      <c r="U111" s="146" t="str">
        <f t="shared" si="23"/>
        <v>Coût estimé 2022</v>
      </c>
      <c r="V111" s="146" t="str">
        <f t="shared" si="23"/>
        <v>Coût estimé 2023</v>
      </c>
      <c r="W111" s="146" t="str">
        <f t="shared" si="23"/>
        <v>Coût estimé 2024</v>
      </c>
      <c r="X111" s="146" t="str">
        <f t="shared" si="23"/>
        <v>Coût estimé 2025</v>
      </c>
      <c r="Y111" s="146" t="str">
        <f t="shared" si="23"/>
        <v>Total5Ans</v>
      </c>
      <c r="Z111" s="188">
        <f>SUM(Y112:Y129)</f>
        <v>0</v>
      </c>
      <c r="AA111"/>
    </row>
    <row r="112" spans="1:29" x14ac:dyDescent="0.25">
      <c r="S112" s="146" t="str">
        <f>'Informations de base'!$D65</f>
        <v>Réunion</v>
      </c>
      <c r="T112" s="147">
        <f t="shared" ref="T112:Y121" si="24">SUMIF($Z$7:$Z$107,$S112,T$7:T$107)</f>
        <v>0</v>
      </c>
      <c r="U112" s="147">
        <f t="shared" si="24"/>
        <v>0</v>
      </c>
      <c r="V112" s="147">
        <f t="shared" si="24"/>
        <v>0</v>
      </c>
      <c r="W112" s="147">
        <f t="shared" si="24"/>
        <v>0</v>
      </c>
      <c r="X112" s="147">
        <f t="shared" si="24"/>
        <v>0</v>
      </c>
      <c r="Y112" s="147">
        <f t="shared" si="24"/>
        <v>0</v>
      </c>
      <c r="Z112"/>
      <c r="AA112"/>
    </row>
    <row r="113" spans="1:28" x14ac:dyDescent="0.25">
      <c r="S113" s="146" t="str">
        <f>'Informations de base'!$D66</f>
        <v>Formation</v>
      </c>
      <c r="T113" s="147">
        <f t="shared" si="24"/>
        <v>0</v>
      </c>
      <c r="U113" s="147">
        <f t="shared" si="24"/>
        <v>0</v>
      </c>
      <c r="V113" s="147">
        <f t="shared" si="24"/>
        <v>0</v>
      </c>
      <c r="W113" s="147">
        <f t="shared" si="24"/>
        <v>0</v>
      </c>
      <c r="X113" s="147">
        <f t="shared" si="24"/>
        <v>0</v>
      </c>
      <c r="Y113" s="147">
        <f t="shared" si="24"/>
        <v>0</v>
      </c>
      <c r="Z113"/>
      <c r="AA113"/>
    </row>
    <row r="114" spans="1:28" x14ac:dyDescent="0.25">
      <c r="S114" s="146" t="str">
        <f>'Informations de base'!$D67</f>
        <v>Atelier</v>
      </c>
      <c r="T114" s="147">
        <f t="shared" si="24"/>
        <v>0</v>
      </c>
      <c r="U114" s="147">
        <f t="shared" si="24"/>
        <v>0</v>
      </c>
      <c r="V114" s="147">
        <f t="shared" si="24"/>
        <v>0</v>
      </c>
      <c r="W114" s="147">
        <f t="shared" si="24"/>
        <v>0</v>
      </c>
      <c r="X114" s="147">
        <f t="shared" si="24"/>
        <v>0</v>
      </c>
      <c r="Y114" s="147">
        <f t="shared" si="24"/>
        <v>0</v>
      </c>
      <c r="Z114"/>
      <c r="AA114"/>
    </row>
    <row r="115" spans="1:28" x14ac:dyDescent="0.25">
      <c r="S115" s="146" t="str">
        <f>'Informations de base'!$D68</f>
        <v>Développement de Manuel de procédures</v>
      </c>
      <c r="T115" s="147">
        <f t="shared" si="24"/>
        <v>0</v>
      </c>
      <c r="U115" s="147">
        <f t="shared" si="24"/>
        <v>0</v>
      </c>
      <c r="V115" s="147">
        <f t="shared" si="24"/>
        <v>0</v>
      </c>
      <c r="W115" s="147">
        <f t="shared" si="24"/>
        <v>0</v>
      </c>
      <c r="X115" s="147">
        <f t="shared" si="24"/>
        <v>0</v>
      </c>
      <c r="Y115" s="147">
        <f t="shared" si="24"/>
        <v>0</v>
      </c>
      <c r="Z115"/>
      <c r="AA115"/>
    </row>
    <row r="116" spans="1:28" s="37" customFormat="1" x14ac:dyDescent="0.25">
      <c r="A116" s="142"/>
      <c r="B116" s="142"/>
      <c r="C116" s="54"/>
      <c r="S116" s="146" t="str">
        <f>'Informations de base'!$D69</f>
        <v>Communication</v>
      </c>
      <c r="T116" s="147">
        <f t="shared" si="24"/>
        <v>0</v>
      </c>
      <c r="U116" s="147">
        <f t="shared" si="24"/>
        <v>0</v>
      </c>
      <c r="V116" s="147">
        <f t="shared" si="24"/>
        <v>0</v>
      </c>
      <c r="W116" s="147">
        <f t="shared" si="24"/>
        <v>0</v>
      </c>
      <c r="X116" s="147">
        <f t="shared" si="24"/>
        <v>0</v>
      </c>
      <c r="Y116" s="147">
        <f t="shared" si="24"/>
        <v>0</v>
      </c>
      <c r="Z116"/>
      <c r="AA116"/>
      <c r="AB116"/>
    </row>
    <row r="117" spans="1:28" s="37" customFormat="1" x14ac:dyDescent="0.25">
      <c r="A117" s="142"/>
      <c r="B117" s="142"/>
      <c r="C117" s="54"/>
      <c r="S117" s="146" t="str">
        <f>'Informations de base'!$D70</f>
        <v>Construction/insfrastructure</v>
      </c>
      <c r="T117" s="147">
        <f t="shared" si="24"/>
        <v>0</v>
      </c>
      <c r="U117" s="147">
        <f t="shared" si="24"/>
        <v>0</v>
      </c>
      <c r="V117" s="147">
        <f t="shared" si="24"/>
        <v>0</v>
      </c>
      <c r="W117" s="147">
        <f t="shared" si="24"/>
        <v>0</v>
      </c>
      <c r="X117" s="147">
        <f t="shared" si="24"/>
        <v>0</v>
      </c>
      <c r="Y117" s="147">
        <f t="shared" si="24"/>
        <v>0</v>
      </c>
      <c r="Z117"/>
      <c r="AA117"/>
      <c r="AB117"/>
    </row>
    <row r="118" spans="1:28" s="37" customFormat="1" x14ac:dyDescent="0.25">
      <c r="A118" s="142"/>
      <c r="B118" s="142"/>
      <c r="C118" s="54"/>
      <c r="S118" s="146" t="str">
        <f>'Informations de base'!$D71</f>
        <v>Consultance</v>
      </c>
      <c r="T118" s="147">
        <f t="shared" si="24"/>
        <v>0</v>
      </c>
      <c r="U118" s="147">
        <f t="shared" si="24"/>
        <v>0</v>
      </c>
      <c r="V118" s="147">
        <f t="shared" si="24"/>
        <v>0</v>
      </c>
      <c r="W118" s="147">
        <f t="shared" si="24"/>
        <v>0</v>
      </c>
      <c r="X118" s="147">
        <f t="shared" si="24"/>
        <v>0</v>
      </c>
      <c r="Y118" s="147">
        <f t="shared" si="24"/>
        <v>0</v>
      </c>
      <c r="Z118"/>
      <c r="AA118"/>
      <c r="AB118"/>
    </row>
    <row r="119" spans="1:28" s="37" customFormat="1" x14ac:dyDescent="0.25">
      <c r="A119" s="142"/>
      <c r="B119" s="142"/>
      <c r="C119" s="54"/>
      <c r="S119" s="146" t="str">
        <f>'Informations de base'!$D72</f>
        <v>Évaluation/Monitorage</v>
      </c>
      <c r="T119" s="147">
        <f t="shared" si="24"/>
        <v>0</v>
      </c>
      <c r="U119" s="147">
        <f t="shared" si="24"/>
        <v>0</v>
      </c>
      <c r="V119" s="147">
        <f t="shared" si="24"/>
        <v>0</v>
      </c>
      <c r="W119" s="147">
        <f t="shared" si="24"/>
        <v>0</v>
      </c>
      <c r="X119" s="147">
        <f t="shared" si="24"/>
        <v>0</v>
      </c>
      <c r="Y119" s="147">
        <f t="shared" si="24"/>
        <v>0</v>
      </c>
      <c r="Z119"/>
      <c r="AA119"/>
      <c r="AB119"/>
    </row>
    <row r="120" spans="1:28" s="37" customFormat="1" x14ac:dyDescent="0.25">
      <c r="A120" s="142"/>
      <c r="B120" s="142"/>
      <c r="C120" s="54"/>
      <c r="S120" s="146" t="str">
        <f>'Informations de base'!$D73</f>
        <v>Supervision</v>
      </c>
      <c r="T120" s="147">
        <f t="shared" si="24"/>
        <v>0</v>
      </c>
      <c r="U120" s="147">
        <f t="shared" si="24"/>
        <v>0</v>
      </c>
      <c r="V120" s="147">
        <f t="shared" si="24"/>
        <v>0</v>
      </c>
      <c r="W120" s="147">
        <f t="shared" si="24"/>
        <v>0</v>
      </c>
      <c r="X120" s="147">
        <f t="shared" si="24"/>
        <v>0</v>
      </c>
      <c r="Y120" s="147">
        <f t="shared" si="24"/>
        <v>0</v>
      </c>
      <c r="Z120"/>
      <c r="AA120"/>
      <c r="AB120"/>
    </row>
    <row r="121" spans="1:28" x14ac:dyDescent="0.25">
      <c r="S121" s="146" t="str">
        <f>'Informations de base'!$D74</f>
        <v>Ressources humaines</v>
      </c>
      <c r="T121" s="147">
        <f t="shared" si="24"/>
        <v>0</v>
      </c>
      <c r="U121" s="147">
        <f t="shared" si="24"/>
        <v>0</v>
      </c>
      <c r="V121" s="147">
        <f t="shared" si="24"/>
        <v>0</v>
      </c>
      <c r="W121" s="147">
        <f t="shared" si="24"/>
        <v>0</v>
      </c>
      <c r="X121" s="147">
        <f t="shared" si="24"/>
        <v>0</v>
      </c>
      <c r="Y121" s="147">
        <f t="shared" si="24"/>
        <v>0</v>
      </c>
      <c r="Z121"/>
      <c r="AA121"/>
    </row>
    <row r="122" spans="1:28" x14ac:dyDescent="0.25">
      <c r="S122" s="146" t="str">
        <f>'Informations de base'!$D75</f>
        <v>Equipement</v>
      </c>
      <c r="T122" s="147">
        <f t="shared" ref="T122:Y129" si="25">SUMIF($Z$7:$Z$107,$S122,T$7:T$107)</f>
        <v>0</v>
      </c>
      <c r="U122" s="147">
        <f t="shared" si="25"/>
        <v>0</v>
      </c>
      <c r="V122" s="147">
        <f t="shared" si="25"/>
        <v>0</v>
      </c>
      <c r="W122" s="147">
        <f t="shared" si="25"/>
        <v>0</v>
      </c>
      <c r="X122" s="147">
        <f t="shared" si="25"/>
        <v>0</v>
      </c>
      <c r="Y122" s="147">
        <f t="shared" si="25"/>
        <v>0</v>
      </c>
      <c r="Z122"/>
      <c r="AA122"/>
    </row>
    <row r="123" spans="1:28" x14ac:dyDescent="0.25">
      <c r="S123" s="146" t="str">
        <f>'Informations de base'!$D76</f>
        <v>Impression des documents</v>
      </c>
      <c r="T123" s="147">
        <f t="shared" si="25"/>
        <v>0</v>
      </c>
      <c r="U123" s="147">
        <f t="shared" si="25"/>
        <v>0</v>
      </c>
      <c r="V123" s="147">
        <f t="shared" si="25"/>
        <v>0</v>
      </c>
      <c r="W123" s="147">
        <f t="shared" si="25"/>
        <v>0</v>
      </c>
      <c r="X123" s="147">
        <f t="shared" si="25"/>
        <v>0</v>
      </c>
      <c r="Y123" s="147">
        <f t="shared" si="25"/>
        <v>0</v>
      </c>
      <c r="Z123"/>
      <c r="AA123"/>
    </row>
    <row r="124" spans="1:28" x14ac:dyDescent="0.25">
      <c r="S124" s="146" t="str">
        <f>'Informations de base'!$D77</f>
        <v>Approvisionnement</v>
      </c>
      <c r="T124" s="147">
        <f t="shared" si="25"/>
        <v>0</v>
      </c>
      <c r="U124" s="147">
        <f t="shared" si="25"/>
        <v>0</v>
      </c>
      <c r="V124" s="147">
        <f t="shared" si="25"/>
        <v>0</v>
      </c>
      <c r="W124" s="147">
        <f t="shared" si="25"/>
        <v>0</v>
      </c>
      <c r="X124" s="147">
        <f t="shared" si="25"/>
        <v>0</v>
      </c>
      <c r="Y124" s="147">
        <f t="shared" si="25"/>
        <v>0</v>
      </c>
      <c r="Z124"/>
      <c r="AA124"/>
    </row>
    <row r="125" spans="1:28" x14ac:dyDescent="0.25">
      <c r="S125" s="146" t="str">
        <f>'Informations de base'!$D78</f>
        <v>Prestation de services</v>
      </c>
      <c r="T125" s="147">
        <f t="shared" si="25"/>
        <v>0</v>
      </c>
      <c r="U125" s="147">
        <f t="shared" si="25"/>
        <v>0</v>
      </c>
      <c r="V125" s="147">
        <f t="shared" si="25"/>
        <v>0</v>
      </c>
      <c r="W125" s="147">
        <f t="shared" si="25"/>
        <v>0</v>
      </c>
      <c r="X125" s="147">
        <f t="shared" si="25"/>
        <v>0</v>
      </c>
      <c r="Y125" s="147">
        <f t="shared" si="25"/>
        <v>0</v>
      </c>
      <c r="Z125"/>
      <c r="AA125"/>
    </row>
    <row r="126" spans="1:28" x14ac:dyDescent="0.25">
      <c r="S126" s="146" t="str">
        <f>'Informations de base'!$D79</f>
        <v>Exercise de simulation</v>
      </c>
      <c r="T126" s="147">
        <f t="shared" si="25"/>
        <v>0</v>
      </c>
      <c r="U126" s="147">
        <f t="shared" si="25"/>
        <v>0</v>
      </c>
      <c r="V126" s="147">
        <f t="shared" si="25"/>
        <v>0</v>
      </c>
      <c r="W126" s="147">
        <f t="shared" si="25"/>
        <v>0</v>
      </c>
      <c r="X126" s="147">
        <f t="shared" si="25"/>
        <v>0</v>
      </c>
      <c r="Y126" s="147">
        <f t="shared" si="25"/>
        <v>0</v>
      </c>
      <c r="Z126"/>
      <c r="AA126"/>
    </row>
    <row r="127" spans="1:28" x14ac:dyDescent="0.25">
      <c r="S127" s="146" t="str">
        <f>'Informations de base'!$D80</f>
        <v>Plaidoyer</v>
      </c>
      <c r="T127" s="147">
        <f t="shared" si="25"/>
        <v>0</v>
      </c>
      <c r="U127" s="147">
        <f t="shared" si="25"/>
        <v>0</v>
      </c>
      <c r="V127" s="147">
        <f t="shared" si="25"/>
        <v>0</v>
      </c>
      <c r="W127" s="147">
        <f t="shared" si="25"/>
        <v>0</v>
      </c>
      <c r="X127" s="147">
        <f t="shared" si="25"/>
        <v>0</v>
      </c>
      <c r="Y127" s="147">
        <f t="shared" si="25"/>
        <v>0</v>
      </c>
      <c r="Z127"/>
      <c r="AA127"/>
    </row>
    <row r="128" spans="1:28" x14ac:dyDescent="0.25">
      <c r="S128" s="146" t="str">
        <f>'Informations de base'!$D81</f>
        <v>Enquête</v>
      </c>
      <c r="T128" s="147">
        <f t="shared" si="25"/>
        <v>0</v>
      </c>
      <c r="U128" s="147">
        <f t="shared" si="25"/>
        <v>0</v>
      </c>
      <c r="V128" s="147">
        <f t="shared" si="25"/>
        <v>0</v>
      </c>
      <c r="W128" s="147">
        <f t="shared" si="25"/>
        <v>0</v>
      </c>
      <c r="X128" s="147">
        <f t="shared" si="25"/>
        <v>0</v>
      </c>
      <c r="Y128" s="147">
        <f t="shared" si="25"/>
        <v>0</v>
      </c>
      <c r="Z128"/>
      <c r="AA128"/>
    </row>
    <row r="129" spans="1:28" x14ac:dyDescent="0.25">
      <c r="S129" s="146" t="str">
        <f>'Informations de base'!$D82</f>
        <v>Campagne</v>
      </c>
      <c r="T129" s="147">
        <f t="shared" si="25"/>
        <v>0</v>
      </c>
      <c r="U129" s="147">
        <f t="shared" si="25"/>
        <v>0</v>
      </c>
      <c r="V129" s="147">
        <f t="shared" si="25"/>
        <v>0</v>
      </c>
      <c r="W129" s="147">
        <f t="shared" si="25"/>
        <v>0</v>
      </c>
      <c r="X129" s="147">
        <f t="shared" si="25"/>
        <v>0</v>
      </c>
      <c r="Y129" s="147">
        <f t="shared" si="25"/>
        <v>0</v>
      </c>
      <c r="Z129"/>
      <c r="AA129"/>
    </row>
    <row r="130" spans="1:28" x14ac:dyDescent="0.25">
      <c r="S130" s="145"/>
      <c r="Z130"/>
      <c r="AA130"/>
    </row>
    <row r="131" spans="1:28" x14ac:dyDescent="0.25">
      <c r="S131" s="145"/>
      <c r="Z131"/>
      <c r="AA131"/>
    </row>
    <row r="132" spans="1:28" s="37" customFormat="1" x14ac:dyDescent="0.25">
      <c r="A132" s="142"/>
      <c r="B132" s="142"/>
      <c r="C132" s="54"/>
      <c r="T132" s="146" t="str">
        <f t="shared" ref="T132:Y132" si="26">T6</f>
        <v>Coût estimé 2021</v>
      </c>
      <c r="U132" s="146" t="str">
        <f t="shared" si="26"/>
        <v>Coût estimé 2022</v>
      </c>
      <c r="V132" s="146" t="str">
        <f t="shared" si="26"/>
        <v>Coût estimé 2023</v>
      </c>
      <c r="W132" s="146" t="str">
        <f t="shared" si="26"/>
        <v>Coût estimé 2024</v>
      </c>
      <c r="X132" s="146" t="str">
        <f t="shared" si="26"/>
        <v>Coût estimé 2025</v>
      </c>
      <c r="Y132" s="146" t="str">
        <f t="shared" si="26"/>
        <v>Total5Ans</v>
      </c>
      <c r="Z132" s="188">
        <f>SUM(Y133:Y142)</f>
        <v>0</v>
      </c>
      <c r="AA132"/>
      <c r="AB132"/>
    </row>
    <row r="133" spans="1:28" s="37" customFormat="1" x14ac:dyDescent="0.25">
      <c r="A133" s="142"/>
      <c r="B133" s="142"/>
      <c r="C133" s="54"/>
      <c r="S133" s="146" t="str">
        <f>'Informations de base'!$C$65</f>
        <v>Capital</v>
      </c>
      <c r="T133" s="147">
        <f t="shared" ref="T133:Y142" si="27">SUMIF($AA$7:$AA$107,$S133,T$7:T$107)</f>
        <v>0</v>
      </c>
      <c r="U133" s="147">
        <f t="shared" si="27"/>
        <v>0</v>
      </c>
      <c r="V133" s="147">
        <f t="shared" si="27"/>
        <v>0</v>
      </c>
      <c r="W133" s="147">
        <f t="shared" si="27"/>
        <v>0</v>
      </c>
      <c r="X133" s="147">
        <f t="shared" si="27"/>
        <v>0</v>
      </c>
      <c r="Y133" s="147">
        <f t="shared" si="27"/>
        <v>0</v>
      </c>
      <c r="Z133"/>
      <c r="AA133"/>
      <c r="AB133"/>
    </row>
    <row r="134" spans="1:28" s="37" customFormat="1" x14ac:dyDescent="0.25">
      <c r="A134" s="142"/>
      <c r="B134" s="142"/>
      <c r="C134" s="54"/>
      <c r="S134" s="146" t="str">
        <f>'Informations de base'!$C$66</f>
        <v>Recurrent</v>
      </c>
      <c r="T134" s="147">
        <f t="shared" si="27"/>
        <v>0</v>
      </c>
      <c r="U134" s="147">
        <f t="shared" si="27"/>
        <v>0</v>
      </c>
      <c r="V134" s="147">
        <f t="shared" si="27"/>
        <v>0</v>
      </c>
      <c r="W134" s="147">
        <f t="shared" si="27"/>
        <v>0</v>
      </c>
      <c r="X134" s="147">
        <f t="shared" si="27"/>
        <v>0</v>
      </c>
      <c r="Y134" s="147">
        <f t="shared" si="27"/>
        <v>0</v>
      </c>
      <c r="Z134"/>
      <c r="AA134"/>
      <c r="AB134"/>
    </row>
    <row r="135" spans="1:28" s="37" customFormat="1" x14ac:dyDescent="0.25">
      <c r="A135" s="142"/>
      <c r="B135" s="142"/>
      <c r="C135" s="54"/>
      <c r="S135" s="146" t="str">
        <f>'Informations de base'!$C$67</f>
        <v>Autre 1</v>
      </c>
      <c r="T135" s="147">
        <f t="shared" si="27"/>
        <v>0</v>
      </c>
      <c r="U135" s="147">
        <f t="shared" si="27"/>
        <v>0</v>
      </c>
      <c r="V135" s="147">
        <f t="shared" si="27"/>
        <v>0</v>
      </c>
      <c r="W135" s="147">
        <f t="shared" si="27"/>
        <v>0</v>
      </c>
      <c r="X135" s="147">
        <f t="shared" si="27"/>
        <v>0</v>
      </c>
      <c r="Y135" s="147">
        <f t="shared" si="27"/>
        <v>0</v>
      </c>
      <c r="Z135"/>
      <c r="AA135"/>
      <c r="AB135"/>
    </row>
    <row r="136" spans="1:28" s="37" customFormat="1" x14ac:dyDescent="0.25">
      <c r="A136" s="142"/>
      <c r="B136" s="142"/>
      <c r="C136" s="54"/>
      <c r="S136" s="146" t="str">
        <f>'Informations de base'!$C$68</f>
        <v>Autre 2</v>
      </c>
      <c r="T136" s="147">
        <f t="shared" si="27"/>
        <v>0</v>
      </c>
      <c r="U136" s="147">
        <f t="shared" si="27"/>
        <v>0</v>
      </c>
      <c r="V136" s="147">
        <f t="shared" si="27"/>
        <v>0</v>
      </c>
      <c r="W136" s="147">
        <f t="shared" si="27"/>
        <v>0</v>
      </c>
      <c r="X136" s="147">
        <f t="shared" si="27"/>
        <v>0</v>
      </c>
      <c r="Y136" s="147">
        <f t="shared" si="27"/>
        <v>0</v>
      </c>
      <c r="Z136"/>
      <c r="AA136"/>
      <c r="AB136"/>
    </row>
    <row r="137" spans="1:28" s="37" customFormat="1" x14ac:dyDescent="0.25">
      <c r="A137" s="142"/>
      <c r="B137" s="142"/>
      <c r="C137" s="54"/>
      <c r="S137" s="146">
        <f>'Informations de base'!$C$69</f>
        <v>0</v>
      </c>
      <c r="T137" s="147">
        <f t="shared" si="27"/>
        <v>0</v>
      </c>
      <c r="U137" s="147">
        <f t="shared" si="27"/>
        <v>0</v>
      </c>
      <c r="V137" s="147">
        <f t="shared" si="27"/>
        <v>0</v>
      </c>
      <c r="W137" s="147">
        <f t="shared" si="27"/>
        <v>0</v>
      </c>
      <c r="X137" s="147">
        <f t="shared" si="27"/>
        <v>0</v>
      </c>
      <c r="Y137" s="147">
        <f t="shared" si="27"/>
        <v>0</v>
      </c>
      <c r="Z137"/>
      <c r="AA137"/>
      <c r="AB137"/>
    </row>
    <row r="138" spans="1:28" s="37" customFormat="1" x14ac:dyDescent="0.25">
      <c r="A138" s="142"/>
      <c r="B138" s="142"/>
      <c r="C138" s="54"/>
      <c r="S138" s="146">
        <f>'Informations de base'!$C$70</f>
        <v>0</v>
      </c>
      <c r="T138" s="147">
        <f t="shared" si="27"/>
        <v>0</v>
      </c>
      <c r="U138" s="147">
        <f t="shared" si="27"/>
        <v>0</v>
      </c>
      <c r="V138" s="147">
        <f t="shared" si="27"/>
        <v>0</v>
      </c>
      <c r="W138" s="147">
        <f t="shared" si="27"/>
        <v>0</v>
      </c>
      <c r="X138" s="147">
        <f t="shared" si="27"/>
        <v>0</v>
      </c>
      <c r="Y138" s="147">
        <f t="shared" si="27"/>
        <v>0</v>
      </c>
      <c r="Z138"/>
      <c r="AA138"/>
      <c r="AB138"/>
    </row>
    <row r="139" spans="1:28" s="37" customFormat="1" x14ac:dyDescent="0.25">
      <c r="A139" s="142"/>
      <c r="B139" s="142"/>
      <c r="C139" s="54"/>
      <c r="S139" s="146">
        <f>'Informations de base'!$C$71</f>
        <v>0</v>
      </c>
      <c r="T139" s="147">
        <f t="shared" si="27"/>
        <v>0</v>
      </c>
      <c r="U139" s="147">
        <f t="shared" si="27"/>
        <v>0</v>
      </c>
      <c r="V139" s="147">
        <f t="shared" si="27"/>
        <v>0</v>
      </c>
      <c r="W139" s="147">
        <f t="shared" si="27"/>
        <v>0</v>
      </c>
      <c r="X139" s="147">
        <f t="shared" si="27"/>
        <v>0</v>
      </c>
      <c r="Y139" s="147">
        <f t="shared" si="27"/>
        <v>0</v>
      </c>
      <c r="Z139"/>
      <c r="AA139"/>
      <c r="AB139"/>
    </row>
    <row r="140" spans="1:28" s="37" customFormat="1" x14ac:dyDescent="0.25">
      <c r="A140" s="142"/>
      <c r="B140" s="142"/>
      <c r="C140" s="54"/>
      <c r="S140" s="146">
        <f>'Informations de base'!$C$72</f>
        <v>0</v>
      </c>
      <c r="T140" s="147">
        <f t="shared" si="27"/>
        <v>0</v>
      </c>
      <c r="U140" s="147">
        <f t="shared" si="27"/>
        <v>0</v>
      </c>
      <c r="V140" s="147">
        <f t="shared" si="27"/>
        <v>0</v>
      </c>
      <c r="W140" s="147">
        <f t="shared" si="27"/>
        <v>0</v>
      </c>
      <c r="X140" s="147">
        <f t="shared" si="27"/>
        <v>0</v>
      </c>
      <c r="Y140" s="147">
        <f t="shared" si="27"/>
        <v>0</v>
      </c>
      <c r="Z140"/>
      <c r="AA140" s="187">
        <f>Z132-Z152</f>
        <v>0</v>
      </c>
      <c r="AB140"/>
    </row>
    <row r="141" spans="1:28" s="37" customFormat="1" x14ac:dyDescent="0.25">
      <c r="A141" s="142"/>
      <c r="B141" s="142"/>
      <c r="C141" s="54"/>
      <c r="S141" s="146">
        <f>'Informations de base'!$C$73</f>
        <v>0</v>
      </c>
      <c r="T141" s="147">
        <f t="shared" si="27"/>
        <v>0</v>
      </c>
      <c r="U141" s="147">
        <f t="shared" si="27"/>
        <v>0</v>
      </c>
      <c r="V141" s="147">
        <f t="shared" si="27"/>
        <v>0</v>
      </c>
      <c r="W141" s="147">
        <f t="shared" si="27"/>
        <v>0</v>
      </c>
      <c r="X141" s="147">
        <f t="shared" si="27"/>
        <v>0</v>
      </c>
      <c r="Y141" s="147">
        <f t="shared" si="27"/>
        <v>0</v>
      </c>
      <c r="Z141"/>
      <c r="AA141"/>
      <c r="AB141"/>
    </row>
    <row r="142" spans="1:28" x14ac:dyDescent="0.25">
      <c r="S142" s="146">
        <f>'Informations de base'!$C$74</f>
        <v>0</v>
      </c>
      <c r="T142" s="147">
        <f t="shared" si="27"/>
        <v>0</v>
      </c>
      <c r="U142" s="147">
        <f t="shared" si="27"/>
        <v>0</v>
      </c>
      <c r="V142" s="147">
        <f t="shared" si="27"/>
        <v>0</v>
      </c>
      <c r="W142" s="147">
        <f t="shared" si="27"/>
        <v>0</v>
      </c>
      <c r="X142" s="147">
        <f t="shared" si="27"/>
        <v>0</v>
      </c>
      <c r="Y142" s="147">
        <f t="shared" si="27"/>
        <v>0</v>
      </c>
      <c r="Z142"/>
      <c r="AA142"/>
    </row>
    <row r="143" spans="1:28" x14ac:dyDescent="0.25">
      <c r="S143" s="145"/>
      <c r="Z143"/>
      <c r="AA143"/>
    </row>
    <row r="144" spans="1:28" x14ac:dyDescent="0.25">
      <c r="S144" s="145"/>
      <c r="Z144"/>
      <c r="AA144"/>
    </row>
    <row r="145" spans="1:28" s="37" customFormat="1" x14ac:dyDescent="0.25">
      <c r="A145" s="142"/>
      <c r="B145" s="142"/>
      <c r="C145" s="54"/>
      <c r="T145" s="146" t="str">
        <f t="shared" ref="T145:Y145" si="28">T6</f>
        <v>Coût estimé 2021</v>
      </c>
      <c r="U145" s="146" t="str">
        <f t="shared" si="28"/>
        <v>Coût estimé 2022</v>
      </c>
      <c r="V145" s="146" t="str">
        <f t="shared" si="28"/>
        <v>Coût estimé 2023</v>
      </c>
      <c r="W145" s="146" t="str">
        <f t="shared" si="28"/>
        <v>Coût estimé 2024</v>
      </c>
      <c r="X145" s="146" t="str">
        <f t="shared" si="28"/>
        <v>Coût estimé 2025</v>
      </c>
      <c r="Y145" s="146" t="str">
        <f t="shared" si="28"/>
        <v>Total5Ans</v>
      </c>
      <c r="Z145" s="188">
        <f>SUM(Y146:Y149)</f>
        <v>0</v>
      </c>
      <c r="AA145"/>
      <c r="AB145"/>
    </row>
    <row r="146" spans="1:28" s="37" customFormat="1" x14ac:dyDescent="0.25">
      <c r="A146" s="142"/>
      <c r="B146" s="142"/>
      <c r="C146" s="54"/>
      <c r="S146" s="146" t="str">
        <f>'Informations de base'!$B$65</f>
        <v>National</v>
      </c>
      <c r="T146" s="147">
        <f t="shared" ref="T146:Y149" si="29">SUMIF($H$7:$H$107,$S146,T$7:T$107)</f>
        <v>0</v>
      </c>
      <c r="U146" s="147">
        <f t="shared" si="29"/>
        <v>0</v>
      </c>
      <c r="V146" s="147">
        <f t="shared" si="29"/>
        <v>0</v>
      </c>
      <c r="W146" s="147">
        <f t="shared" si="29"/>
        <v>0</v>
      </c>
      <c r="X146" s="147">
        <f t="shared" si="29"/>
        <v>0</v>
      </c>
      <c r="Y146" s="147">
        <f t="shared" si="29"/>
        <v>0</v>
      </c>
      <c r="Z146"/>
      <c r="AA146"/>
      <c r="AB146"/>
    </row>
    <row r="147" spans="1:28" s="37" customFormat="1" x14ac:dyDescent="0.25">
      <c r="A147" s="142"/>
      <c r="B147" s="142"/>
      <c r="C147" s="54"/>
      <c r="S147" s="146" t="str">
        <f>'Informations de base'!$B$66</f>
        <v>Central</v>
      </c>
      <c r="T147" s="147">
        <f t="shared" si="29"/>
        <v>0</v>
      </c>
      <c r="U147" s="147">
        <f t="shared" si="29"/>
        <v>0</v>
      </c>
      <c r="V147" s="147">
        <f t="shared" si="29"/>
        <v>0</v>
      </c>
      <c r="W147" s="147">
        <f t="shared" si="29"/>
        <v>0</v>
      </c>
      <c r="X147" s="147">
        <f t="shared" si="29"/>
        <v>0</v>
      </c>
      <c r="Y147" s="147">
        <f t="shared" si="29"/>
        <v>0</v>
      </c>
      <c r="Z147"/>
      <c r="AA147"/>
      <c r="AB147"/>
    </row>
    <row r="148" spans="1:28" s="37" customFormat="1" x14ac:dyDescent="0.25">
      <c r="A148" s="142"/>
      <c r="B148" s="142"/>
      <c r="C148" s="54"/>
      <c r="S148" s="146" t="str">
        <f>'Informations de base'!$B$67</f>
        <v>Région</v>
      </c>
      <c r="T148" s="147">
        <f t="shared" si="29"/>
        <v>0</v>
      </c>
      <c r="U148" s="147">
        <f t="shared" si="29"/>
        <v>0</v>
      </c>
      <c r="V148" s="147">
        <f t="shared" si="29"/>
        <v>0</v>
      </c>
      <c r="W148" s="147">
        <f t="shared" si="29"/>
        <v>0</v>
      </c>
      <c r="X148" s="147">
        <f t="shared" si="29"/>
        <v>0</v>
      </c>
      <c r="Y148" s="147">
        <f t="shared" si="29"/>
        <v>0</v>
      </c>
      <c r="Z148"/>
      <c r="AA148"/>
      <c r="AB148"/>
    </row>
    <row r="149" spans="1:28" s="37" customFormat="1" x14ac:dyDescent="0.25">
      <c r="A149" s="142"/>
      <c r="B149" s="142"/>
      <c r="C149" s="54"/>
      <c r="S149" s="146" t="str">
        <f>'Informations de base'!$B$68</f>
        <v>District sanitaire/Centre de santé</v>
      </c>
      <c r="T149" s="147">
        <f t="shared" si="29"/>
        <v>0</v>
      </c>
      <c r="U149" s="147">
        <f t="shared" si="29"/>
        <v>0</v>
      </c>
      <c r="V149" s="147">
        <f t="shared" si="29"/>
        <v>0</v>
      </c>
      <c r="W149" s="147">
        <f t="shared" si="29"/>
        <v>0</v>
      </c>
      <c r="X149" s="147">
        <f t="shared" si="29"/>
        <v>0</v>
      </c>
      <c r="Y149" s="147">
        <f t="shared" si="29"/>
        <v>0</v>
      </c>
      <c r="Z149"/>
      <c r="AA149"/>
      <c r="AB149"/>
    </row>
    <row r="150" spans="1:28" s="37" customFormat="1" x14ac:dyDescent="0.25">
      <c r="A150" s="142"/>
      <c r="B150" s="142"/>
      <c r="C150" s="54"/>
      <c r="S150" s="146"/>
      <c r="T150" s="147"/>
      <c r="U150" s="147"/>
      <c r="V150" s="147"/>
      <c r="W150" s="147"/>
      <c r="X150" s="147"/>
      <c r="Y150" s="147"/>
      <c r="Z150"/>
      <c r="AA150"/>
      <c r="AB150"/>
    </row>
    <row r="151" spans="1:28" s="37" customFormat="1" x14ac:dyDescent="0.25">
      <c r="A151" s="142"/>
      <c r="B151" s="142"/>
      <c r="C151" s="54"/>
      <c r="T151" s="147"/>
      <c r="U151" s="147"/>
      <c r="V151" s="147"/>
      <c r="W151" s="147"/>
      <c r="X151" s="147"/>
      <c r="Y151" s="147"/>
      <c r="Z151"/>
      <c r="AA151"/>
      <c r="AB151"/>
    </row>
    <row r="152" spans="1:28" s="37" customFormat="1" x14ac:dyDescent="0.25">
      <c r="A152" s="142"/>
      <c r="B152" s="142"/>
      <c r="C152" s="54"/>
      <c r="T152" s="146" t="str">
        <f t="shared" ref="T152:Y152" si="30">T6</f>
        <v>Coût estimé 2021</v>
      </c>
      <c r="U152" s="146" t="str">
        <f t="shared" si="30"/>
        <v>Coût estimé 2022</v>
      </c>
      <c r="V152" s="146" t="str">
        <f t="shared" si="30"/>
        <v>Coût estimé 2023</v>
      </c>
      <c r="W152" s="146" t="str">
        <f t="shared" si="30"/>
        <v>Coût estimé 2024</v>
      </c>
      <c r="X152" s="146" t="str">
        <f t="shared" si="30"/>
        <v>Coût estimé 2025</v>
      </c>
      <c r="Y152" s="146" t="str">
        <f t="shared" si="30"/>
        <v>Total5Ans</v>
      </c>
      <c r="Z152" s="188">
        <f>SUM(Y153:Y170)</f>
        <v>0</v>
      </c>
      <c r="AA152"/>
      <c r="AB152"/>
    </row>
    <row r="153" spans="1:28" s="37" customFormat="1" x14ac:dyDescent="0.25">
      <c r="A153" s="142"/>
      <c r="B153" s="142"/>
      <c r="C153" s="54"/>
      <c r="S153" s="146" t="str">
        <f>'Informations de base'!$E$65</f>
        <v>Ministère chargé de la santé</v>
      </c>
      <c r="T153" s="147">
        <f t="shared" ref="T153:Y162" si="31">SUMIF($G$7:$G$107,$S153,T$7:T$107)</f>
        <v>0</v>
      </c>
      <c r="U153" s="147">
        <f t="shared" si="31"/>
        <v>0</v>
      </c>
      <c r="V153" s="147">
        <f t="shared" si="31"/>
        <v>0</v>
      </c>
      <c r="W153" s="147">
        <f t="shared" si="31"/>
        <v>0</v>
      </c>
      <c r="X153" s="147">
        <f t="shared" si="31"/>
        <v>0</v>
      </c>
      <c r="Y153" s="147">
        <f t="shared" si="31"/>
        <v>0</v>
      </c>
      <c r="Z153"/>
      <c r="AA153"/>
      <c r="AB153"/>
    </row>
    <row r="154" spans="1:28" s="37" customFormat="1" x14ac:dyDescent="0.25">
      <c r="A154" s="142"/>
      <c r="B154" s="142"/>
      <c r="C154" s="54"/>
      <c r="S154" s="146" t="str">
        <f>'Informations de base'!$E$66</f>
        <v xml:space="preserve">Ministère chargé de l'agriculture et de l'élevage </v>
      </c>
      <c r="T154" s="147">
        <f t="shared" si="31"/>
        <v>0</v>
      </c>
      <c r="U154" s="147">
        <f t="shared" si="31"/>
        <v>0</v>
      </c>
      <c r="V154" s="147">
        <f t="shared" si="31"/>
        <v>0</v>
      </c>
      <c r="W154" s="147">
        <f t="shared" si="31"/>
        <v>0</v>
      </c>
      <c r="X154" s="147">
        <f t="shared" si="31"/>
        <v>0</v>
      </c>
      <c r="Y154" s="147">
        <f t="shared" si="31"/>
        <v>0</v>
      </c>
      <c r="Z154"/>
      <c r="AA154"/>
      <c r="AB154"/>
    </row>
    <row r="155" spans="1:28" s="37" customFormat="1" x14ac:dyDescent="0.25">
      <c r="A155" s="142"/>
      <c r="B155" s="142"/>
      <c r="C155" s="54"/>
      <c r="S155" s="146" t="str">
        <f>'Informations de base'!$E$67</f>
        <v>Ministère chargé de l'environnement et des ressources forestières</v>
      </c>
      <c r="T155" s="147">
        <f t="shared" si="31"/>
        <v>0</v>
      </c>
      <c r="U155" s="147">
        <f t="shared" si="31"/>
        <v>0</v>
      </c>
      <c r="V155" s="147">
        <f t="shared" si="31"/>
        <v>0</v>
      </c>
      <c r="W155" s="147">
        <f t="shared" si="31"/>
        <v>0</v>
      </c>
      <c r="X155" s="147">
        <f t="shared" si="31"/>
        <v>0</v>
      </c>
      <c r="Y155" s="147">
        <f t="shared" si="31"/>
        <v>0</v>
      </c>
      <c r="Z155"/>
      <c r="AA155"/>
      <c r="AB155"/>
    </row>
    <row r="156" spans="1:28" x14ac:dyDescent="0.25">
      <c r="S156" s="146" t="str">
        <f>'Informations de base'!$E$68</f>
        <v>Ministère chargé de l'administration du territoire</v>
      </c>
      <c r="T156" s="147">
        <f t="shared" si="31"/>
        <v>0</v>
      </c>
      <c r="U156" s="147">
        <f t="shared" si="31"/>
        <v>0</v>
      </c>
      <c r="V156" s="147">
        <f t="shared" si="31"/>
        <v>0</v>
      </c>
      <c r="W156" s="147">
        <f t="shared" si="31"/>
        <v>0</v>
      </c>
      <c r="X156" s="147">
        <f t="shared" si="31"/>
        <v>0</v>
      </c>
      <c r="Y156" s="147">
        <f t="shared" si="31"/>
        <v>0</v>
      </c>
      <c r="Z156"/>
      <c r="AA156"/>
    </row>
    <row r="157" spans="1:28" x14ac:dyDescent="0.25">
      <c r="S157" s="146" t="str">
        <f>'Informations de base'!$E$69</f>
        <v xml:space="preserve">Ministère chargé de la sécurité </v>
      </c>
      <c r="T157" s="147">
        <f t="shared" si="31"/>
        <v>0</v>
      </c>
      <c r="U157" s="147">
        <f t="shared" si="31"/>
        <v>0</v>
      </c>
      <c r="V157" s="147">
        <f t="shared" si="31"/>
        <v>0</v>
      </c>
      <c r="W157" s="147">
        <f t="shared" si="31"/>
        <v>0</v>
      </c>
      <c r="X157" s="147">
        <f t="shared" si="31"/>
        <v>0</v>
      </c>
      <c r="Y157" s="147">
        <f t="shared" si="31"/>
        <v>0</v>
      </c>
      <c r="Z157"/>
      <c r="AA157"/>
    </row>
    <row r="158" spans="1:28" x14ac:dyDescent="0.25">
      <c r="S158" s="146" t="str">
        <f>'Informations de base'!$E$70</f>
        <v>Ministère  chargé de l'économie et des finances</v>
      </c>
      <c r="T158" s="147">
        <f t="shared" si="31"/>
        <v>0</v>
      </c>
      <c r="U158" s="147">
        <f t="shared" si="31"/>
        <v>0</v>
      </c>
      <c r="V158" s="147">
        <f t="shared" si="31"/>
        <v>0</v>
      </c>
      <c r="W158" s="147">
        <f t="shared" si="31"/>
        <v>0</v>
      </c>
      <c r="X158" s="147">
        <f t="shared" si="31"/>
        <v>0</v>
      </c>
      <c r="Y158" s="147">
        <f t="shared" si="31"/>
        <v>0</v>
      </c>
      <c r="Z158"/>
      <c r="AA158"/>
    </row>
    <row r="159" spans="1:28" x14ac:dyDescent="0.25">
      <c r="S159" s="146" t="str">
        <f>'Informations de base'!$E$71</f>
        <v>Ministère chargé du plan</v>
      </c>
      <c r="T159" s="147">
        <f t="shared" si="31"/>
        <v>0</v>
      </c>
      <c r="U159" s="147">
        <f t="shared" si="31"/>
        <v>0</v>
      </c>
      <c r="V159" s="147">
        <f t="shared" si="31"/>
        <v>0</v>
      </c>
      <c r="W159" s="147">
        <f t="shared" si="31"/>
        <v>0</v>
      </c>
      <c r="X159" s="147">
        <f t="shared" si="31"/>
        <v>0</v>
      </c>
      <c r="Y159" s="147">
        <f t="shared" si="31"/>
        <v>0</v>
      </c>
      <c r="Z159"/>
      <c r="AA159"/>
    </row>
    <row r="160" spans="1:28" x14ac:dyDescent="0.25">
      <c r="S160" s="146" t="str">
        <f>'Informations de base'!$E$72</f>
        <v xml:space="preserve">Ministère chargé de l'énergie et des mines </v>
      </c>
      <c r="T160" s="147">
        <f t="shared" si="31"/>
        <v>0</v>
      </c>
      <c r="U160" s="147">
        <f t="shared" si="31"/>
        <v>0</v>
      </c>
      <c r="V160" s="147">
        <f t="shared" si="31"/>
        <v>0</v>
      </c>
      <c r="W160" s="147">
        <f t="shared" si="31"/>
        <v>0</v>
      </c>
      <c r="X160" s="147">
        <f t="shared" si="31"/>
        <v>0</v>
      </c>
      <c r="Y160" s="147">
        <f t="shared" si="31"/>
        <v>0</v>
      </c>
      <c r="Z160"/>
      <c r="AA160"/>
    </row>
    <row r="161" spans="1:27" x14ac:dyDescent="0.25">
      <c r="S161" s="146" t="str">
        <f>'Informations de base'!$E$73</f>
        <v xml:space="preserve">Ministère chargé de l'enseignement supérieur </v>
      </c>
      <c r="T161" s="147">
        <f t="shared" si="31"/>
        <v>0</v>
      </c>
      <c r="U161" s="147">
        <f t="shared" si="31"/>
        <v>0</v>
      </c>
      <c r="V161" s="147">
        <f t="shared" si="31"/>
        <v>0</v>
      </c>
      <c r="W161" s="147">
        <f t="shared" si="31"/>
        <v>0</v>
      </c>
      <c r="X161" s="147">
        <f t="shared" si="31"/>
        <v>0</v>
      </c>
      <c r="Y161" s="147">
        <f t="shared" si="31"/>
        <v>0</v>
      </c>
      <c r="Z161"/>
      <c r="AA161"/>
    </row>
    <row r="162" spans="1:27" x14ac:dyDescent="0.25">
      <c r="S162" s="146" t="str">
        <f>'Informations de base'!$E74</f>
        <v>Ministère  chargé des affaires étrangères et de la coopération</v>
      </c>
      <c r="T162" s="147">
        <f t="shared" si="31"/>
        <v>0</v>
      </c>
      <c r="U162" s="147">
        <f t="shared" si="31"/>
        <v>0</v>
      </c>
      <c r="V162" s="147">
        <f t="shared" si="31"/>
        <v>0</v>
      </c>
      <c r="W162" s="147">
        <f t="shared" si="31"/>
        <v>0</v>
      </c>
      <c r="X162" s="147">
        <f t="shared" si="31"/>
        <v>0</v>
      </c>
      <c r="Y162" s="147">
        <f t="shared" si="31"/>
        <v>0</v>
      </c>
      <c r="Z162"/>
      <c r="AA162"/>
    </row>
    <row r="163" spans="1:27" x14ac:dyDescent="0.25">
      <c r="S163" s="146" t="str">
        <f>'Informations de base'!$E75</f>
        <v>Ministère chargé de la communication</v>
      </c>
      <c r="T163" s="147">
        <f t="shared" ref="T163:Y170" si="32">SUMIF($G$7:$G$107,$S163,T$7:T$107)</f>
        <v>0</v>
      </c>
      <c r="U163" s="147">
        <f t="shared" si="32"/>
        <v>0</v>
      </c>
      <c r="V163" s="147">
        <f t="shared" si="32"/>
        <v>0</v>
      </c>
      <c r="W163" s="147">
        <f t="shared" si="32"/>
        <v>0</v>
      </c>
      <c r="X163" s="147">
        <f t="shared" si="32"/>
        <v>0</v>
      </c>
      <c r="Y163" s="147">
        <f t="shared" si="32"/>
        <v>0</v>
      </c>
      <c r="Z163"/>
      <c r="AA163"/>
    </row>
    <row r="164" spans="1:27" x14ac:dyDescent="0.25">
      <c r="S164" s="146" t="str">
        <f>'Informations de base'!$E76</f>
        <v xml:space="preserve">Ministère chargé de l'économie maritime </v>
      </c>
      <c r="T164" s="147">
        <f t="shared" si="32"/>
        <v>0</v>
      </c>
      <c r="U164" s="147">
        <f t="shared" si="32"/>
        <v>0</v>
      </c>
      <c r="V164" s="147">
        <f t="shared" si="32"/>
        <v>0</v>
      </c>
      <c r="W164" s="147">
        <f t="shared" si="32"/>
        <v>0</v>
      </c>
      <c r="X164" s="147">
        <f t="shared" si="32"/>
        <v>0</v>
      </c>
      <c r="Y164" s="147">
        <f t="shared" si="32"/>
        <v>0</v>
      </c>
      <c r="Z164"/>
      <c r="AA164"/>
    </row>
    <row r="165" spans="1:27" x14ac:dyDescent="0.25">
      <c r="S165" s="146" t="str">
        <f>'Informations de base'!$E77</f>
        <v xml:space="preserve">Ministère chargé des transports </v>
      </c>
      <c r="T165" s="147">
        <f t="shared" si="32"/>
        <v>0</v>
      </c>
      <c r="U165" s="147">
        <f t="shared" si="32"/>
        <v>0</v>
      </c>
      <c r="V165" s="147">
        <f t="shared" si="32"/>
        <v>0</v>
      </c>
      <c r="W165" s="147">
        <f t="shared" si="32"/>
        <v>0</v>
      </c>
      <c r="X165" s="147">
        <f t="shared" si="32"/>
        <v>0</v>
      </c>
      <c r="Y165" s="147">
        <f t="shared" si="32"/>
        <v>0</v>
      </c>
      <c r="Z165"/>
      <c r="AA165"/>
    </row>
    <row r="166" spans="1:27" x14ac:dyDescent="0.25">
      <c r="S166" s="146" t="str">
        <f>'Informations de base'!$E78</f>
        <v>Ministère chargé du commerce</v>
      </c>
      <c r="T166" s="147">
        <f t="shared" si="32"/>
        <v>0</v>
      </c>
      <c r="U166" s="147">
        <f t="shared" si="32"/>
        <v>0</v>
      </c>
      <c r="V166" s="147">
        <f t="shared" si="32"/>
        <v>0</v>
      </c>
      <c r="W166" s="147">
        <f t="shared" si="32"/>
        <v>0</v>
      </c>
      <c r="X166" s="147">
        <f t="shared" si="32"/>
        <v>0</v>
      </c>
      <c r="Y166" s="147">
        <f t="shared" si="32"/>
        <v>0</v>
      </c>
      <c r="Z166"/>
      <c r="AA166"/>
    </row>
    <row r="167" spans="1:27" x14ac:dyDescent="0.25">
      <c r="S167" s="146" t="str">
        <f>'Informations de base'!$E79</f>
        <v>Autre 14</v>
      </c>
      <c r="T167" s="147">
        <f t="shared" si="32"/>
        <v>0</v>
      </c>
      <c r="U167" s="147">
        <f t="shared" si="32"/>
        <v>0</v>
      </c>
      <c r="V167" s="147">
        <f t="shared" si="32"/>
        <v>0</v>
      </c>
      <c r="W167" s="147">
        <f t="shared" si="32"/>
        <v>0</v>
      </c>
      <c r="X167" s="147">
        <f t="shared" si="32"/>
        <v>0</v>
      </c>
      <c r="Y167" s="147">
        <f t="shared" si="32"/>
        <v>0</v>
      </c>
      <c r="Z167"/>
      <c r="AA167"/>
    </row>
    <row r="168" spans="1:27" x14ac:dyDescent="0.25">
      <c r="S168" s="146" t="str">
        <f>'Informations de base'!$E80</f>
        <v>Autre 15</v>
      </c>
      <c r="T168" s="147">
        <f t="shared" si="32"/>
        <v>0</v>
      </c>
      <c r="U168" s="147">
        <f t="shared" si="32"/>
        <v>0</v>
      </c>
      <c r="V168" s="147">
        <f t="shared" si="32"/>
        <v>0</v>
      </c>
      <c r="W168" s="147">
        <f t="shared" si="32"/>
        <v>0</v>
      </c>
      <c r="X168" s="147">
        <f t="shared" si="32"/>
        <v>0</v>
      </c>
      <c r="Y168" s="147">
        <f t="shared" si="32"/>
        <v>0</v>
      </c>
      <c r="Z168"/>
      <c r="AA168"/>
    </row>
    <row r="169" spans="1:27" x14ac:dyDescent="0.25">
      <c r="S169" s="146" t="str">
        <f>'Informations de base'!$E81</f>
        <v>Autre 16</v>
      </c>
      <c r="T169" s="147">
        <f t="shared" si="32"/>
        <v>0</v>
      </c>
      <c r="U169" s="147">
        <f t="shared" si="32"/>
        <v>0</v>
      </c>
      <c r="V169" s="147">
        <f t="shared" si="32"/>
        <v>0</v>
      </c>
      <c r="W169" s="147">
        <f t="shared" si="32"/>
        <v>0</v>
      </c>
      <c r="X169" s="147">
        <f t="shared" si="32"/>
        <v>0</v>
      </c>
      <c r="Y169" s="147">
        <f t="shared" si="32"/>
        <v>0</v>
      </c>
      <c r="Z169"/>
      <c r="AA169"/>
    </row>
    <row r="170" spans="1:27" x14ac:dyDescent="0.25">
      <c r="S170" s="146" t="str">
        <f>'Informations de base'!$E82</f>
        <v>Autre 17</v>
      </c>
      <c r="T170" s="147">
        <f t="shared" si="32"/>
        <v>0</v>
      </c>
      <c r="U170" s="147">
        <f t="shared" si="32"/>
        <v>0</v>
      </c>
      <c r="V170" s="147">
        <f t="shared" si="32"/>
        <v>0</v>
      </c>
      <c r="W170" s="147">
        <f t="shared" si="32"/>
        <v>0</v>
      </c>
      <c r="X170" s="147">
        <f t="shared" si="32"/>
        <v>0</v>
      </c>
      <c r="Y170" s="147">
        <f t="shared" si="32"/>
        <v>0</v>
      </c>
      <c r="Z170"/>
      <c r="AA170"/>
    </row>
    <row r="171" spans="1:27" x14ac:dyDescent="0.25">
      <c r="S171"/>
      <c r="T171"/>
      <c r="U171"/>
      <c r="V171"/>
      <c r="W171"/>
      <c r="X171"/>
      <c r="Y171"/>
      <c r="Z171"/>
      <c r="AA171"/>
    </row>
    <row r="172" spans="1:27" x14ac:dyDescent="0.25">
      <c r="S172"/>
      <c r="T172"/>
      <c r="U172"/>
      <c r="V172"/>
      <c r="W172"/>
      <c r="X172"/>
      <c r="Y172"/>
      <c r="Z172"/>
      <c r="AA172"/>
    </row>
    <row r="173" spans="1:27" x14ac:dyDescent="0.25">
      <c r="S173"/>
      <c r="T173"/>
      <c r="U173"/>
      <c r="V173"/>
      <c r="W173"/>
      <c r="X173"/>
      <c r="Y173"/>
      <c r="Z173"/>
      <c r="AA173"/>
    </row>
    <row r="174" spans="1:27" x14ac:dyDescent="0.25">
      <c r="S174"/>
      <c r="T174"/>
      <c r="U174"/>
      <c r="V174"/>
      <c r="W174"/>
      <c r="X174"/>
      <c r="Y174"/>
      <c r="Z174"/>
      <c r="AA174"/>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3">U6</f>
        <v>Coût estimé 2022</v>
      </c>
      <c r="V182" s="545" t="str">
        <f t="shared" si="33"/>
        <v>Coût estimé 2023</v>
      </c>
      <c r="W182" s="545" t="str">
        <f t="shared" si="33"/>
        <v>Coût estimé 2024</v>
      </c>
      <c r="X182" s="545" t="str">
        <f t="shared" si="33"/>
        <v>Coût estimé 2025</v>
      </c>
      <c r="Y182" s="545" t="str">
        <f t="shared" si="33"/>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sheetData>
  <mergeCells count="8">
    <mergeCell ref="C4:G4"/>
    <mergeCell ref="DM2:DQ2"/>
    <mergeCell ref="DR2:DV2"/>
    <mergeCell ref="CN2:CR2"/>
    <mergeCell ref="CS2:CW2"/>
    <mergeCell ref="CX2:DB2"/>
    <mergeCell ref="DC2:DG2"/>
    <mergeCell ref="DH2:DL2"/>
  </mergeCells>
  <dataValidations count="1">
    <dataValidation allowBlank="1" showInputMessage="1" showErrorMessage="1" promptTitle="Recommendations de planning" prompt="Veuillez saisir les recommendations de l'EEC (JEE) faites pour ce Thématique. " sqref="C4" xr:uid="{00000000-0002-0000-0F00-000000000000}"/>
  </dataValidation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4"/>
  <dimension ref="A1:XFC203"/>
  <sheetViews>
    <sheetView zoomScale="80" zoomScaleNormal="80" workbookViewId="0">
      <selection activeCell="T7" sqref="T7:Y104"/>
    </sheetView>
  </sheetViews>
  <sheetFormatPr defaultColWidth="9.140625" defaultRowHeight="15.75" outlineLevelRow="1" x14ac:dyDescent="0.25"/>
  <cols>
    <col min="1" max="1" width="2.140625" style="142" customWidth="1"/>
    <col min="2" max="2" width="30.140625" style="142" customWidth="1"/>
    <col min="3" max="3" width="30.140625" style="54" customWidth="1"/>
    <col min="4" max="4" width="23.42578125" style="37" customWidth="1"/>
    <col min="5" max="5" width="25.42578125" style="37" customWidth="1"/>
    <col min="6" max="6" width="40.5703125" style="37" customWidth="1"/>
    <col min="7" max="7" width="28.5703125" style="37" customWidth="1"/>
    <col min="8" max="8" width="22.140625" style="37" customWidth="1"/>
    <col min="9" max="10" width="21.5703125" style="37" customWidth="1"/>
    <col min="11" max="11" width="17.140625" style="37" customWidth="1"/>
    <col min="12" max="12" width="11.5703125" style="37" customWidth="1"/>
    <col min="13" max="13" width="17.140625" style="37" customWidth="1"/>
    <col min="14" max="14" width="15.85546875" style="37" bestFit="1" customWidth="1"/>
    <col min="15" max="19" width="6.42578125" style="37" bestFit="1" customWidth="1"/>
    <col min="20" max="24" width="18.85546875" style="37" bestFit="1" customWidth="1"/>
    <col min="25" max="25" width="16.5703125" style="37" bestFit="1" customWidth="1"/>
    <col min="26" max="26" width="14.5703125" style="37" customWidth="1"/>
    <col min="27" max="27" width="14.5703125" style="37" bestFit="1" customWidth="1"/>
  </cols>
  <sheetData>
    <row r="1" spans="1:193 16371:16383" x14ac:dyDescent="0.25">
      <c r="A1" s="137" t="str">
        <f>IF(ISNA(VLOOKUP(CountryName,CountriesCodes,2,FALSE))=TRUE,"",VLOOKUP(CountryName,CountriesCodes,2,FALSE)&amp; "NLF")</f>
        <v>TGO NLF</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184" t="s">
        <v>578</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62" t="s">
        <v>613</v>
      </c>
      <c r="D4" s="558"/>
      <c r="E4" s="558"/>
      <c r="F4" s="558"/>
      <c r="G4" s="558"/>
      <c r="H4" s="36"/>
      <c r="N4" s="36"/>
    </row>
    <row r="5" spans="1:193 16371:16383" ht="46.5" x14ac:dyDescent="0.25">
      <c r="A5" s="140"/>
      <c r="B5" s="40" t="s">
        <v>609</v>
      </c>
      <c r="C5" s="41" t="s">
        <v>622</v>
      </c>
      <c r="D5" s="41"/>
      <c r="E5" s="41"/>
      <c r="F5" s="41"/>
      <c r="G5" s="41"/>
      <c r="H5" s="41"/>
      <c r="I5" s="41"/>
      <c r="J5" s="41"/>
      <c r="K5" s="41"/>
      <c r="L5" s="41"/>
      <c r="M5" s="41"/>
      <c r="N5" s="41"/>
      <c r="O5" s="42" t="s">
        <v>574</v>
      </c>
      <c r="P5" s="43"/>
      <c r="Q5" s="43"/>
      <c r="R5" s="43"/>
      <c r="S5" s="43"/>
      <c r="T5" s="42" t="s">
        <v>573</v>
      </c>
      <c r="U5" s="43"/>
      <c r="V5" s="43"/>
      <c r="W5" s="43"/>
      <c r="X5" s="43"/>
      <c r="Y5" s="44"/>
      <c r="Z5" s="41"/>
      <c r="AA5" s="41"/>
    </row>
    <row r="6" spans="1:193 16371:16383" ht="90" customHeight="1" x14ac:dyDescent="0.25">
      <c r="A6" s="141" t="s">
        <v>68</v>
      </c>
      <c r="B6" s="45" t="s">
        <v>598</v>
      </c>
      <c r="C6" s="45" t="s">
        <v>599</v>
      </c>
      <c r="D6" s="45" t="s">
        <v>600</v>
      </c>
      <c r="E6" s="45" t="s">
        <v>603</v>
      </c>
      <c r="F6" s="45" t="s">
        <v>604</v>
      </c>
      <c r="G6" s="45" t="s">
        <v>601</v>
      </c>
      <c r="H6" s="45" t="s">
        <v>602</v>
      </c>
      <c r="I6" s="45" t="s">
        <v>605</v>
      </c>
      <c r="J6" s="45" t="s">
        <v>616</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row>
    <row r="7" spans="1:193 16371:16383" ht="31.5" x14ac:dyDescent="0.25">
      <c r="A7" s="144"/>
      <c r="B7" s="50" t="s">
        <v>671</v>
      </c>
      <c r="C7" s="50" t="s">
        <v>672</v>
      </c>
      <c r="D7" s="50" t="s">
        <v>673</v>
      </c>
      <c r="E7" s="50" t="s">
        <v>674</v>
      </c>
      <c r="F7" s="50" t="s">
        <v>769</v>
      </c>
      <c r="G7" s="50"/>
      <c r="H7" s="50"/>
      <c r="I7" s="50" t="s">
        <v>675</v>
      </c>
      <c r="J7" s="50" t="s">
        <v>676</v>
      </c>
      <c r="K7" s="50" t="s">
        <v>677</v>
      </c>
      <c r="L7" s="50" t="s">
        <v>645</v>
      </c>
      <c r="M7" s="50" t="s">
        <v>678</v>
      </c>
      <c r="N7" s="196"/>
      <c r="O7" s="49"/>
      <c r="P7" s="52"/>
      <c r="Q7" s="52"/>
      <c r="R7" s="52"/>
      <c r="S7" s="52"/>
      <c r="T7" s="53">
        <f t="shared" ref="T7:X7" si="0">IF($N7="Pending",0,$N7*O7)</f>
        <v>0</v>
      </c>
      <c r="U7" s="53">
        <f t="shared" si="0"/>
        <v>0</v>
      </c>
      <c r="V7" s="53">
        <f t="shared" si="0"/>
        <v>0</v>
      </c>
      <c r="W7" s="53">
        <f t="shared" si="0"/>
        <v>0</v>
      </c>
      <c r="X7" s="53">
        <f t="shared" si="0"/>
        <v>0</v>
      </c>
      <c r="Y7" s="53">
        <f t="shared" ref="Y7" si="1">SUM(T7:X7)</f>
        <v>0</v>
      </c>
      <c r="Z7" s="51"/>
      <c r="AA7" s="51"/>
    </row>
    <row r="8" spans="1:193 16371:16383" ht="31.5" x14ac:dyDescent="0.25">
      <c r="A8" s="144"/>
      <c r="B8" s="50" t="s">
        <v>679</v>
      </c>
      <c r="C8" s="50" t="s">
        <v>681</v>
      </c>
      <c r="D8" s="50" t="s">
        <v>683</v>
      </c>
      <c r="E8" s="50" t="s">
        <v>685</v>
      </c>
      <c r="F8" s="50" t="s">
        <v>770</v>
      </c>
      <c r="G8" s="50"/>
      <c r="H8" s="50"/>
      <c r="I8" s="50" t="s">
        <v>688</v>
      </c>
      <c r="J8" s="50" t="s">
        <v>690</v>
      </c>
      <c r="K8" s="50" t="s">
        <v>692</v>
      </c>
      <c r="L8" s="50" t="s">
        <v>645</v>
      </c>
      <c r="M8" s="50" t="s">
        <v>678</v>
      </c>
      <c r="N8" s="196"/>
      <c r="O8" s="49"/>
      <c r="P8" s="52"/>
      <c r="Q8" s="52"/>
      <c r="R8" s="52"/>
      <c r="S8" s="52"/>
      <c r="T8" s="53">
        <f t="shared" ref="T8:T71" si="2">IF($N8="Pending",0,$N8*O8)</f>
        <v>0</v>
      </c>
      <c r="U8" s="53">
        <f t="shared" ref="U8:U71" si="3">IF($N8="Pending",0,$N8*P8)</f>
        <v>0</v>
      </c>
      <c r="V8" s="53">
        <f t="shared" ref="V8:V71" si="4">IF($N8="Pending",0,$N8*Q8)</f>
        <v>0</v>
      </c>
      <c r="W8" s="53">
        <f t="shared" ref="W8:W71" si="5">IF($N8="Pending",0,$N8*R8)</f>
        <v>0</v>
      </c>
      <c r="X8" s="53">
        <f t="shared" ref="X8:X71" si="6">IF($N8="Pending",0,$N8*S8)</f>
        <v>0</v>
      </c>
      <c r="Y8" s="53">
        <f t="shared" ref="Y8:Y71" si="7">SUM(T8:X8)</f>
        <v>0</v>
      </c>
      <c r="Z8" s="51"/>
      <c r="AA8" s="51"/>
    </row>
    <row r="9" spans="1:193 16371:16383" ht="31.5" x14ac:dyDescent="0.25">
      <c r="A9" s="144"/>
      <c r="B9" s="50" t="s">
        <v>680</v>
      </c>
      <c r="C9" s="50" t="s">
        <v>682</v>
      </c>
      <c r="D9" s="50" t="s">
        <v>684</v>
      </c>
      <c r="E9" s="50" t="s">
        <v>686</v>
      </c>
      <c r="F9" s="50" t="s">
        <v>687</v>
      </c>
      <c r="G9" s="50"/>
      <c r="H9" s="50"/>
      <c r="I9" s="50" t="s">
        <v>689</v>
      </c>
      <c r="J9" s="50" t="s">
        <v>691</v>
      </c>
      <c r="K9" s="50" t="s">
        <v>693</v>
      </c>
      <c r="L9" s="50" t="s">
        <v>645</v>
      </c>
      <c r="M9" s="50" t="s">
        <v>678</v>
      </c>
      <c r="N9" s="196"/>
      <c r="O9" s="49"/>
      <c r="P9" s="52"/>
      <c r="Q9" s="52"/>
      <c r="R9" s="52"/>
      <c r="S9" s="52"/>
      <c r="T9" s="53">
        <f t="shared" si="2"/>
        <v>0</v>
      </c>
      <c r="U9" s="53">
        <f t="shared" si="3"/>
        <v>0</v>
      </c>
      <c r="V9" s="53">
        <f t="shared" si="4"/>
        <v>0</v>
      </c>
      <c r="W9" s="53">
        <f t="shared" si="5"/>
        <v>0</v>
      </c>
      <c r="X9" s="53">
        <f t="shared" si="6"/>
        <v>0</v>
      </c>
      <c r="Y9" s="53">
        <f t="shared" si="7"/>
        <v>0</v>
      </c>
      <c r="Z9" s="51"/>
      <c r="AA9" s="51"/>
    </row>
    <row r="10" spans="1:193 16371:16383" ht="31.5" x14ac:dyDescent="0.25">
      <c r="A10" s="144"/>
      <c r="B10" s="50"/>
      <c r="C10" s="50"/>
      <c r="D10" s="50" t="s">
        <v>714</v>
      </c>
      <c r="E10" s="50" t="s">
        <v>732</v>
      </c>
      <c r="F10" s="50" t="s">
        <v>771</v>
      </c>
      <c r="G10" s="50"/>
      <c r="H10" s="50"/>
      <c r="I10" s="50"/>
      <c r="J10" s="50"/>
      <c r="K10" s="50"/>
      <c r="L10" s="50"/>
      <c r="M10" s="50"/>
      <c r="N10" s="196"/>
      <c r="O10" s="49"/>
      <c r="P10" s="52"/>
      <c r="Q10" s="52"/>
      <c r="R10" s="52"/>
      <c r="S10" s="52"/>
      <c r="T10" s="53">
        <f t="shared" si="2"/>
        <v>0</v>
      </c>
      <c r="U10" s="53">
        <f t="shared" si="3"/>
        <v>0</v>
      </c>
      <c r="V10" s="53">
        <f t="shared" si="4"/>
        <v>0</v>
      </c>
      <c r="W10" s="53">
        <f t="shared" si="5"/>
        <v>0</v>
      </c>
      <c r="X10" s="53">
        <f t="shared" si="6"/>
        <v>0</v>
      </c>
      <c r="Y10" s="53">
        <f t="shared" si="7"/>
        <v>0</v>
      </c>
      <c r="Z10" s="51"/>
      <c r="AA10" s="51"/>
    </row>
    <row r="11" spans="1:193 16371:16383" ht="31.5" x14ac:dyDescent="0.25">
      <c r="A11" s="144"/>
      <c r="B11" s="50"/>
      <c r="C11" s="50"/>
      <c r="D11" s="50" t="s">
        <v>714</v>
      </c>
      <c r="E11" s="50" t="s">
        <v>733</v>
      </c>
      <c r="F11" s="50" t="s">
        <v>751</v>
      </c>
      <c r="G11" s="50"/>
      <c r="H11" s="50"/>
      <c r="I11" s="50"/>
      <c r="J11" s="50"/>
      <c r="K11" s="50"/>
      <c r="L11" s="50"/>
      <c r="M11" s="50"/>
      <c r="N11" s="50"/>
      <c r="O11" s="49"/>
      <c r="P11" s="52"/>
      <c r="Q11" s="52"/>
      <c r="R11" s="52"/>
      <c r="S11" s="52"/>
      <c r="T11" s="53">
        <f t="shared" si="2"/>
        <v>0</v>
      </c>
      <c r="U11" s="53">
        <f t="shared" si="3"/>
        <v>0</v>
      </c>
      <c r="V11" s="53">
        <f t="shared" si="4"/>
        <v>0</v>
      </c>
      <c r="W11" s="53">
        <f t="shared" si="5"/>
        <v>0</v>
      </c>
      <c r="X11" s="53">
        <f t="shared" si="6"/>
        <v>0</v>
      </c>
      <c r="Y11" s="53">
        <f t="shared" si="7"/>
        <v>0</v>
      </c>
      <c r="Z11" s="51"/>
      <c r="AA11" s="51"/>
    </row>
    <row r="12" spans="1:193 16371:16383" ht="31.5" x14ac:dyDescent="0.25">
      <c r="A12" s="144"/>
      <c r="B12" s="50"/>
      <c r="C12" s="50"/>
      <c r="D12" s="50" t="s">
        <v>714</v>
      </c>
      <c r="E12" s="50" t="s">
        <v>734</v>
      </c>
      <c r="F12" s="50" t="s">
        <v>752</v>
      </c>
      <c r="G12" s="50"/>
      <c r="H12" s="50"/>
      <c r="I12" s="50"/>
      <c r="J12" s="50"/>
      <c r="K12" s="50"/>
      <c r="L12" s="50"/>
      <c r="M12" s="50"/>
      <c r="N12" s="196"/>
      <c r="O12" s="49"/>
      <c r="P12" s="52"/>
      <c r="Q12" s="52"/>
      <c r="R12" s="52"/>
      <c r="S12" s="52"/>
      <c r="T12" s="53">
        <f t="shared" si="2"/>
        <v>0</v>
      </c>
      <c r="U12" s="53">
        <f t="shared" si="3"/>
        <v>0</v>
      </c>
      <c r="V12" s="53">
        <f t="shared" si="4"/>
        <v>0</v>
      </c>
      <c r="W12" s="53">
        <f t="shared" si="5"/>
        <v>0</v>
      </c>
      <c r="X12" s="53">
        <f t="shared" si="6"/>
        <v>0</v>
      </c>
      <c r="Y12" s="53">
        <f t="shared" si="7"/>
        <v>0</v>
      </c>
      <c r="Z12" s="51"/>
      <c r="AA12" s="51"/>
    </row>
    <row r="13" spans="1:193 16371:16383" ht="31.5" x14ac:dyDescent="0.25">
      <c r="A13" s="144"/>
      <c r="B13" s="50"/>
      <c r="C13" s="50"/>
      <c r="D13" s="50" t="s">
        <v>714</v>
      </c>
      <c r="E13" s="50" t="s">
        <v>735</v>
      </c>
      <c r="F13" s="50" t="s">
        <v>753</v>
      </c>
      <c r="G13" s="50"/>
      <c r="H13" s="50"/>
      <c r="I13" s="50"/>
      <c r="J13" s="50"/>
      <c r="K13" s="50"/>
      <c r="L13" s="50"/>
      <c r="M13" s="50"/>
      <c r="N13" s="196"/>
      <c r="O13" s="49"/>
      <c r="P13" s="52"/>
      <c r="Q13" s="52"/>
      <c r="R13" s="52"/>
      <c r="S13" s="52"/>
      <c r="T13" s="53">
        <f t="shared" si="2"/>
        <v>0</v>
      </c>
      <c r="U13" s="53">
        <f t="shared" si="3"/>
        <v>0</v>
      </c>
      <c r="V13" s="53">
        <f t="shared" si="4"/>
        <v>0</v>
      </c>
      <c r="W13" s="53">
        <f t="shared" si="5"/>
        <v>0</v>
      </c>
      <c r="X13" s="53">
        <f t="shared" si="6"/>
        <v>0</v>
      </c>
      <c r="Y13" s="53">
        <f t="shared" si="7"/>
        <v>0</v>
      </c>
      <c r="Z13" s="51"/>
      <c r="AA13" s="51"/>
    </row>
    <row r="14" spans="1:193 16371:16383" ht="31.5" x14ac:dyDescent="0.25">
      <c r="A14" s="144"/>
      <c r="B14" s="50"/>
      <c r="C14" s="50"/>
      <c r="D14" s="50" t="s">
        <v>714</v>
      </c>
      <c r="E14" s="50" t="s">
        <v>736</v>
      </c>
      <c r="F14" s="50" t="s">
        <v>754</v>
      </c>
      <c r="G14" s="50"/>
      <c r="H14" s="50"/>
      <c r="I14" s="50"/>
      <c r="J14" s="50"/>
      <c r="K14" s="50"/>
      <c r="L14" s="50"/>
      <c r="M14" s="50"/>
      <c r="N14" s="50"/>
      <c r="O14" s="49"/>
      <c r="P14" s="52"/>
      <c r="Q14" s="52"/>
      <c r="R14" s="52"/>
      <c r="S14" s="52"/>
      <c r="T14" s="53">
        <f t="shared" si="2"/>
        <v>0</v>
      </c>
      <c r="U14" s="53">
        <f t="shared" si="3"/>
        <v>0</v>
      </c>
      <c r="V14" s="53">
        <f t="shared" si="4"/>
        <v>0</v>
      </c>
      <c r="W14" s="53">
        <f t="shared" si="5"/>
        <v>0</v>
      </c>
      <c r="X14" s="53">
        <f t="shared" si="6"/>
        <v>0</v>
      </c>
      <c r="Y14" s="53">
        <f t="shared" si="7"/>
        <v>0</v>
      </c>
      <c r="Z14" s="51"/>
      <c r="AA14" s="51"/>
    </row>
    <row r="15" spans="1:193 16371:16383" ht="31.5" x14ac:dyDescent="0.25">
      <c r="A15" s="144"/>
      <c r="B15" s="50"/>
      <c r="C15" s="50"/>
      <c r="D15" s="50" t="s">
        <v>714</v>
      </c>
      <c r="E15" s="50" t="s">
        <v>737</v>
      </c>
      <c r="F15" s="50" t="s">
        <v>755</v>
      </c>
      <c r="G15" s="50"/>
      <c r="H15" s="50"/>
      <c r="I15" s="50"/>
      <c r="J15" s="50"/>
      <c r="K15" s="50"/>
      <c r="L15" s="50"/>
      <c r="M15" s="50"/>
      <c r="N15" s="50"/>
      <c r="O15" s="49"/>
      <c r="P15" s="52"/>
      <c r="Q15" s="52"/>
      <c r="R15" s="52"/>
      <c r="S15" s="52"/>
      <c r="T15" s="53">
        <f t="shared" si="2"/>
        <v>0</v>
      </c>
      <c r="U15" s="53">
        <f t="shared" si="3"/>
        <v>0</v>
      </c>
      <c r="V15" s="53">
        <f t="shared" si="4"/>
        <v>0</v>
      </c>
      <c r="W15" s="53">
        <f t="shared" si="5"/>
        <v>0</v>
      </c>
      <c r="X15" s="53">
        <f t="shared" si="6"/>
        <v>0</v>
      </c>
      <c r="Y15" s="53">
        <f t="shared" si="7"/>
        <v>0</v>
      </c>
      <c r="Z15" s="51"/>
      <c r="AA15" s="51"/>
    </row>
    <row r="16" spans="1:193 16371:16383" ht="31.5" x14ac:dyDescent="0.25">
      <c r="A16" s="144"/>
      <c r="B16" s="50"/>
      <c r="C16" s="50"/>
      <c r="D16" s="50" t="s">
        <v>714</v>
      </c>
      <c r="E16" s="50" t="s">
        <v>738</v>
      </c>
      <c r="F16" s="50" t="s">
        <v>756</v>
      </c>
      <c r="G16" s="50"/>
      <c r="H16" s="50"/>
      <c r="I16" s="50"/>
      <c r="J16" s="50"/>
      <c r="K16" s="50"/>
      <c r="L16" s="50"/>
      <c r="M16" s="50"/>
      <c r="N16" s="50"/>
      <c r="O16" s="49"/>
      <c r="P16" s="52"/>
      <c r="Q16" s="52"/>
      <c r="R16" s="52"/>
      <c r="S16" s="52"/>
      <c r="T16" s="53">
        <f t="shared" si="2"/>
        <v>0</v>
      </c>
      <c r="U16" s="53">
        <f t="shared" si="3"/>
        <v>0</v>
      </c>
      <c r="V16" s="53">
        <f t="shared" si="4"/>
        <v>0</v>
      </c>
      <c r="W16" s="53">
        <f t="shared" si="5"/>
        <v>0</v>
      </c>
      <c r="X16" s="53">
        <f t="shared" si="6"/>
        <v>0</v>
      </c>
      <c r="Y16" s="53">
        <f t="shared" si="7"/>
        <v>0</v>
      </c>
      <c r="Z16" s="51"/>
      <c r="AA16" s="51"/>
    </row>
    <row r="17" spans="1:27" ht="31.5" x14ac:dyDescent="0.25">
      <c r="A17" s="144"/>
      <c r="B17" s="50"/>
      <c r="C17" s="50"/>
      <c r="D17" s="50" t="s">
        <v>714</v>
      </c>
      <c r="E17" s="50" t="s">
        <v>739</v>
      </c>
      <c r="F17" s="50" t="s">
        <v>757</v>
      </c>
      <c r="G17" s="50"/>
      <c r="H17" s="50"/>
      <c r="I17" s="50"/>
      <c r="J17" s="50"/>
      <c r="K17" s="50"/>
      <c r="L17" s="50"/>
      <c r="M17" s="50"/>
      <c r="N17" s="50"/>
      <c r="O17" s="49"/>
      <c r="P17" s="52"/>
      <c r="Q17" s="52"/>
      <c r="R17" s="52"/>
      <c r="S17" s="52"/>
      <c r="T17" s="53">
        <f t="shared" si="2"/>
        <v>0</v>
      </c>
      <c r="U17" s="53">
        <f t="shared" si="3"/>
        <v>0</v>
      </c>
      <c r="V17" s="53">
        <f t="shared" si="4"/>
        <v>0</v>
      </c>
      <c r="W17" s="53">
        <f t="shared" si="5"/>
        <v>0</v>
      </c>
      <c r="X17" s="53">
        <f t="shared" si="6"/>
        <v>0</v>
      </c>
      <c r="Y17" s="53">
        <f t="shared" si="7"/>
        <v>0</v>
      </c>
      <c r="Z17" s="51"/>
      <c r="AA17" s="51"/>
    </row>
    <row r="18" spans="1:27" ht="31.5" x14ac:dyDescent="0.25">
      <c r="A18" s="144"/>
      <c r="B18" s="50"/>
      <c r="C18" s="50"/>
      <c r="D18" s="50" t="s">
        <v>714</v>
      </c>
      <c r="E18" s="50" t="s">
        <v>740</v>
      </c>
      <c r="F18" s="50" t="s">
        <v>758</v>
      </c>
      <c r="G18" s="50"/>
      <c r="H18" s="50"/>
      <c r="I18" s="50"/>
      <c r="J18" s="50"/>
      <c r="K18" s="50"/>
      <c r="L18" s="50"/>
      <c r="M18" s="50"/>
      <c r="N18" s="50"/>
      <c r="O18" s="49"/>
      <c r="P18" s="52"/>
      <c r="Q18" s="52"/>
      <c r="R18" s="52"/>
      <c r="S18" s="52"/>
      <c r="T18" s="53">
        <f t="shared" si="2"/>
        <v>0</v>
      </c>
      <c r="U18" s="53">
        <f t="shared" si="3"/>
        <v>0</v>
      </c>
      <c r="V18" s="53">
        <f t="shared" si="4"/>
        <v>0</v>
      </c>
      <c r="W18" s="53">
        <f t="shared" si="5"/>
        <v>0</v>
      </c>
      <c r="X18" s="53">
        <f t="shared" si="6"/>
        <v>0</v>
      </c>
      <c r="Y18" s="53">
        <f t="shared" si="7"/>
        <v>0</v>
      </c>
      <c r="Z18" s="51"/>
      <c r="AA18" s="51"/>
    </row>
    <row r="19" spans="1:27" ht="31.5" x14ac:dyDescent="0.25">
      <c r="A19" s="144"/>
      <c r="B19" s="50"/>
      <c r="C19" s="50"/>
      <c r="D19" s="50" t="s">
        <v>714</v>
      </c>
      <c r="E19" s="50" t="s">
        <v>741</v>
      </c>
      <c r="F19" s="50" t="s">
        <v>759</v>
      </c>
      <c r="G19" s="50"/>
      <c r="H19" s="50"/>
      <c r="I19" s="50"/>
      <c r="J19" s="50"/>
      <c r="K19" s="50"/>
      <c r="L19" s="50"/>
      <c r="M19" s="50"/>
      <c r="N19" s="50"/>
      <c r="O19" s="49"/>
      <c r="P19" s="52"/>
      <c r="Q19" s="52"/>
      <c r="R19" s="52"/>
      <c r="S19" s="52"/>
      <c r="T19" s="53">
        <f t="shared" si="2"/>
        <v>0</v>
      </c>
      <c r="U19" s="53">
        <f t="shared" si="3"/>
        <v>0</v>
      </c>
      <c r="V19" s="53">
        <f t="shared" si="4"/>
        <v>0</v>
      </c>
      <c r="W19" s="53">
        <f t="shared" si="5"/>
        <v>0</v>
      </c>
      <c r="X19" s="53">
        <f t="shared" si="6"/>
        <v>0</v>
      </c>
      <c r="Y19" s="53">
        <f t="shared" si="7"/>
        <v>0</v>
      </c>
      <c r="Z19" s="51"/>
      <c r="AA19" s="51"/>
    </row>
    <row r="20" spans="1:27" ht="31.5" x14ac:dyDescent="0.25">
      <c r="A20" s="144"/>
      <c r="B20" s="50"/>
      <c r="C20" s="50"/>
      <c r="D20" s="50" t="s">
        <v>714</v>
      </c>
      <c r="E20" s="50" t="s">
        <v>742</v>
      </c>
      <c r="F20" s="50" t="s">
        <v>760</v>
      </c>
      <c r="G20" s="50"/>
      <c r="H20" s="50"/>
      <c r="I20" s="50"/>
      <c r="J20" s="50"/>
      <c r="K20" s="50"/>
      <c r="L20" s="50"/>
      <c r="M20" s="50"/>
      <c r="N20" s="50"/>
      <c r="O20" s="49"/>
      <c r="P20" s="52"/>
      <c r="Q20" s="52"/>
      <c r="R20" s="52"/>
      <c r="S20" s="52"/>
      <c r="T20" s="53">
        <f t="shared" si="2"/>
        <v>0</v>
      </c>
      <c r="U20" s="53">
        <f t="shared" si="3"/>
        <v>0</v>
      </c>
      <c r="V20" s="53">
        <f t="shared" si="4"/>
        <v>0</v>
      </c>
      <c r="W20" s="53">
        <f t="shared" si="5"/>
        <v>0</v>
      </c>
      <c r="X20" s="53">
        <f t="shared" si="6"/>
        <v>0</v>
      </c>
      <c r="Y20" s="53">
        <f t="shared" si="7"/>
        <v>0</v>
      </c>
      <c r="Z20" s="51"/>
      <c r="AA20" s="51"/>
    </row>
    <row r="21" spans="1:27" ht="31.5" x14ac:dyDescent="0.25">
      <c r="A21" s="144"/>
      <c r="B21" s="50"/>
      <c r="C21" s="50"/>
      <c r="D21" s="50" t="s">
        <v>714</v>
      </c>
      <c r="E21" s="50" t="s">
        <v>743</v>
      </c>
      <c r="F21" s="50" t="s">
        <v>761</v>
      </c>
      <c r="G21" s="50"/>
      <c r="H21" s="50"/>
      <c r="I21" s="50"/>
      <c r="J21" s="50"/>
      <c r="K21" s="50"/>
      <c r="L21" s="50"/>
      <c r="M21" s="50"/>
      <c r="N21" s="50"/>
      <c r="O21" s="49"/>
      <c r="P21" s="52"/>
      <c r="Q21" s="52"/>
      <c r="R21" s="52"/>
      <c r="S21" s="52"/>
      <c r="T21" s="53">
        <f t="shared" si="2"/>
        <v>0</v>
      </c>
      <c r="U21" s="53">
        <f t="shared" si="3"/>
        <v>0</v>
      </c>
      <c r="V21" s="53">
        <f t="shared" si="4"/>
        <v>0</v>
      </c>
      <c r="W21" s="53">
        <f t="shared" si="5"/>
        <v>0</v>
      </c>
      <c r="X21" s="53">
        <f t="shared" si="6"/>
        <v>0</v>
      </c>
      <c r="Y21" s="53">
        <f t="shared" si="7"/>
        <v>0</v>
      </c>
      <c r="Z21" s="51"/>
      <c r="AA21" s="51"/>
    </row>
    <row r="22" spans="1:27" ht="31.5" x14ac:dyDescent="0.25">
      <c r="A22" s="144"/>
      <c r="B22" s="50"/>
      <c r="C22" s="50"/>
      <c r="D22" s="50" t="s">
        <v>714</v>
      </c>
      <c r="E22" s="50" t="s">
        <v>744</v>
      </c>
      <c r="F22" s="50" t="s">
        <v>762</v>
      </c>
      <c r="G22" s="50"/>
      <c r="H22" s="50"/>
      <c r="I22" s="50"/>
      <c r="J22" s="50"/>
      <c r="K22" s="50"/>
      <c r="L22" s="50"/>
      <c r="M22" s="50"/>
      <c r="N22" s="50"/>
      <c r="O22" s="49"/>
      <c r="P22" s="52"/>
      <c r="Q22" s="52"/>
      <c r="R22" s="52"/>
      <c r="S22" s="52"/>
      <c r="T22" s="53">
        <f t="shared" si="2"/>
        <v>0</v>
      </c>
      <c r="U22" s="53">
        <f t="shared" si="3"/>
        <v>0</v>
      </c>
      <c r="V22" s="53">
        <f t="shared" si="4"/>
        <v>0</v>
      </c>
      <c r="W22" s="53">
        <f t="shared" si="5"/>
        <v>0</v>
      </c>
      <c r="X22" s="53">
        <f t="shared" si="6"/>
        <v>0</v>
      </c>
      <c r="Y22" s="53">
        <f t="shared" si="7"/>
        <v>0</v>
      </c>
      <c r="Z22" s="51"/>
      <c r="AA22" s="51"/>
    </row>
    <row r="23" spans="1:27" ht="31.5" x14ac:dyDescent="0.25">
      <c r="A23" s="144"/>
      <c r="B23" s="50"/>
      <c r="C23" s="50"/>
      <c r="D23" s="50" t="s">
        <v>714</v>
      </c>
      <c r="E23" s="50" t="s">
        <v>745</v>
      </c>
      <c r="F23" s="50" t="s">
        <v>763</v>
      </c>
      <c r="G23" s="50"/>
      <c r="H23" s="50"/>
      <c r="I23" s="50"/>
      <c r="J23" s="50"/>
      <c r="K23" s="50"/>
      <c r="L23" s="50"/>
      <c r="M23" s="50"/>
      <c r="N23" s="50"/>
      <c r="O23" s="49"/>
      <c r="P23" s="52"/>
      <c r="Q23" s="52"/>
      <c r="R23" s="52"/>
      <c r="S23" s="52"/>
      <c r="T23" s="53">
        <f t="shared" si="2"/>
        <v>0</v>
      </c>
      <c r="U23" s="53">
        <f t="shared" si="3"/>
        <v>0</v>
      </c>
      <c r="V23" s="53">
        <f t="shared" si="4"/>
        <v>0</v>
      </c>
      <c r="W23" s="53">
        <f t="shared" si="5"/>
        <v>0</v>
      </c>
      <c r="X23" s="53">
        <f t="shared" si="6"/>
        <v>0</v>
      </c>
      <c r="Y23" s="53">
        <f t="shared" si="7"/>
        <v>0</v>
      </c>
      <c r="Z23" s="51"/>
      <c r="AA23" s="51"/>
    </row>
    <row r="24" spans="1:27" ht="31.5" x14ac:dyDescent="0.25">
      <c r="A24" s="144"/>
      <c r="B24" s="50"/>
      <c r="C24" s="50"/>
      <c r="D24" s="50" t="s">
        <v>714</v>
      </c>
      <c r="E24" s="50" t="s">
        <v>746</v>
      </c>
      <c r="F24" s="50" t="s">
        <v>764</v>
      </c>
      <c r="G24" s="50"/>
      <c r="H24" s="50"/>
      <c r="I24" s="50"/>
      <c r="J24" s="50"/>
      <c r="K24" s="50"/>
      <c r="L24" s="50"/>
      <c r="M24" s="50"/>
      <c r="N24" s="50"/>
      <c r="O24" s="49"/>
      <c r="P24" s="52"/>
      <c r="Q24" s="52"/>
      <c r="R24" s="52"/>
      <c r="S24" s="52"/>
      <c r="T24" s="53">
        <f t="shared" si="2"/>
        <v>0</v>
      </c>
      <c r="U24" s="53">
        <f t="shared" si="3"/>
        <v>0</v>
      </c>
      <c r="V24" s="53">
        <f t="shared" si="4"/>
        <v>0</v>
      </c>
      <c r="W24" s="53">
        <f t="shared" si="5"/>
        <v>0</v>
      </c>
      <c r="X24" s="53">
        <f t="shared" si="6"/>
        <v>0</v>
      </c>
      <c r="Y24" s="53">
        <f t="shared" si="7"/>
        <v>0</v>
      </c>
      <c r="Z24" s="51"/>
      <c r="AA24" s="51"/>
    </row>
    <row r="25" spans="1:27" ht="31.5" x14ac:dyDescent="0.25">
      <c r="A25" s="144"/>
      <c r="B25" s="50"/>
      <c r="C25" s="50"/>
      <c r="D25" s="50" t="s">
        <v>714</v>
      </c>
      <c r="E25" s="50" t="s">
        <v>747</v>
      </c>
      <c r="F25" s="50" t="s">
        <v>765</v>
      </c>
      <c r="G25" s="50"/>
      <c r="H25" s="50"/>
      <c r="I25" s="50"/>
      <c r="J25" s="50"/>
      <c r="K25" s="50"/>
      <c r="L25" s="50"/>
      <c r="M25" s="50"/>
      <c r="N25" s="50"/>
      <c r="O25" s="49"/>
      <c r="P25" s="52"/>
      <c r="Q25" s="52"/>
      <c r="R25" s="52"/>
      <c r="S25" s="52"/>
      <c r="T25" s="53">
        <f t="shared" si="2"/>
        <v>0</v>
      </c>
      <c r="U25" s="53">
        <f t="shared" si="3"/>
        <v>0</v>
      </c>
      <c r="V25" s="53">
        <f t="shared" si="4"/>
        <v>0</v>
      </c>
      <c r="W25" s="53">
        <f t="shared" si="5"/>
        <v>0</v>
      </c>
      <c r="X25" s="53">
        <f t="shared" si="6"/>
        <v>0</v>
      </c>
      <c r="Y25" s="53">
        <f t="shared" si="7"/>
        <v>0</v>
      </c>
      <c r="Z25" s="51"/>
      <c r="AA25" s="51"/>
    </row>
    <row r="26" spans="1:27" ht="31.5" x14ac:dyDescent="0.25">
      <c r="A26" s="144"/>
      <c r="B26" s="50"/>
      <c r="C26" s="50"/>
      <c r="D26" s="50" t="s">
        <v>714</v>
      </c>
      <c r="E26" s="50" t="s">
        <v>748</v>
      </c>
      <c r="F26" s="50" t="s">
        <v>766</v>
      </c>
      <c r="G26" s="50"/>
      <c r="H26" s="50"/>
      <c r="I26" s="50"/>
      <c r="J26" s="50"/>
      <c r="K26" s="50"/>
      <c r="L26" s="50"/>
      <c r="M26" s="50"/>
      <c r="N26" s="50"/>
      <c r="O26" s="49"/>
      <c r="P26" s="52"/>
      <c r="Q26" s="52"/>
      <c r="R26" s="52"/>
      <c r="S26" s="52"/>
      <c r="T26" s="53">
        <f t="shared" si="2"/>
        <v>0</v>
      </c>
      <c r="U26" s="53">
        <f t="shared" si="3"/>
        <v>0</v>
      </c>
      <c r="V26" s="53">
        <f t="shared" si="4"/>
        <v>0</v>
      </c>
      <c r="W26" s="53">
        <f t="shared" si="5"/>
        <v>0</v>
      </c>
      <c r="X26" s="53">
        <f t="shared" si="6"/>
        <v>0</v>
      </c>
      <c r="Y26" s="53">
        <f t="shared" si="7"/>
        <v>0</v>
      </c>
      <c r="Z26" s="51"/>
      <c r="AA26" s="51"/>
    </row>
    <row r="27" spans="1:27" ht="31.5" x14ac:dyDescent="0.25">
      <c r="A27" s="144"/>
      <c r="B27" s="50"/>
      <c r="C27" s="50"/>
      <c r="D27" s="50" t="s">
        <v>714</v>
      </c>
      <c r="E27" s="50" t="s">
        <v>749</v>
      </c>
      <c r="F27" s="50" t="s">
        <v>767</v>
      </c>
      <c r="G27" s="50"/>
      <c r="H27" s="50"/>
      <c r="I27" s="50"/>
      <c r="J27" s="50"/>
      <c r="K27" s="50"/>
      <c r="L27" s="50"/>
      <c r="M27" s="50"/>
      <c r="N27" s="50"/>
      <c r="O27" s="49"/>
      <c r="P27" s="52"/>
      <c r="Q27" s="52"/>
      <c r="R27" s="52"/>
      <c r="S27" s="52"/>
      <c r="T27" s="53">
        <f t="shared" si="2"/>
        <v>0</v>
      </c>
      <c r="U27" s="53">
        <f t="shared" si="3"/>
        <v>0</v>
      </c>
      <c r="V27" s="53">
        <f t="shared" si="4"/>
        <v>0</v>
      </c>
      <c r="W27" s="53">
        <f t="shared" si="5"/>
        <v>0</v>
      </c>
      <c r="X27" s="53">
        <f t="shared" si="6"/>
        <v>0</v>
      </c>
      <c r="Y27" s="53">
        <f t="shared" si="7"/>
        <v>0</v>
      </c>
      <c r="Z27" s="51"/>
      <c r="AA27" s="51"/>
    </row>
    <row r="28" spans="1:27" ht="31.5" x14ac:dyDescent="0.25">
      <c r="A28" s="144"/>
      <c r="B28" s="50"/>
      <c r="C28" s="50"/>
      <c r="D28" s="50" t="s">
        <v>714</v>
      </c>
      <c r="E28" s="50" t="s">
        <v>750</v>
      </c>
      <c r="F28" s="50" t="s">
        <v>768</v>
      </c>
      <c r="G28" s="50"/>
      <c r="H28" s="50"/>
      <c r="I28" s="50"/>
      <c r="J28" s="50"/>
      <c r="K28" s="50"/>
      <c r="L28" s="50"/>
      <c r="M28" s="50"/>
      <c r="N28" s="50"/>
      <c r="O28" s="49"/>
      <c r="P28" s="52"/>
      <c r="Q28" s="52"/>
      <c r="R28" s="52"/>
      <c r="S28" s="52"/>
      <c r="T28" s="53">
        <f t="shared" si="2"/>
        <v>0</v>
      </c>
      <c r="U28" s="53">
        <f t="shared" si="3"/>
        <v>0</v>
      </c>
      <c r="V28" s="53">
        <f t="shared" si="4"/>
        <v>0</v>
      </c>
      <c r="W28" s="53">
        <f t="shared" si="5"/>
        <v>0</v>
      </c>
      <c r="X28" s="53">
        <f t="shared" si="6"/>
        <v>0</v>
      </c>
      <c r="Y28" s="53">
        <f t="shared" si="7"/>
        <v>0</v>
      </c>
      <c r="Z28" s="51"/>
      <c r="AA28" s="51"/>
    </row>
    <row r="29" spans="1:27" x14ac:dyDescent="0.25">
      <c r="A29" s="144"/>
      <c r="B29" s="50"/>
      <c r="C29" s="50"/>
      <c r="D29" s="50"/>
      <c r="E29" s="50"/>
      <c r="F29" s="50"/>
      <c r="G29" s="50"/>
      <c r="H29" s="50"/>
      <c r="I29" s="50"/>
      <c r="J29" s="50"/>
      <c r="K29" s="50"/>
      <c r="L29" s="50"/>
      <c r="M29" s="50"/>
      <c r="N29" s="50"/>
      <c r="O29" s="49"/>
      <c r="P29" s="52"/>
      <c r="Q29" s="52"/>
      <c r="R29" s="52"/>
      <c r="S29" s="52"/>
      <c r="T29" s="53">
        <f t="shared" si="2"/>
        <v>0</v>
      </c>
      <c r="U29" s="53">
        <f t="shared" si="3"/>
        <v>0</v>
      </c>
      <c r="V29" s="53">
        <f t="shared" si="4"/>
        <v>0</v>
      </c>
      <c r="W29" s="53">
        <f t="shared" si="5"/>
        <v>0</v>
      </c>
      <c r="X29" s="53">
        <f t="shared" si="6"/>
        <v>0</v>
      </c>
      <c r="Y29" s="53">
        <f t="shared" si="7"/>
        <v>0</v>
      </c>
      <c r="Z29" s="51"/>
      <c r="AA29" s="51"/>
    </row>
    <row r="30" spans="1:27" x14ac:dyDescent="0.25">
      <c r="A30" s="144"/>
      <c r="B30" s="50"/>
      <c r="C30" s="50"/>
      <c r="D30" s="50"/>
      <c r="E30" s="50"/>
      <c r="F30" s="50"/>
      <c r="G30" s="50"/>
      <c r="H30" s="50"/>
      <c r="I30" s="50"/>
      <c r="J30" s="50"/>
      <c r="K30" s="50"/>
      <c r="L30" s="50"/>
      <c r="M30" s="50"/>
      <c r="N30" s="50"/>
      <c r="O30" s="49"/>
      <c r="P30" s="52"/>
      <c r="Q30" s="52"/>
      <c r="R30" s="52"/>
      <c r="S30" s="52"/>
      <c r="T30" s="53">
        <f t="shared" si="2"/>
        <v>0</v>
      </c>
      <c r="U30" s="53">
        <f t="shared" si="3"/>
        <v>0</v>
      </c>
      <c r="V30" s="53">
        <f t="shared" si="4"/>
        <v>0</v>
      </c>
      <c r="W30" s="53">
        <f t="shared" si="5"/>
        <v>0</v>
      </c>
      <c r="X30" s="53">
        <f t="shared" si="6"/>
        <v>0</v>
      </c>
      <c r="Y30" s="53">
        <f t="shared" si="7"/>
        <v>0</v>
      </c>
      <c r="Z30" s="51"/>
      <c r="AA30" s="51"/>
    </row>
    <row r="31" spans="1:27" x14ac:dyDescent="0.25">
      <c r="A31" s="144"/>
      <c r="B31" s="50"/>
      <c r="C31" s="50"/>
      <c r="D31" s="50"/>
      <c r="E31" s="50"/>
      <c r="F31" s="50"/>
      <c r="G31" s="50"/>
      <c r="H31" s="50"/>
      <c r="I31" s="50"/>
      <c r="J31" s="50"/>
      <c r="K31" s="50"/>
      <c r="L31" s="50"/>
      <c r="M31" s="50"/>
      <c r="N31" s="50"/>
      <c r="O31" s="49"/>
      <c r="P31" s="52"/>
      <c r="Q31" s="52"/>
      <c r="R31" s="52"/>
      <c r="S31" s="52"/>
      <c r="T31" s="53">
        <f t="shared" si="2"/>
        <v>0</v>
      </c>
      <c r="U31" s="53">
        <f t="shared" si="3"/>
        <v>0</v>
      </c>
      <c r="V31" s="53">
        <f t="shared" si="4"/>
        <v>0</v>
      </c>
      <c r="W31" s="53">
        <f t="shared" si="5"/>
        <v>0</v>
      </c>
      <c r="X31" s="53">
        <f t="shared" si="6"/>
        <v>0</v>
      </c>
      <c r="Y31" s="53">
        <f t="shared" si="7"/>
        <v>0</v>
      </c>
      <c r="Z31" s="51"/>
      <c r="AA31" s="51"/>
    </row>
    <row r="32" spans="1:27" x14ac:dyDescent="0.25">
      <c r="A32" s="144"/>
      <c r="B32" s="50"/>
      <c r="C32" s="50"/>
      <c r="D32" s="50"/>
      <c r="E32" s="50"/>
      <c r="F32" s="50"/>
      <c r="G32" s="50"/>
      <c r="H32" s="50"/>
      <c r="I32" s="50"/>
      <c r="J32" s="50"/>
      <c r="K32" s="50"/>
      <c r="L32" s="50"/>
      <c r="M32" s="50"/>
      <c r="N32" s="50"/>
      <c r="O32" s="49"/>
      <c r="P32" s="52"/>
      <c r="Q32" s="52"/>
      <c r="R32" s="52"/>
      <c r="S32" s="52"/>
      <c r="T32" s="53">
        <f t="shared" si="2"/>
        <v>0</v>
      </c>
      <c r="U32" s="53">
        <f t="shared" si="3"/>
        <v>0</v>
      </c>
      <c r="V32" s="53">
        <f t="shared" si="4"/>
        <v>0</v>
      </c>
      <c r="W32" s="53">
        <f t="shared" si="5"/>
        <v>0</v>
      </c>
      <c r="X32" s="53">
        <f t="shared" si="6"/>
        <v>0</v>
      </c>
      <c r="Y32" s="53">
        <f t="shared" si="7"/>
        <v>0</v>
      </c>
      <c r="Z32" s="51"/>
      <c r="AA32" s="51"/>
    </row>
    <row r="33" spans="1:27" x14ac:dyDescent="0.25">
      <c r="A33" s="144"/>
      <c r="B33" s="50"/>
      <c r="C33" s="50"/>
      <c r="D33" s="50"/>
      <c r="E33" s="50"/>
      <c r="F33" s="50"/>
      <c r="G33" s="50"/>
      <c r="H33" s="50"/>
      <c r="I33" s="50"/>
      <c r="J33" s="50"/>
      <c r="K33" s="50"/>
      <c r="L33" s="50"/>
      <c r="M33" s="50"/>
      <c r="N33" s="50"/>
      <c r="O33" s="49"/>
      <c r="P33" s="52"/>
      <c r="Q33" s="52"/>
      <c r="R33" s="52"/>
      <c r="S33" s="52"/>
      <c r="T33" s="53">
        <f t="shared" si="2"/>
        <v>0</v>
      </c>
      <c r="U33" s="53">
        <f t="shared" si="3"/>
        <v>0</v>
      </c>
      <c r="V33" s="53">
        <f t="shared" si="4"/>
        <v>0</v>
      </c>
      <c r="W33" s="53">
        <f t="shared" si="5"/>
        <v>0</v>
      </c>
      <c r="X33" s="53">
        <f t="shared" si="6"/>
        <v>0</v>
      </c>
      <c r="Y33" s="53">
        <f t="shared" si="7"/>
        <v>0</v>
      </c>
      <c r="Z33" s="51"/>
      <c r="AA33" s="51"/>
    </row>
    <row r="34" spans="1:27" x14ac:dyDescent="0.25">
      <c r="A34" s="144"/>
      <c r="B34" s="50"/>
      <c r="C34" s="50"/>
      <c r="D34" s="50"/>
      <c r="E34" s="50"/>
      <c r="F34" s="50"/>
      <c r="G34" s="50"/>
      <c r="H34" s="50"/>
      <c r="I34" s="50"/>
      <c r="J34" s="50"/>
      <c r="K34" s="50"/>
      <c r="L34" s="50"/>
      <c r="M34" s="50"/>
      <c r="N34" s="50"/>
      <c r="O34" s="49"/>
      <c r="P34" s="52"/>
      <c r="Q34" s="52"/>
      <c r="R34" s="52"/>
      <c r="S34" s="52"/>
      <c r="T34" s="53">
        <f t="shared" si="2"/>
        <v>0</v>
      </c>
      <c r="U34" s="53">
        <f t="shared" si="3"/>
        <v>0</v>
      </c>
      <c r="V34" s="53">
        <f t="shared" si="4"/>
        <v>0</v>
      </c>
      <c r="W34" s="53">
        <f t="shared" si="5"/>
        <v>0</v>
      </c>
      <c r="X34" s="53">
        <f t="shared" si="6"/>
        <v>0</v>
      </c>
      <c r="Y34" s="53">
        <f t="shared" si="7"/>
        <v>0</v>
      </c>
      <c r="Z34" s="51"/>
      <c r="AA34" s="51"/>
    </row>
    <row r="35" spans="1:27" x14ac:dyDescent="0.25">
      <c r="A35" s="144"/>
      <c r="B35" s="50"/>
      <c r="C35" s="50"/>
      <c r="D35" s="50"/>
      <c r="E35" s="50"/>
      <c r="F35" s="50"/>
      <c r="G35" s="50"/>
      <c r="H35" s="50"/>
      <c r="I35" s="50"/>
      <c r="J35" s="50"/>
      <c r="K35" s="50"/>
      <c r="L35" s="50"/>
      <c r="M35" s="50"/>
      <c r="N35" s="50"/>
      <c r="O35" s="49"/>
      <c r="P35" s="52"/>
      <c r="Q35" s="52"/>
      <c r="R35" s="52"/>
      <c r="S35" s="52"/>
      <c r="T35" s="53">
        <f t="shared" si="2"/>
        <v>0</v>
      </c>
      <c r="U35" s="53">
        <f t="shared" si="3"/>
        <v>0</v>
      </c>
      <c r="V35" s="53">
        <f t="shared" si="4"/>
        <v>0</v>
      </c>
      <c r="W35" s="53">
        <f t="shared" si="5"/>
        <v>0</v>
      </c>
      <c r="X35" s="53">
        <f t="shared" si="6"/>
        <v>0</v>
      </c>
      <c r="Y35" s="53">
        <f t="shared" si="7"/>
        <v>0</v>
      </c>
      <c r="Z35" s="51"/>
      <c r="AA35" s="51"/>
    </row>
    <row r="36" spans="1:27" x14ac:dyDescent="0.25">
      <c r="A36" s="144"/>
      <c r="B36" s="50"/>
      <c r="C36" s="50"/>
      <c r="D36" s="50"/>
      <c r="E36" s="50"/>
      <c r="F36" s="50"/>
      <c r="G36" s="50"/>
      <c r="H36" s="50"/>
      <c r="I36" s="50"/>
      <c r="J36" s="50"/>
      <c r="K36" s="50"/>
      <c r="L36" s="50"/>
      <c r="M36" s="50"/>
      <c r="N36" s="50"/>
      <c r="O36" s="49"/>
      <c r="P36" s="52"/>
      <c r="Q36" s="52"/>
      <c r="R36" s="52"/>
      <c r="S36" s="52"/>
      <c r="T36" s="53">
        <f t="shared" si="2"/>
        <v>0</v>
      </c>
      <c r="U36" s="53">
        <f t="shared" si="3"/>
        <v>0</v>
      </c>
      <c r="V36" s="53">
        <f t="shared" si="4"/>
        <v>0</v>
      </c>
      <c r="W36" s="53">
        <f t="shared" si="5"/>
        <v>0</v>
      </c>
      <c r="X36" s="53">
        <f t="shared" si="6"/>
        <v>0</v>
      </c>
      <c r="Y36" s="53">
        <f t="shared" si="7"/>
        <v>0</v>
      </c>
      <c r="Z36" s="51"/>
      <c r="AA36" s="51"/>
    </row>
    <row r="37" spans="1:27" x14ac:dyDescent="0.25">
      <c r="A37" s="144"/>
      <c r="B37" s="50"/>
      <c r="C37" s="50"/>
      <c r="D37" s="50"/>
      <c r="E37" s="50"/>
      <c r="F37" s="50"/>
      <c r="G37" s="50"/>
      <c r="H37" s="50"/>
      <c r="I37" s="50"/>
      <c r="J37" s="50"/>
      <c r="K37" s="50"/>
      <c r="L37" s="50"/>
      <c r="M37" s="50"/>
      <c r="N37" s="50"/>
      <c r="O37" s="49"/>
      <c r="P37" s="52"/>
      <c r="Q37" s="52"/>
      <c r="R37" s="52"/>
      <c r="S37" s="52"/>
      <c r="T37" s="53">
        <f t="shared" si="2"/>
        <v>0</v>
      </c>
      <c r="U37" s="53">
        <f t="shared" si="3"/>
        <v>0</v>
      </c>
      <c r="V37" s="53">
        <f t="shared" si="4"/>
        <v>0</v>
      </c>
      <c r="W37" s="53">
        <f t="shared" si="5"/>
        <v>0</v>
      </c>
      <c r="X37" s="53">
        <f t="shared" si="6"/>
        <v>0</v>
      </c>
      <c r="Y37" s="53">
        <f t="shared" si="7"/>
        <v>0</v>
      </c>
      <c r="Z37" s="51"/>
      <c r="AA37" s="51"/>
    </row>
    <row r="38" spans="1:27" x14ac:dyDescent="0.25">
      <c r="A38" s="144"/>
      <c r="B38" s="50"/>
      <c r="C38" s="50"/>
      <c r="D38" s="50"/>
      <c r="E38" s="50"/>
      <c r="F38" s="50"/>
      <c r="G38" s="50"/>
      <c r="H38" s="50"/>
      <c r="I38" s="50"/>
      <c r="J38" s="50"/>
      <c r="K38" s="50"/>
      <c r="L38" s="50"/>
      <c r="M38" s="50"/>
      <c r="N38" s="50"/>
      <c r="O38" s="49"/>
      <c r="P38" s="52"/>
      <c r="Q38" s="52"/>
      <c r="R38" s="52"/>
      <c r="S38" s="52"/>
      <c r="T38" s="53">
        <f t="shared" si="2"/>
        <v>0</v>
      </c>
      <c r="U38" s="53">
        <f t="shared" si="3"/>
        <v>0</v>
      </c>
      <c r="V38" s="53">
        <f t="shared" si="4"/>
        <v>0</v>
      </c>
      <c r="W38" s="53">
        <f t="shared" si="5"/>
        <v>0</v>
      </c>
      <c r="X38" s="53">
        <f t="shared" si="6"/>
        <v>0</v>
      </c>
      <c r="Y38" s="53">
        <f t="shared" si="7"/>
        <v>0</v>
      </c>
      <c r="Z38" s="51"/>
      <c r="AA38" s="51"/>
    </row>
    <row r="39" spans="1:27" x14ac:dyDescent="0.25">
      <c r="A39" s="144"/>
      <c r="B39" s="50"/>
      <c r="C39" s="50"/>
      <c r="D39" s="50"/>
      <c r="E39" s="50"/>
      <c r="F39" s="50"/>
      <c r="G39" s="50"/>
      <c r="H39" s="50"/>
      <c r="I39" s="50"/>
      <c r="J39" s="50"/>
      <c r="K39" s="50"/>
      <c r="L39" s="50"/>
      <c r="M39" s="50"/>
      <c r="N39" s="50"/>
      <c r="O39" s="49"/>
      <c r="P39" s="52"/>
      <c r="Q39" s="52"/>
      <c r="R39" s="52"/>
      <c r="S39" s="52"/>
      <c r="T39" s="53">
        <f t="shared" si="2"/>
        <v>0</v>
      </c>
      <c r="U39" s="53">
        <f t="shared" si="3"/>
        <v>0</v>
      </c>
      <c r="V39" s="53">
        <f t="shared" si="4"/>
        <v>0</v>
      </c>
      <c r="W39" s="53">
        <f t="shared" si="5"/>
        <v>0</v>
      </c>
      <c r="X39" s="53">
        <f t="shared" si="6"/>
        <v>0</v>
      </c>
      <c r="Y39" s="53">
        <f t="shared" si="7"/>
        <v>0</v>
      </c>
      <c r="Z39" s="51"/>
      <c r="AA39" s="51"/>
    </row>
    <row r="40" spans="1:27" x14ac:dyDescent="0.25">
      <c r="A40" s="144"/>
      <c r="B40" s="50"/>
      <c r="C40" s="50"/>
      <c r="D40" s="50"/>
      <c r="E40" s="50"/>
      <c r="F40" s="50"/>
      <c r="G40" s="50"/>
      <c r="H40" s="50"/>
      <c r="I40" s="50"/>
      <c r="J40" s="50"/>
      <c r="K40" s="50"/>
      <c r="L40" s="50"/>
      <c r="M40" s="50"/>
      <c r="N40" s="50"/>
      <c r="O40" s="49"/>
      <c r="P40" s="52"/>
      <c r="Q40" s="52"/>
      <c r="R40" s="52"/>
      <c r="S40" s="52"/>
      <c r="T40" s="53">
        <f t="shared" si="2"/>
        <v>0</v>
      </c>
      <c r="U40" s="53">
        <f t="shared" si="3"/>
        <v>0</v>
      </c>
      <c r="V40" s="53">
        <f t="shared" si="4"/>
        <v>0</v>
      </c>
      <c r="W40" s="53">
        <f t="shared" si="5"/>
        <v>0</v>
      </c>
      <c r="X40" s="53">
        <f t="shared" si="6"/>
        <v>0</v>
      </c>
      <c r="Y40" s="53">
        <f t="shared" si="7"/>
        <v>0</v>
      </c>
      <c r="Z40" s="51"/>
      <c r="AA40" s="51"/>
    </row>
    <row r="41" spans="1:27" x14ac:dyDescent="0.25">
      <c r="A41" s="144"/>
      <c r="B41" s="50"/>
      <c r="C41" s="50"/>
      <c r="D41" s="50"/>
      <c r="E41" s="50"/>
      <c r="F41" s="50"/>
      <c r="G41" s="50"/>
      <c r="H41" s="50"/>
      <c r="I41" s="50"/>
      <c r="J41" s="50"/>
      <c r="K41" s="50"/>
      <c r="L41" s="50"/>
      <c r="M41" s="50"/>
      <c r="N41" s="50"/>
      <c r="O41" s="49"/>
      <c r="P41" s="52"/>
      <c r="Q41" s="52"/>
      <c r="R41" s="52"/>
      <c r="S41" s="52"/>
      <c r="T41" s="53">
        <f t="shared" si="2"/>
        <v>0</v>
      </c>
      <c r="U41" s="53">
        <f t="shared" si="3"/>
        <v>0</v>
      </c>
      <c r="V41" s="53">
        <f t="shared" si="4"/>
        <v>0</v>
      </c>
      <c r="W41" s="53">
        <f t="shared" si="5"/>
        <v>0</v>
      </c>
      <c r="X41" s="53">
        <f t="shared" si="6"/>
        <v>0</v>
      </c>
      <c r="Y41" s="53">
        <f t="shared" si="7"/>
        <v>0</v>
      </c>
      <c r="Z41" s="51"/>
      <c r="AA41" s="51"/>
    </row>
    <row r="42" spans="1:27" x14ac:dyDescent="0.25">
      <c r="A42" s="144"/>
      <c r="B42" s="50"/>
      <c r="C42" s="50"/>
      <c r="D42" s="50"/>
      <c r="E42" s="50"/>
      <c r="F42" s="50"/>
      <c r="G42" s="50"/>
      <c r="H42" s="50"/>
      <c r="I42" s="50"/>
      <c r="J42" s="50"/>
      <c r="K42" s="50"/>
      <c r="L42" s="50"/>
      <c r="M42" s="50"/>
      <c r="N42" s="50"/>
      <c r="O42" s="49"/>
      <c r="P42" s="52"/>
      <c r="Q42" s="52"/>
      <c r="R42" s="52"/>
      <c r="S42" s="52"/>
      <c r="T42" s="53">
        <f t="shared" si="2"/>
        <v>0</v>
      </c>
      <c r="U42" s="53">
        <f t="shared" si="3"/>
        <v>0</v>
      </c>
      <c r="V42" s="53">
        <f t="shared" si="4"/>
        <v>0</v>
      </c>
      <c r="W42" s="53">
        <f t="shared" si="5"/>
        <v>0</v>
      </c>
      <c r="X42" s="53">
        <f t="shared" si="6"/>
        <v>0</v>
      </c>
      <c r="Y42" s="53">
        <f t="shared" si="7"/>
        <v>0</v>
      </c>
      <c r="Z42" s="51"/>
      <c r="AA42" s="51"/>
    </row>
    <row r="43" spans="1:27" x14ac:dyDescent="0.25">
      <c r="A43" s="144"/>
      <c r="B43" s="50"/>
      <c r="C43" s="50"/>
      <c r="D43" s="50"/>
      <c r="E43" s="50"/>
      <c r="F43" s="50"/>
      <c r="G43" s="50"/>
      <c r="H43" s="50"/>
      <c r="I43" s="50"/>
      <c r="J43" s="50"/>
      <c r="K43" s="50"/>
      <c r="L43" s="50"/>
      <c r="M43" s="50"/>
      <c r="N43" s="50"/>
      <c r="O43" s="49"/>
      <c r="P43" s="52"/>
      <c r="Q43" s="52"/>
      <c r="R43" s="52"/>
      <c r="S43" s="52"/>
      <c r="T43" s="53">
        <f t="shared" si="2"/>
        <v>0</v>
      </c>
      <c r="U43" s="53">
        <f t="shared" si="3"/>
        <v>0</v>
      </c>
      <c r="V43" s="53">
        <f t="shared" si="4"/>
        <v>0</v>
      </c>
      <c r="W43" s="53">
        <f t="shared" si="5"/>
        <v>0</v>
      </c>
      <c r="X43" s="53">
        <f t="shared" si="6"/>
        <v>0</v>
      </c>
      <c r="Y43" s="53">
        <f t="shared" si="7"/>
        <v>0</v>
      </c>
      <c r="Z43" s="51"/>
      <c r="AA43" s="51"/>
    </row>
    <row r="44" spans="1:27" x14ac:dyDescent="0.25">
      <c r="A44" s="144"/>
      <c r="B44" s="50"/>
      <c r="C44" s="50"/>
      <c r="D44" s="50"/>
      <c r="E44" s="50"/>
      <c r="F44" s="50"/>
      <c r="G44" s="50"/>
      <c r="H44" s="50"/>
      <c r="I44" s="50"/>
      <c r="J44" s="50"/>
      <c r="K44" s="50"/>
      <c r="L44" s="50"/>
      <c r="M44" s="50"/>
      <c r="N44" s="50"/>
      <c r="O44" s="49"/>
      <c r="P44" s="52"/>
      <c r="Q44" s="52"/>
      <c r="R44" s="52"/>
      <c r="S44" s="52"/>
      <c r="T44" s="53">
        <f t="shared" si="2"/>
        <v>0</v>
      </c>
      <c r="U44" s="53">
        <f t="shared" si="3"/>
        <v>0</v>
      </c>
      <c r="V44" s="53">
        <f t="shared" si="4"/>
        <v>0</v>
      </c>
      <c r="W44" s="53">
        <f t="shared" si="5"/>
        <v>0</v>
      </c>
      <c r="X44" s="53">
        <f t="shared" si="6"/>
        <v>0</v>
      </c>
      <c r="Y44" s="53">
        <f t="shared" si="7"/>
        <v>0</v>
      </c>
      <c r="Z44" s="51"/>
      <c r="AA44" s="51"/>
    </row>
    <row r="45" spans="1:27" x14ac:dyDescent="0.25">
      <c r="A45" s="144"/>
      <c r="B45" s="50"/>
      <c r="C45" s="50"/>
      <c r="D45" s="50"/>
      <c r="E45" s="50"/>
      <c r="F45" s="50"/>
      <c r="G45" s="50"/>
      <c r="H45" s="50"/>
      <c r="I45" s="50"/>
      <c r="J45" s="50"/>
      <c r="K45" s="50"/>
      <c r="L45" s="50"/>
      <c r="M45" s="50"/>
      <c r="N45" s="50"/>
      <c r="O45" s="49"/>
      <c r="P45" s="52"/>
      <c r="Q45" s="52"/>
      <c r="R45" s="52"/>
      <c r="S45" s="52"/>
      <c r="T45" s="53">
        <f t="shared" si="2"/>
        <v>0</v>
      </c>
      <c r="U45" s="53">
        <f t="shared" si="3"/>
        <v>0</v>
      </c>
      <c r="V45" s="53">
        <f t="shared" si="4"/>
        <v>0</v>
      </c>
      <c r="W45" s="53">
        <f t="shared" si="5"/>
        <v>0</v>
      </c>
      <c r="X45" s="53">
        <f t="shared" si="6"/>
        <v>0</v>
      </c>
      <c r="Y45" s="53">
        <f t="shared" si="7"/>
        <v>0</v>
      </c>
      <c r="Z45" s="51"/>
      <c r="AA45" s="51"/>
    </row>
    <row r="46" spans="1:27" x14ac:dyDescent="0.25">
      <c r="A46" s="144"/>
      <c r="B46" s="50"/>
      <c r="C46" s="50"/>
      <c r="D46" s="50"/>
      <c r="E46" s="50"/>
      <c r="F46" s="50"/>
      <c r="G46" s="50"/>
      <c r="H46" s="50"/>
      <c r="I46" s="50"/>
      <c r="J46" s="50"/>
      <c r="K46" s="50"/>
      <c r="L46" s="50"/>
      <c r="M46" s="50"/>
      <c r="N46" s="50"/>
      <c r="O46" s="49"/>
      <c r="P46" s="52"/>
      <c r="Q46" s="52"/>
      <c r="R46" s="52"/>
      <c r="S46" s="52"/>
      <c r="T46" s="53">
        <f t="shared" si="2"/>
        <v>0</v>
      </c>
      <c r="U46" s="53">
        <f t="shared" si="3"/>
        <v>0</v>
      </c>
      <c r="V46" s="53">
        <f t="shared" si="4"/>
        <v>0</v>
      </c>
      <c r="W46" s="53">
        <f t="shared" si="5"/>
        <v>0</v>
      </c>
      <c r="X46" s="53">
        <f t="shared" si="6"/>
        <v>0</v>
      </c>
      <c r="Y46" s="53">
        <f t="shared" si="7"/>
        <v>0</v>
      </c>
      <c r="Z46" s="51"/>
      <c r="AA46" s="51"/>
    </row>
    <row r="47" spans="1:27" x14ac:dyDescent="0.25">
      <c r="A47" s="144"/>
      <c r="B47" s="50"/>
      <c r="C47" s="50"/>
      <c r="D47" s="50"/>
      <c r="E47" s="50"/>
      <c r="F47" s="50"/>
      <c r="G47" s="50"/>
      <c r="H47" s="50"/>
      <c r="I47" s="50"/>
      <c r="J47" s="50"/>
      <c r="K47" s="50"/>
      <c r="L47" s="50"/>
      <c r="M47" s="50"/>
      <c r="N47" s="50"/>
      <c r="O47" s="49"/>
      <c r="P47" s="52"/>
      <c r="Q47" s="52"/>
      <c r="R47" s="52"/>
      <c r="S47" s="52"/>
      <c r="T47" s="53">
        <f t="shared" si="2"/>
        <v>0</v>
      </c>
      <c r="U47" s="53">
        <f t="shared" si="3"/>
        <v>0</v>
      </c>
      <c r="V47" s="53">
        <f t="shared" si="4"/>
        <v>0</v>
      </c>
      <c r="W47" s="53">
        <f t="shared" si="5"/>
        <v>0</v>
      </c>
      <c r="X47" s="53">
        <f t="shared" si="6"/>
        <v>0</v>
      </c>
      <c r="Y47" s="53">
        <f t="shared" si="7"/>
        <v>0</v>
      </c>
      <c r="Z47" s="51"/>
      <c r="AA47" s="51"/>
    </row>
    <row r="48" spans="1:27" x14ac:dyDescent="0.25">
      <c r="A48" s="144"/>
      <c r="B48" s="50"/>
      <c r="C48" s="50"/>
      <c r="D48" s="50"/>
      <c r="E48" s="50"/>
      <c r="F48" s="50"/>
      <c r="G48" s="50"/>
      <c r="H48" s="50"/>
      <c r="I48" s="50"/>
      <c r="J48" s="50"/>
      <c r="K48" s="50"/>
      <c r="L48" s="50"/>
      <c r="M48" s="50"/>
      <c r="N48" s="50"/>
      <c r="O48" s="49"/>
      <c r="P48" s="52"/>
      <c r="Q48" s="52"/>
      <c r="R48" s="52"/>
      <c r="S48" s="52"/>
      <c r="T48" s="53">
        <f t="shared" si="2"/>
        <v>0</v>
      </c>
      <c r="U48" s="53">
        <f t="shared" si="3"/>
        <v>0</v>
      </c>
      <c r="V48" s="53">
        <f t="shared" si="4"/>
        <v>0</v>
      </c>
      <c r="W48" s="53">
        <f t="shared" si="5"/>
        <v>0</v>
      </c>
      <c r="X48" s="53">
        <f t="shared" si="6"/>
        <v>0</v>
      </c>
      <c r="Y48" s="53">
        <f t="shared" si="7"/>
        <v>0</v>
      </c>
      <c r="Z48" s="51"/>
      <c r="AA48" s="51"/>
    </row>
    <row r="49" spans="1:27" x14ac:dyDescent="0.25">
      <c r="A49" s="144"/>
      <c r="B49" s="50"/>
      <c r="C49" s="50"/>
      <c r="D49" s="50"/>
      <c r="E49" s="50"/>
      <c r="F49" s="50"/>
      <c r="G49" s="50"/>
      <c r="H49" s="50"/>
      <c r="I49" s="50"/>
      <c r="J49" s="50"/>
      <c r="K49" s="50"/>
      <c r="L49" s="50"/>
      <c r="M49" s="50"/>
      <c r="N49" s="50"/>
      <c r="O49" s="49"/>
      <c r="P49" s="52"/>
      <c r="Q49" s="52"/>
      <c r="R49" s="52"/>
      <c r="S49" s="52"/>
      <c r="T49" s="53">
        <f t="shared" si="2"/>
        <v>0</v>
      </c>
      <c r="U49" s="53">
        <f t="shared" si="3"/>
        <v>0</v>
      </c>
      <c r="V49" s="53">
        <f t="shared" si="4"/>
        <v>0</v>
      </c>
      <c r="W49" s="53">
        <f t="shared" si="5"/>
        <v>0</v>
      </c>
      <c r="X49" s="53">
        <f t="shared" si="6"/>
        <v>0</v>
      </c>
      <c r="Y49" s="53">
        <f t="shared" si="7"/>
        <v>0</v>
      </c>
      <c r="Z49" s="51"/>
      <c r="AA49" s="51"/>
    </row>
    <row r="50" spans="1:27" x14ac:dyDescent="0.25">
      <c r="A50" s="144"/>
      <c r="B50" s="50"/>
      <c r="C50" s="50"/>
      <c r="D50" s="50"/>
      <c r="E50" s="50"/>
      <c r="F50" s="50"/>
      <c r="G50" s="50"/>
      <c r="H50" s="50"/>
      <c r="I50" s="50"/>
      <c r="J50" s="50"/>
      <c r="K50" s="50"/>
      <c r="L50" s="50"/>
      <c r="M50" s="50"/>
      <c r="N50" s="50"/>
      <c r="O50" s="49"/>
      <c r="P50" s="52"/>
      <c r="Q50" s="52"/>
      <c r="R50" s="52"/>
      <c r="S50" s="52"/>
      <c r="T50" s="53">
        <f t="shared" si="2"/>
        <v>0</v>
      </c>
      <c r="U50" s="53">
        <f t="shared" si="3"/>
        <v>0</v>
      </c>
      <c r="V50" s="53">
        <f t="shared" si="4"/>
        <v>0</v>
      </c>
      <c r="W50" s="53">
        <f t="shared" si="5"/>
        <v>0</v>
      </c>
      <c r="X50" s="53">
        <f t="shared" si="6"/>
        <v>0</v>
      </c>
      <c r="Y50" s="53">
        <f t="shared" si="7"/>
        <v>0</v>
      </c>
      <c r="Z50" s="51"/>
      <c r="AA50" s="51"/>
    </row>
    <row r="51" spans="1:27" x14ac:dyDescent="0.25">
      <c r="A51" s="144"/>
      <c r="B51" s="50"/>
      <c r="C51" s="50"/>
      <c r="D51" s="50"/>
      <c r="E51" s="50"/>
      <c r="F51" s="50"/>
      <c r="G51" s="50"/>
      <c r="H51" s="50"/>
      <c r="I51" s="50"/>
      <c r="J51" s="50"/>
      <c r="K51" s="50"/>
      <c r="L51" s="50"/>
      <c r="M51" s="50"/>
      <c r="N51" s="50"/>
      <c r="O51" s="49"/>
      <c r="P51" s="52"/>
      <c r="Q51" s="52"/>
      <c r="R51" s="52"/>
      <c r="S51" s="52"/>
      <c r="T51" s="53">
        <f t="shared" si="2"/>
        <v>0</v>
      </c>
      <c r="U51" s="53">
        <f t="shared" si="3"/>
        <v>0</v>
      </c>
      <c r="V51" s="53">
        <f t="shared" si="4"/>
        <v>0</v>
      </c>
      <c r="W51" s="53">
        <f t="shared" si="5"/>
        <v>0</v>
      </c>
      <c r="X51" s="53">
        <f t="shared" si="6"/>
        <v>0</v>
      </c>
      <c r="Y51" s="53">
        <f t="shared" si="7"/>
        <v>0</v>
      </c>
      <c r="Z51" s="51"/>
      <c r="AA51" s="51"/>
    </row>
    <row r="52" spans="1:27" x14ac:dyDescent="0.25">
      <c r="A52" s="144"/>
      <c r="B52" s="50"/>
      <c r="C52" s="50"/>
      <c r="D52" s="50"/>
      <c r="E52" s="50"/>
      <c r="F52" s="50"/>
      <c r="G52" s="50"/>
      <c r="H52" s="50"/>
      <c r="I52" s="50"/>
      <c r="J52" s="50"/>
      <c r="K52" s="50"/>
      <c r="L52" s="50"/>
      <c r="M52" s="50"/>
      <c r="N52" s="50"/>
      <c r="O52" s="49"/>
      <c r="P52" s="52"/>
      <c r="Q52" s="52"/>
      <c r="R52" s="52"/>
      <c r="S52" s="52"/>
      <c r="T52" s="53">
        <f t="shared" si="2"/>
        <v>0</v>
      </c>
      <c r="U52" s="53">
        <f t="shared" si="3"/>
        <v>0</v>
      </c>
      <c r="V52" s="53">
        <f t="shared" si="4"/>
        <v>0</v>
      </c>
      <c r="W52" s="53">
        <f t="shared" si="5"/>
        <v>0</v>
      </c>
      <c r="X52" s="53">
        <f t="shared" si="6"/>
        <v>0</v>
      </c>
      <c r="Y52" s="53">
        <f t="shared" si="7"/>
        <v>0</v>
      </c>
      <c r="Z52" s="51"/>
      <c r="AA52" s="51"/>
    </row>
    <row r="53" spans="1:27" x14ac:dyDescent="0.25">
      <c r="A53" s="144"/>
      <c r="B53" s="50"/>
      <c r="C53" s="50"/>
      <c r="D53" s="50"/>
      <c r="E53" s="50"/>
      <c r="F53" s="50"/>
      <c r="G53" s="50"/>
      <c r="H53" s="50"/>
      <c r="I53" s="50"/>
      <c r="J53" s="50"/>
      <c r="K53" s="50"/>
      <c r="L53" s="50"/>
      <c r="M53" s="50"/>
      <c r="N53" s="50"/>
      <c r="O53" s="49"/>
      <c r="P53" s="52"/>
      <c r="Q53" s="52"/>
      <c r="R53" s="52"/>
      <c r="S53" s="52"/>
      <c r="T53" s="53">
        <f t="shared" si="2"/>
        <v>0</v>
      </c>
      <c r="U53" s="53">
        <f t="shared" si="3"/>
        <v>0</v>
      </c>
      <c r="V53" s="53">
        <f t="shared" si="4"/>
        <v>0</v>
      </c>
      <c r="W53" s="53">
        <f t="shared" si="5"/>
        <v>0</v>
      </c>
      <c r="X53" s="53">
        <f t="shared" si="6"/>
        <v>0</v>
      </c>
      <c r="Y53" s="53">
        <f t="shared" si="7"/>
        <v>0</v>
      </c>
      <c r="Z53" s="51"/>
      <c r="AA53" s="51"/>
    </row>
    <row r="54" spans="1:27" x14ac:dyDescent="0.25">
      <c r="A54" s="144"/>
      <c r="B54" s="50"/>
      <c r="C54" s="50"/>
      <c r="D54" s="50"/>
      <c r="E54" s="50"/>
      <c r="F54" s="50"/>
      <c r="G54" s="50"/>
      <c r="H54" s="50"/>
      <c r="I54" s="50"/>
      <c r="J54" s="50"/>
      <c r="K54" s="50"/>
      <c r="L54" s="50"/>
      <c r="M54" s="50"/>
      <c r="N54" s="50"/>
      <c r="O54" s="49"/>
      <c r="P54" s="52"/>
      <c r="Q54" s="52"/>
      <c r="R54" s="52"/>
      <c r="S54" s="52"/>
      <c r="T54" s="53">
        <f t="shared" si="2"/>
        <v>0</v>
      </c>
      <c r="U54" s="53">
        <f t="shared" si="3"/>
        <v>0</v>
      </c>
      <c r="V54" s="53">
        <f t="shared" si="4"/>
        <v>0</v>
      </c>
      <c r="W54" s="53">
        <f t="shared" si="5"/>
        <v>0</v>
      </c>
      <c r="X54" s="53">
        <f t="shared" si="6"/>
        <v>0</v>
      </c>
      <c r="Y54" s="53">
        <f t="shared" si="7"/>
        <v>0</v>
      </c>
      <c r="Z54" s="51"/>
      <c r="AA54" s="51"/>
    </row>
    <row r="55" spans="1:27" x14ac:dyDescent="0.25">
      <c r="A55" s="144"/>
      <c r="B55" s="50"/>
      <c r="C55" s="50"/>
      <c r="D55" s="50"/>
      <c r="E55" s="50"/>
      <c r="F55" s="50"/>
      <c r="G55" s="50"/>
      <c r="H55" s="50"/>
      <c r="I55" s="50"/>
      <c r="J55" s="50"/>
      <c r="K55" s="50"/>
      <c r="L55" s="50"/>
      <c r="M55" s="50"/>
      <c r="N55" s="50"/>
      <c r="O55" s="49"/>
      <c r="P55" s="52"/>
      <c r="Q55" s="52"/>
      <c r="R55" s="52"/>
      <c r="S55" s="52"/>
      <c r="T55" s="53">
        <f t="shared" si="2"/>
        <v>0</v>
      </c>
      <c r="U55" s="53">
        <f t="shared" si="3"/>
        <v>0</v>
      </c>
      <c r="V55" s="53">
        <f t="shared" si="4"/>
        <v>0</v>
      </c>
      <c r="W55" s="53">
        <f t="shared" si="5"/>
        <v>0</v>
      </c>
      <c r="X55" s="53">
        <f t="shared" si="6"/>
        <v>0</v>
      </c>
      <c r="Y55" s="53">
        <f t="shared" si="7"/>
        <v>0</v>
      </c>
      <c r="Z55" s="51"/>
      <c r="AA55" s="51"/>
    </row>
    <row r="56" spans="1:27" x14ac:dyDescent="0.25">
      <c r="A56" s="144"/>
      <c r="B56" s="50"/>
      <c r="C56" s="50"/>
      <c r="D56" s="50"/>
      <c r="E56" s="50"/>
      <c r="F56" s="50"/>
      <c r="G56" s="50"/>
      <c r="H56" s="50"/>
      <c r="I56" s="50"/>
      <c r="J56" s="50"/>
      <c r="K56" s="50"/>
      <c r="L56" s="50"/>
      <c r="M56" s="50"/>
      <c r="N56" s="50"/>
      <c r="O56" s="49"/>
      <c r="P56" s="52"/>
      <c r="Q56" s="52"/>
      <c r="R56" s="52"/>
      <c r="S56" s="52"/>
      <c r="T56" s="53">
        <f t="shared" si="2"/>
        <v>0</v>
      </c>
      <c r="U56" s="53">
        <f t="shared" si="3"/>
        <v>0</v>
      </c>
      <c r="V56" s="53">
        <f t="shared" si="4"/>
        <v>0</v>
      </c>
      <c r="W56" s="53">
        <f t="shared" si="5"/>
        <v>0</v>
      </c>
      <c r="X56" s="53">
        <f t="shared" si="6"/>
        <v>0</v>
      </c>
      <c r="Y56" s="53">
        <f t="shared" si="7"/>
        <v>0</v>
      </c>
      <c r="Z56" s="51"/>
      <c r="AA56" s="51"/>
    </row>
    <row r="57" spans="1:27" x14ac:dyDescent="0.25">
      <c r="A57" s="144"/>
      <c r="B57" s="50"/>
      <c r="C57" s="50"/>
      <c r="D57" s="50"/>
      <c r="E57" s="50"/>
      <c r="F57" s="50"/>
      <c r="G57" s="50"/>
      <c r="H57" s="50"/>
      <c r="I57" s="50"/>
      <c r="J57" s="50"/>
      <c r="K57" s="50"/>
      <c r="L57" s="50"/>
      <c r="M57" s="50"/>
      <c r="N57" s="50"/>
      <c r="O57" s="49"/>
      <c r="P57" s="52"/>
      <c r="Q57" s="52"/>
      <c r="R57" s="52"/>
      <c r="S57" s="52"/>
      <c r="T57" s="53">
        <f t="shared" si="2"/>
        <v>0</v>
      </c>
      <c r="U57" s="53">
        <f t="shared" si="3"/>
        <v>0</v>
      </c>
      <c r="V57" s="53">
        <f t="shared" si="4"/>
        <v>0</v>
      </c>
      <c r="W57" s="53">
        <f t="shared" si="5"/>
        <v>0</v>
      </c>
      <c r="X57" s="53">
        <f t="shared" si="6"/>
        <v>0</v>
      </c>
      <c r="Y57" s="53">
        <f t="shared" si="7"/>
        <v>0</v>
      </c>
      <c r="Z57" s="51"/>
      <c r="AA57" s="51"/>
    </row>
    <row r="58" spans="1:27" x14ac:dyDescent="0.25">
      <c r="A58" s="144"/>
      <c r="B58" s="50"/>
      <c r="C58" s="50"/>
      <c r="D58" s="50"/>
      <c r="E58" s="50"/>
      <c r="F58" s="50"/>
      <c r="G58" s="50"/>
      <c r="H58" s="50"/>
      <c r="I58" s="50"/>
      <c r="J58" s="50"/>
      <c r="K58" s="50"/>
      <c r="L58" s="50"/>
      <c r="M58" s="50"/>
      <c r="N58" s="50"/>
      <c r="O58" s="49"/>
      <c r="P58" s="52"/>
      <c r="Q58" s="52"/>
      <c r="R58" s="52"/>
      <c r="S58" s="52"/>
      <c r="T58" s="53">
        <f t="shared" si="2"/>
        <v>0</v>
      </c>
      <c r="U58" s="53">
        <f t="shared" si="3"/>
        <v>0</v>
      </c>
      <c r="V58" s="53">
        <f t="shared" si="4"/>
        <v>0</v>
      </c>
      <c r="W58" s="53">
        <f t="shared" si="5"/>
        <v>0</v>
      </c>
      <c r="X58" s="53">
        <f t="shared" si="6"/>
        <v>0</v>
      </c>
      <c r="Y58" s="53">
        <f t="shared" si="7"/>
        <v>0</v>
      </c>
      <c r="Z58" s="51"/>
      <c r="AA58" s="51"/>
    </row>
    <row r="59" spans="1:27" x14ac:dyDescent="0.25">
      <c r="A59" s="144"/>
      <c r="B59" s="50"/>
      <c r="C59" s="50"/>
      <c r="D59" s="50"/>
      <c r="E59" s="50"/>
      <c r="F59" s="50"/>
      <c r="G59" s="50"/>
      <c r="H59" s="50"/>
      <c r="I59" s="50"/>
      <c r="J59" s="50"/>
      <c r="K59" s="50"/>
      <c r="L59" s="50"/>
      <c r="M59" s="50"/>
      <c r="N59" s="50"/>
      <c r="O59" s="49"/>
      <c r="P59" s="52"/>
      <c r="Q59" s="52"/>
      <c r="R59" s="52"/>
      <c r="S59" s="52"/>
      <c r="T59" s="53">
        <f t="shared" si="2"/>
        <v>0</v>
      </c>
      <c r="U59" s="53">
        <f t="shared" si="3"/>
        <v>0</v>
      </c>
      <c r="V59" s="53">
        <f t="shared" si="4"/>
        <v>0</v>
      </c>
      <c r="W59" s="53">
        <f t="shared" si="5"/>
        <v>0</v>
      </c>
      <c r="X59" s="53">
        <f t="shared" si="6"/>
        <v>0</v>
      </c>
      <c r="Y59" s="53">
        <f t="shared" si="7"/>
        <v>0</v>
      </c>
      <c r="Z59" s="51"/>
      <c r="AA59" s="51"/>
    </row>
    <row r="60" spans="1:27" x14ac:dyDescent="0.25">
      <c r="A60" s="144"/>
      <c r="B60" s="50"/>
      <c r="C60" s="50"/>
      <c r="D60" s="50"/>
      <c r="E60" s="50"/>
      <c r="F60" s="50"/>
      <c r="G60" s="50"/>
      <c r="H60" s="50"/>
      <c r="I60" s="50"/>
      <c r="J60" s="50"/>
      <c r="K60" s="50"/>
      <c r="L60" s="50"/>
      <c r="M60" s="50"/>
      <c r="N60" s="50"/>
      <c r="O60" s="49"/>
      <c r="P60" s="52"/>
      <c r="Q60" s="52"/>
      <c r="R60" s="52"/>
      <c r="S60" s="52"/>
      <c r="T60" s="53">
        <f t="shared" si="2"/>
        <v>0</v>
      </c>
      <c r="U60" s="53">
        <f t="shared" si="3"/>
        <v>0</v>
      </c>
      <c r="V60" s="53">
        <f t="shared" si="4"/>
        <v>0</v>
      </c>
      <c r="W60" s="53">
        <f t="shared" si="5"/>
        <v>0</v>
      </c>
      <c r="X60" s="53">
        <f t="shared" si="6"/>
        <v>0</v>
      </c>
      <c r="Y60" s="53">
        <f t="shared" si="7"/>
        <v>0</v>
      </c>
      <c r="Z60" s="51"/>
      <c r="AA60" s="51"/>
    </row>
    <row r="61" spans="1:27" x14ac:dyDescent="0.25">
      <c r="A61" s="144"/>
      <c r="B61" s="50"/>
      <c r="C61" s="50"/>
      <c r="D61" s="50"/>
      <c r="E61" s="50"/>
      <c r="F61" s="50"/>
      <c r="G61" s="50"/>
      <c r="H61" s="50"/>
      <c r="I61" s="50"/>
      <c r="J61" s="50"/>
      <c r="K61" s="50"/>
      <c r="L61" s="50"/>
      <c r="M61" s="50"/>
      <c r="N61" s="50"/>
      <c r="O61" s="49"/>
      <c r="P61" s="52"/>
      <c r="Q61" s="52"/>
      <c r="R61" s="52"/>
      <c r="S61" s="52"/>
      <c r="T61" s="53">
        <f t="shared" si="2"/>
        <v>0</v>
      </c>
      <c r="U61" s="53">
        <f t="shared" si="3"/>
        <v>0</v>
      </c>
      <c r="V61" s="53">
        <f t="shared" si="4"/>
        <v>0</v>
      </c>
      <c r="W61" s="53">
        <f t="shared" si="5"/>
        <v>0</v>
      </c>
      <c r="X61" s="53">
        <f t="shared" si="6"/>
        <v>0</v>
      </c>
      <c r="Y61" s="53">
        <f t="shared" si="7"/>
        <v>0</v>
      </c>
      <c r="Z61" s="51"/>
      <c r="AA61" s="51"/>
    </row>
    <row r="62" spans="1:27" x14ac:dyDescent="0.25">
      <c r="A62" s="144"/>
      <c r="B62" s="50"/>
      <c r="C62" s="50"/>
      <c r="D62" s="50"/>
      <c r="E62" s="50"/>
      <c r="F62" s="50"/>
      <c r="G62" s="50"/>
      <c r="H62" s="50"/>
      <c r="I62" s="50"/>
      <c r="J62" s="50"/>
      <c r="K62" s="50"/>
      <c r="L62" s="50"/>
      <c r="M62" s="50"/>
      <c r="N62" s="50"/>
      <c r="O62" s="49"/>
      <c r="P62" s="52"/>
      <c r="Q62" s="52"/>
      <c r="R62" s="52"/>
      <c r="S62" s="52"/>
      <c r="T62" s="53">
        <f t="shared" si="2"/>
        <v>0</v>
      </c>
      <c r="U62" s="53">
        <f t="shared" si="3"/>
        <v>0</v>
      </c>
      <c r="V62" s="53">
        <f t="shared" si="4"/>
        <v>0</v>
      </c>
      <c r="W62" s="53">
        <f t="shared" si="5"/>
        <v>0</v>
      </c>
      <c r="X62" s="53">
        <f t="shared" si="6"/>
        <v>0</v>
      </c>
      <c r="Y62" s="53">
        <f t="shared" si="7"/>
        <v>0</v>
      </c>
      <c r="Z62" s="51"/>
      <c r="AA62" s="51"/>
    </row>
    <row r="63" spans="1:27" x14ac:dyDescent="0.25">
      <c r="A63" s="144"/>
      <c r="B63" s="50"/>
      <c r="C63" s="50"/>
      <c r="D63" s="50"/>
      <c r="E63" s="50"/>
      <c r="F63" s="50"/>
      <c r="G63" s="50"/>
      <c r="H63" s="50"/>
      <c r="I63" s="50"/>
      <c r="J63" s="50"/>
      <c r="K63" s="50"/>
      <c r="L63" s="50"/>
      <c r="M63" s="50"/>
      <c r="N63" s="50"/>
      <c r="O63" s="49"/>
      <c r="P63" s="52"/>
      <c r="Q63" s="52"/>
      <c r="R63" s="52"/>
      <c r="S63" s="52"/>
      <c r="T63" s="53">
        <f t="shared" si="2"/>
        <v>0</v>
      </c>
      <c r="U63" s="53">
        <f t="shared" si="3"/>
        <v>0</v>
      </c>
      <c r="V63" s="53">
        <f t="shared" si="4"/>
        <v>0</v>
      </c>
      <c r="W63" s="53">
        <f t="shared" si="5"/>
        <v>0</v>
      </c>
      <c r="X63" s="53">
        <f t="shared" si="6"/>
        <v>0</v>
      </c>
      <c r="Y63" s="53">
        <f t="shared" si="7"/>
        <v>0</v>
      </c>
      <c r="Z63" s="51"/>
      <c r="AA63" s="51"/>
    </row>
    <row r="64" spans="1:27" x14ac:dyDescent="0.25">
      <c r="A64" s="144"/>
      <c r="B64" s="50"/>
      <c r="C64" s="50"/>
      <c r="D64" s="50"/>
      <c r="E64" s="50"/>
      <c r="F64" s="50"/>
      <c r="G64" s="50"/>
      <c r="H64" s="50"/>
      <c r="I64" s="50"/>
      <c r="J64" s="50"/>
      <c r="K64" s="50"/>
      <c r="L64" s="50"/>
      <c r="M64" s="50"/>
      <c r="N64" s="50"/>
      <c r="O64" s="49"/>
      <c r="P64" s="52"/>
      <c r="Q64" s="52"/>
      <c r="R64" s="52"/>
      <c r="S64" s="52"/>
      <c r="T64" s="53">
        <f t="shared" si="2"/>
        <v>0</v>
      </c>
      <c r="U64" s="53">
        <f t="shared" si="3"/>
        <v>0</v>
      </c>
      <c r="V64" s="53">
        <f t="shared" si="4"/>
        <v>0</v>
      </c>
      <c r="W64" s="53">
        <f t="shared" si="5"/>
        <v>0</v>
      </c>
      <c r="X64" s="53">
        <f t="shared" si="6"/>
        <v>0</v>
      </c>
      <c r="Y64" s="53">
        <f t="shared" si="7"/>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53">
        <f t="shared" si="2"/>
        <v>0</v>
      </c>
      <c r="U65" s="53">
        <f t="shared" si="3"/>
        <v>0</v>
      </c>
      <c r="V65" s="53">
        <f t="shared" si="4"/>
        <v>0</v>
      </c>
      <c r="W65" s="53">
        <f t="shared" si="5"/>
        <v>0</v>
      </c>
      <c r="X65" s="53">
        <f t="shared" si="6"/>
        <v>0</v>
      </c>
      <c r="Y65" s="53">
        <f t="shared" si="7"/>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53">
        <f t="shared" si="2"/>
        <v>0</v>
      </c>
      <c r="U66" s="53">
        <f t="shared" si="3"/>
        <v>0</v>
      </c>
      <c r="V66" s="53">
        <f t="shared" si="4"/>
        <v>0</v>
      </c>
      <c r="W66" s="53">
        <f t="shared" si="5"/>
        <v>0</v>
      </c>
      <c r="X66" s="53">
        <f t="shared" si="6"/>
        <v>0</v>
      </c>
      <c r="Y66" s="53">
        <f t="shared" si="7"/>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53">
        <f t="shared" si="2"/>
        <v>0</v>
      </c>
      <c r="U67" s="53">
        <f t="shared" si="3"/>
        <v>0</v>
      </c>
      <c r="V67" s="53">
        <f t="shared" si="4"/>
        <v>0</v>
      </c>
      <c r="W67" s="53">
        <f t="shared" si="5"/>
        <v>0</v>
      </c>
      <c r="X67" s="53">
        <f t="shared" si="6"/>
        <v>0</v>
      </c>
      <c r="Y67" s="53">
        <f t="shared" si="7"/>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53">
        <f t="shared" si="2"/>
        <v>0</v>
      </c>
      <c r="U68" s="53">
        <f t="shared" si="3"/>
        <v>0</v>
      </c>
      <c r="V68" s="53">
        <f t="shared" si="4"/>
        <v>0</v>
      </c>
      <c r="W68" s="53">
        <f t="shared" si="5"/>
        <v>0</v>
      </c>
      <c r="X68" s="53">
        <f t="shared" si="6"/>
        <v>0</v>
      </c>
      <c r="Y68" s="53">
        <f t="shared" si="7"/>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53">
        <f t="shared" si="2"/>
        <v>0</v>
      </c>
      <c r="U69" s="53">
        <f t="shared" si="3"/>
        <v>0</v>
      </c>
      <c r="V69" s="53">
        <f t="shared" si="4"/>
        <v>0</v>
      </c>
      <c r="W69" s="53">
        <f t="shared" si="5"/>
        <v>0</v>
      </c>
      <c r="X69" s="53">
        <f t="shared" si="6"/>
        <v>0</v>
      </c>
      <c r="Y69" s="53">
        <f t="shared" si="7"/>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53">
        <f t="shared" si="2"/>
        <v>0</v>
      </c>
      <c r="U70" s="53">
        <f t="shared" si="3"/>
        <v>0</v>
      </c>
      <c r="V70" s="53">
        <f t="shared" si="4"/>
        <v>0</v>
      </c>
      <c r="W70" s="53">
        <f t="shared" si="5"/>
        <v>0</v>
      </c>
      <c r="X70" s="53">
        <f t="shared" si="6"/>
        <v>0</v>
      </c>
      <c r="Y70" s="53">
        <f t="shared" si="7"/>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53">
        <f t="shared" si="2"/>
        <v>0</v>
      </c>
      <c r="U71" s="53">
        <f t="shared" si="3"/>
        <v>0</v>
      </c>
      <c r="V71" s="53">
        <f t="shared" si="4"/>
        <v>0</v>
      </c>
      <c r="W71" s="53">
        <f t="shared" si="5"/>
        <v>0</v>
      </c>
      <c r="X71" s="53">
        <f t="shared" si="6"/>
        <v>0</v>
      </c>
      <c r="Y71" s="53">
        <f t="shared" si="7"/>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53">
        <f t="shared" ref="T72:T104" si="8">IF($N72="Pending",0,$N72*O72)</f>
        <v>0</v>
      </c>
      <c r="U72" s="53">
        <f t="shared" ref="U72:U104" si="9">IF($N72="Pending",0,$N72*P72)</f>
        <v>0</v>
      </c>
      <c r="V72" s="53">
        <f t="shared" ref="V72:V104" si="10">IF($N72="Pending",0,$N72*Q72)</f>
        <v>0</v>
      </c>
      <c r="W72" s="53">
        <f t="shared" ref="W72:W104" si="11">IF($N72="Pending",0,$N72*R72)</f>
        <v>0</v>
      </c>
      <c r="X72" s="53">
        <f t="shared" ref="X72:X104" si="12">IF($N72="Pending",0,$N72*S72)</f>
        <v>0</v>
      </c>
      <c r="Y72" s="53">
        <f t="shared" ref="Y72:Y104" si="13">SUM(T72:X72)</f>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53">
        <f t="shared" si="8"/>
        <v>0</v>
      </c>
      <c r="U73" s="53">
        <f t="shared" si="9"/>
        <v>0</v>
      </c>
      <c r="V73" s="53">
        <f t="shared" si="10"/>
        <v>0</v>
      </c>
      <c r="W73" s="53">
        <f t="shared" si="11"/>
        <v>0</v>
      </c>
      <c r="X73" s="53">
        <f t="shared" si="12"/>
        <v>0</v>
      </c>
      <c r="Y73" s="53">
        <f t="shared" si="13"/>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53">
        <f t="shared" si="8"/>
        <v>0</v>
      </c>
      <c r="U74" s="53">
        <f t="shared" si="9"/>
        <v>0</v>
      </c>
      <c r="V74" s="53">
        <f t="shared" si="10"/>
        <v>0</v>
      </c>
      <c r="W74" s="53">
        <f t="shared" si="11"/>
        <v>0</v>
      </c>
      <c r="X74" s="53">
        <f t="shared" si="12"/>
        <v>0</v>
      </c>
      <c r="Y74" s="53">
        <f t="shared" si="13"/>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53">
        <f t="shared" si="8"/>
        <v>0</v>
      </c>
      <c r="U75" s="53">
        <f t="shared" si="9"/>
        <v>0</v>
      </c>
      <c r="V75" s="53">
        <f t="shared" si="10"/>
        <v>0</v>
      </c>
      <c r="W75" s="53">
        <f t="shared" si="11"/>
        <v>0</v>
      </c>
      <c r="X75" s="53">
        <f t="shared" si="12"/>
        <v>0</v>
      </c>
      <c r="Y75" s="53">
        <f t="shared" si="13"/>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53">
        <f t="shared" si="8"/>
        <v>0</v>
      </c>
      <c r="U76" s="53">
        <f t="shared" si="9"/>
        <v>0</v>
      </c>
      <c r="V76" s="53">
        <f t="shared" si="10"/>
        <v>0</v>
      </c>
      <c r="W76" s="53">
        <f t="shared" si="11"/>
        <v>0</v>
      </c>
      <c r="X76" s="53">
        <f t="shared" si="12"/>
        <v>0</v>
      </c>
      <c r="Y76" s="53">
        <f t="shared" si="13"/>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53">
        <f t="shared" si="8"/>
        <v>0</v>
      </c>
      <c r="U77" s="53">
        <f t="shared" si="9"/>
        <v>0</v>
      </c>
      <c r="V77" s="53">
        <f t="shared" si="10"/>
        <v>0</v>
      </c>
      <c r="W77" s="53">
        <f t="shared" si="11"/>
        <v>0</v>
      </c>
      <c r="X77" s="53">
        <f t="shared" si="12"/>
        <v>0</v>
      </c>
      <c r="Y77" s="53">
        <f t="shared" si="13"/>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53">
        <f t="shared" si="8"/>
        <v>0</v>
      </c>
      <c r="U78" s="53">
        <f t="shared" si="9"/>
        <v>0</v>
      </c>
      <c r="V78" s="53">
        <f t="shared" si="10"/>
        <v>0</v>
      </c>
      <c r="W78" s="53">
        <f t="shared" si="11"/>
        <v>0</v>
      </c>
      <c r="X78" s="53">
        <f t="shared" si="12"/>
        <v>0</v>
      </c>
      <c r="Y78" s="53">
        <f t="shared" si="13"/>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53">
        <f t="shared" si="8"/>
        <v>0</v>
      </c>
      <c r="U79" s="53">
        <f t="shared" si="9"/>
        <v>0</v>
      </c>
      <c r="V79" s="53">
        <f t="shared" si="10"/>
        <v>0</v>
      </c>
      <c r="W79" s="53">
        <f t="shared" si="11"/>
        <v>0</v>
      </c>
      <c r="X79" s="53">
        <f t="shared" si="12"/>
        <v>0</v>
      </c>
      <c r="Y79" s="53">
        <f t="shared" si="13"/>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53">
        <f t="shared" si="8"/>
        <v>0</v>
      </c>
      <c r="U80" s="53">
        <f t="shared" si="9"/>
        <v>0</v>
      </c>
      <c r="V80" s="53">
        <f t="shared" si="10"/>
        <v>0</v>
      </c>
      <c r="W80" s="53">
        <f t="shared" si="11"/>
        <v>0</v>
      </c>
      <c r="X80" s="53">
        <f t="shared" si="12"/>
        <v>0</v>
      </c>
      <c r="Y80" s="53">
        <f t="shared" si="13"/>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53">
        <f t="shared" si="8"/>
        <v>0</v>
      </c>
      <c r="U81" s="53">
        <f t="shared" si="9"/>
        <v>0</v>
      </c>
      <c r="V81" s="53">
        <f t="shared" si="10"/>
        <v>0</v>
      </c>
      <c r="W81" s="53">
        <f t="shared" si="11"/>
        <v>0</v>
      </c>
      <c r="X81" s="53">
        <f t="shared" si="12"/>
        <v>0</v>
      </c>
      <c r="Y81" s="53">
        <f t="shared" si="13"/>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53">
        <f t="shared" si="8"/>
        <v>0</v>
      </c>
      <c r="U82" s="53">
        <f t="shared" si="9"/>
        <v>0</v>
      </c>
      <c r="V82" s="53">
        <f t="shared" si="10"/>
        <v>0</v>
      </c>
      <c r="W82" s="53">
        <f t="shared" si="11"/>
        <v>0</v>
      </c>
      <c r="X82" s="53">
        <f t="shared" si="12"/>
        <v>0</v>
      </c>
      <c r="Y82" s="53">
        <f t="shared" si="13"/>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53">
        <f t="shared" si="8"/>
        <v>0</v>
      </c>
      <c r="U83" s="53">
        <f t="shared" si="9"/>
        <v>0</v>
      </c>
      <c r="V83" s="53">
        <f t="shared" si="10"/>
        <v>0</v>
      </c>
      <c r="W83" s="53">
        <f t="shared" si="11"/>
        <v>0</v>
      </c>
      <c r="X83" s="53">
        <f t="shared" si="12"/>
        <v>0</v>
      </c>
      <c r="Y83" s="53">
        <f t="shared" si="13"/>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53">
        <f t="shared" si="8"/>
        <v>0</v>
      </c>
      <c r="U84" s="53">
        <f t="shared" si="9"/>
        <v>0</v>
      </c>
      <c r="V84" s="53">
        <f t="shared" si="10"/>
        <v>0</v>
      </c>
      <c r="W84" s="53">
        <f t="shared" si="11"/>
        <v>0</v>
      </c>
      <c r="X84" s="53">
        <f t="shared" si="12"/>
        <v>0</v>
      </c>
      <c r="Y84" s="53">
        <f t="shared" si="13"/>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53">
        <f t="shared" si="8"/>
        <v>0</v>
      </c>
      <c r="U85" s="53">
        <f t="shared" si="9"/>
        <v>0</v>
      </c>
      <c r="V85" s="53">
        <f t="shared" si="10"/>
        <v>0</v>
      </c>
      <c r="W85" s="53">
        <f t="shared" si="11"/>
        <v>0</v>
      </c>
      <c r="X85" s="53">
        <f t="shared" si="12"/>
        <v>0</v>
      </c>
      <c r="Y85" s="53">
        <f t="shared" si="13"/>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53">
        <f t="shared" si="8"/>
        <v>0</v>
      </c>
      <c r="U86" s="53">
        <f t="shared" si="9"/>
        <v>0</v>
      </c>
      <c r="V86" s="53">
        <f t="shared" si="10"/>
        <v>0</v>
      </c>
      <c r="W86" s="53">
        <f t="shared" si="11"/>
        <v>0</v>
      </c>
      <c r="X86" s="53">
        <f t="shared" si="12"/>
        <v>0</v>
      </c>
      <c r="Y86" s="53">
        <f t="shared" si="13"/>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53">
        <f t="shared" si="8"/>
        <v>0</v>
      </c>
      <c r="U87" s="53">
        <f t="shared" si="9"/>
        <v>0</v>
      </c>
      <c r="V87" s="53">
        <f t="shared" si="10"/>
        <v>0</v>
      </c>
      <c r="W87" s="53">
        <f t="shared" si="11"/>
        <v>0</v>
      </c>
      <c r="X87" s="53">
        <f t="shared" si="12"/>
        <v>0</v>
      </c>
      <c r="Y87" s="53">
        <f t="shared" si="13"/>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53">
        <f t="shared" si="8"/>
        <v>0</v>
      </c>
      <c r="U88" s="53">
        <f t="shared" si="9"/>
        <v>0</v>
      </c>
      <c r="V88" s="53">
        <f t="shared" si="10"/>
        <v>0</v>
      </c>
      <c r="W88" s="53">
        <f t="shared" si="11"/>
        <v>0</v>
      </c>
      <c r="X88" s="53">
        <f t="shared" si="12"/>
        <v>0</v>
      </c>
      <c r="Y88" s="53">
        <f t="shared" si="13"/>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53">
        <f t="shared" si="8"/>
        <v>0</v>
      </c>
      <c r="U89" s="53">
        <f t="shared" si="9"/>
        <v>0</v>
      </c>
      <c r="V89" s="53">
        <f t="shared" si="10"/>
        <v>0</v>
      </c>
      <c r="W89" s="53">
        <f t="shared" si="11"/>
        <v>0</v>
      </c>
      <c r="X89" s="53">
        <f t="shared" si="12"/>
        <v>0</v>
      </c>
      <c r="Y89" s="53">
        <f t="shared" si="13"/>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53">
        <f t="shared" si="8"/>
        <v>0</v>
      </c>
      <c r="U90" s="53">
        <f t="shared" si="9"/>
        <v>0</v>
      </c>
      <c r="V90" s="53">
        <f t="shared" si="10"/>
        <v>0</v>
      </c>
      <c r="W90" s="53">
        <f t="shared" si="11"/>
        <v>0</v>
      </c>
      <c r="X90" s="53">
        <f t="shared" si="12"/>
        <v>0</v>
      </c>
      <c r="Y90" s="53">
        <f t="shared" si="13"/>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53">
        <f t="shared" si="8"/>
        <v>0</v>
      </c>
      <c r="U91" s="53">
        <f t="shared" si="9"/>
        <v>0</v>
      </c>
      <c r="V91" s="53">
        <f t="shared" si="10"/>
        <v>0</v>
      </c>
      <c r="W91" s="53">
        <f t="shared" si="11"/>
        <v>0</v>
      </c>
      <c r="X91" s="53">
        <f t="shared" si="12"/>
        <v>0</v>
      </c>
      <c r="Y91" s="53">
        <f t="shared" si="13"/>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53">
        <f t="shared" si="8"/>
        <v>0</v>
      </c>
      <c r="U92" s="53">
        <f t="shared" si="9"/>
        <v>0</v>
      </c>
      <c r="V92" s="53">
        <f t="shared" si="10"/>
        <v>0</v>
      </c>
      <c r="W92" s="53">
        <f t="shared" si="11"/>
        <v>0</v>
      </c>
      <c r="X92" s="53">
        <f t="shared" si="12"/>
        <v>0</v>
      </c>
      <c r="Y92" s="53">
        <f t="shared" si="13"/>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53">
        <f t="shared" si="8"/>
        <v>0</v>
      </c>
      <c r="U93" s="53">
        <f t="shared" si="9"/>
        <v>0</v>
      </c>
      <c r="V93" s="53">
        <f t="shared" si="10"/>
        <v>0</v>
      </c>
      <c r="W93" s="53">
        <f t="shared" si="11"/>
        <v>0</v>
      </c>
      <c r="X93" s="53">
        <f t="shared" si="12"/>
        <v>0</v>
      </c>
      <c r="Y93" s="53">
        <f t="shared" si="13"/>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53">
        <f t="shared" si="8"/>
        <v>0</v>
      </c>
      <c r="U94" s="53">
        <f t="shared" si="9"/>
        <v>0</v>
      </c>
      <c r="V94" s="53">
        <f t="shared" si="10"/>
        <v>0</v>
      </c>
      <c r="W94" s="53">
        <f t="shared" si="11"/>
        <v>0</v>
      </c>
      <c r="X94" s="53">
        <f t="shared" si="12"/>
        <v>0</v>
      </c>
      <c r="Y94" s="53">
        <f t="shared" si="13"/>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53">
        <f t="shared" si="8"/>
        <v>0</v>
      </c>
      <c r="U95" s="53">
        <f t="shared" si="9"/>
        <v>0</v>
      </c>
      <c r="V95" s="53">
        <f t="shared" si="10"/>
        <v>0</v>
      </c>
      <c r="W95" s="53">
        <f t="shared" si="11"/>
        <v>0</v>
      </c>
      <c r="X95" s="53">
        <f t="shared" si="12"/>
        <v>0</v>
      </c>
      <c r="Y95" s="53">
        <f t="shared" si="13"/>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53">
        <f t="shared" si="8"/>
        <v>0</v>
      </c>
      <c r="U96" s="53">
        <f t="shared" si="9"/>
        <v>0</v>
      </c>
      <c r="V96" s="53">
        <f t="shared" si="10"/>
        <v>0</v>
      </c>
      <c r="W96" s="53">
        <f t="shared" si="11"/>
        <v>0</v>
      </c>
      <c r="X96" s="53">
        <f t="shared" si="12"/>
        <v>0</v>
      </c>
      <c r="Y96" s="53">
        <f t="shared" si="13"/>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53">
        <f t="shared" si="8"/>
        <v>0</v>
      </c>
      <c r="U97" s="53">
        <f t="shared" si="9"/>
        <v>0</v>
      </c>
      <c r="V97" s="53">
        <f t="shared" si="10"/>
        <v>0</v>
      </c>
      <c r="W97" s="53">
        <f t="shared" si="11"/>
        <v>0</v>
      </c>
      <c r="X97" s="53">
        <f t="shared" si="12"/>
        <v>0</v>
      </c>
      <c r="Y97" s="53">
        <f t="shared" si="13"/>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53">
        <f t="shared" si="8"/>
        <v>0</v>
      </c>
      <c r="U98" s="53">
        <f t="shared" si="9"/>
        <v>0</v>
      </c>
      <c r="V98" s="53">
        <f t="shared" si="10"/>
        <v>0</v>
      </c>
      <c r="W98" s="53">
        <f t="shared" si="11"/>
        <v>0</v>
      </c>
      <c r="X98" s="53">
        <f t="shared" si="12"/>
        <v>0</v>
      </c>
      <c r="Y98" s="53">
        <f t="shared" si="13"/>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53">
        <f t="shared" si="8"/>
        <v>0</v>
      </c>
      <c r="U99" s="53">
        <f t="shared" si="9"/>
        <v>0</v>
      </c>
      <c r="V99" s="53">
        <f t="shared" si="10"/>
        <v>0</v>
      </c>
      <c r="W99" s="53">
        <f t="shared" si="11"/>
        <v>0</v>
      </c>
      <c r="X99" s="53">
        <f t="shared" si="12"/>
        <v>0</v>
      </c>
      <c r="Y99" s="53">
        <f t="shared" si="13"/>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53">
        <f t="shared" si="8"/>
        <v>0</v>
      </c>
      <c r="U100" s="53">
        <f t="shared" si="9"/>
        <v>0</v>
      </c>
      <c r="V100" s="53">
        <f t="shared" si="10"/>
        <v>0</v>
      </c>
      <c r="W100" s="53">
        <f t="shared" si="11"/>
        <v>0</v>
      </c>
      <c r="X100" s="53">
        <f t="shared" si="12"/>
        <v>0</v>
      </c>
      <c r="Y100" s="53">
        <f t="shared" si="13"/>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53">
        <f t="shared" si="8"/>
        <v>0</v>
      </c>
      <c r="U101" s="53">
        <f t="shared" si="9"/>
        <v>0</v>
      </c>
      <c r="V101" s="53">
        <f t="shared" si="10"/>
        <v>0</v>
      </c>
      <c r="W101" s="53">
        <f t="shared" si="11"/>
        <v>0</v>
      </c>
      <c r="X101" s="53">
        <f t="shared" si="12"/>
        <v>0</v>
      </c>
      <c r="Y101" s="53">
        <f t="shared" si="13"/>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53">
        <f t="shared" si="8"/>
        <v>0</v>
      </c>
      <c r="U102" s="53">
        <f t="shared" si="9"/>
        <v>0</v>
      </c>
      <c r="V102" s="53">
        <f t="shared" si="10"/>
        <v>0</v>
      </c>
      <c r="W102" s="53">
        <f t="shared" si="11"/>
        <v>0</v>
      </c>
      <c r="X102" s="53">
        <f t="shared" si="12"/>
        <v>0</v>
      </c>
      <c r="Y102" s="53">
        <f t="shared" si="13"/>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53">
        <f t="shared" si="8"/>
        <v>0</v>
      </c>
      <c r="U103" s="53">
        <f t="shared" si="9"/>
        <v>0</v>
      </c>
      <c r="V103" s="53">
        <f t="shared" si="10"/>
        <v>0</v>
      </c>
      <c r="W103" s="53">
        <f t="shared" si="11"/>
        <v>0</v>
      </c>
      <c r="X103" s="53">
        <f t="shared" si="12"/>
        <v>0</v>
      </c>
      <c r="Y103" s="53">
        <f t="shared" si="13"/>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53">
        <f t="shared" si="8"/>
        <v>0</v>
      </c>
      <c r="U104" s="53">
        <f t="shared" si="9"/>
        <v>0</v>
      </c>
      <c r="V104" s="53">
        <f t="shared" si="10"/>
        <v>0</v>
      </c>
      <c r="W104" s="53">
        <f t="shared" si="11"/>
        <v>0</v>
      </c>
      <c r="X104" s="53">
        <f t="shared" si="12"/>
        <v>0</v>
      </c>
      <c r="Y104" s="53">
        <f t="shared" si="13"/>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53">
        <f t="shared" ref="T105" si="14">IF($N105="Pending",0,$N105*O105)</f>
        <v>0</v>
      </c>
      <c r="U105" s="53">
        <f t="shared" ref="U105" si="15">IF($N105="Pending",0,$N105*P105)</f>
        <v>0</v>
      </c>
      <c r="V105" s="53">
        <f t="shared" ref="V105" si="16">IF($N105="Pending",0,$N105*Q105)</f>
        <v>0</v>
      </c>
      <c r="W105" s="53">
        <f t="shared" ref="W105" si="17">IF($N105="Pending",0,$N105*R105)</f>
        <v>0</v>
      </c>
      <c r="X105" s="53">
        <f t="shared" ref="X105" si="18">IF($N105="Pending",0,$N105*S105)</f>
        <v>0</v>
      </c>
      <c r="Y105" s="53">
        <f t="shared" ref="Y105" si="19">SUM(T105:X105)</f>
        <v>0</v>
      </c>
      <c r="Z105" s="51"/>
      <c r="AA105" s="51"/>
    </row>
    <row r="106" spans="1:29" x14ac:dyDescent="0.25">
      <c r="A106" s="144"/>
      <c r="B106" s="50"/>
      <c r="C106" s="50"/>
      <c r="D106" s="50"/>
      <c r="E106" s="50"/>
      <c r="F106" s="50"/>
      <c r="G106" s="50"/>
      <c r="H106" s="50"/>
      <c r="I106" s="50"/>
      <c r="J106" s="50"/>
      <c r="K106" s="50"/>
      <c r="L106" s="50"/>
      <c r="M106" s="50"/>
      <c r="N106" s="50"/>
      <c r="O106" s="49"/>
      <c r="P106" s="52"/>
      <c r="Q106" s="52"/>
      <c r="R106" s="52"/>
      <c r="S106" s="52"/>
      <c r="T106" s="53">
        <f t="shared" ref="T106:X106" si="20">IF($N106="Pending",0,$N106*O106)</f>
        <v>0</v>
      </c>
      <c r="U106" s="53">
        <f t="shared" si="20"/>
        <v>0</v>
      </c>
      <c r="V106" s="53">
        <f t="shared" si="20"/>
        <v>0</v>
      </c>
      <c r="W106" s="53">
        <f t="shared" si="20"/>
        <v>0</v>
      </c>
      <c r="X106" s="53">
        <f t="shared" si="20"/>
        <v>0</v>
      </c>
      <c r="Y106" s="53">
        <f t="shared" ref="Y106" si="21">SUM(T106:X106)</f>
        <v>0</v>
      </c>
      <c r="Z106" s="51"/>
      <c r="AA106" s="51"/>
    </row>
    <row r="107" spans="1:29" x14ac:dyDescent="0.25">
      <c r="A107" s="138"/>
      <c r="B107" s="70"/>
      <c r="C107" s="70"/>
      <c r="D107" s="70"/>
      <c r="E107" s="70"/>
      <c r="F107" s="70"/>
      <c r="G107" s="70"/>
      <c r="H107" s="70"/>
      <c r="I107" s="70"/>
      <c r="J107" s="70"/>
      <c r="K107" s="70"/>
      <c r="L107" s="70"/>
      <c r="M107" s="70"/>
      <c r="N107" s="70"/>
      <c r="O107" s="70"/>
      <c r="P107" s="32"/>
      <c r="Q107" s="32"/>
      <c r="R107" s="32"/>
      <c r="S107" s="32"/>
      <c r="T107" s="32"/>
      <c r="U107" s="32"/>
      <c r="V107" s="32"/>
      <c r="W107" s="32"/>
      <c r="X107" s="32"/>
      <c r="Y107" s="32"/>
      <c r="Z107" s="32"/>
      <c r="AA107" s="32"/>
      <c r="AB107" s="32"/>
      <c r="AC107" s="32"/>
    </row>
    <row r="108" spans="1:29" x14ac:dyDescent="0.25">
      <c r="A108" s="138"/>
      <c r="B108" s="70"/>
      <c r="C108" s="70"/>
      <c r="D108" s="70"/>
      <c r="E108" s="70"/>
      <c r="F108" s="70"/>
      <c r="G108" s="70"/>
      <c r="H108" s="70"/>
      <c r="I108" s="70"/>
      <c r="J108" s="70"/>
      <c r="K108" s="70"/>
      <c r="L108" s="70"/>
      <c r="M108" s="70"/>
      <c r="N108" s="70"/>
      <c r="O108" s="70"/>
      <c r="P108" s="32"/>
      <c r="Q108" s="32"/>
      <c r="R108" s="32"/>
      <c r="S108" s="71" t="s">
        <v>122</v>
      </c>
      <c r="T108" s="71">
        <f t="shared" ref="T108:Y108" si="22">SUM(T7:T106)</f>
        <v>0</v>
      </c>
      <c r="U108" s="71">
        <f t="shared" si="22"/>
        <v>0</v>
      </c>
      <c r="V108" s="71">
        <f t="shared" si="22"/>
        <v>0</v>
      </c>
      <c r="W108" s="71">
        <f t="shared" si="22"/>
        <v>0</v>
      </c>
      <c r="X108" s="71">
        <f t="shared" si="22"/>
        <v>0</v>
      </c>
      <c r="Y108" s="71">
        <f t="shared" si="22"/>
        <v>0</v>
      </c>
      <c r="Z108" s="38"/>
      <c r="AA108" s="38"/>
    </row>
    <row r="109" spans="1:29" x14ac:dyDescent="0.25">
      <c r="C109" s="39"/>
      <c r="M109" s="38"/>
    </row>
    <row r="110" spans="1:29" x14ac:dyDescent="0.25">
      <c r="T110" s="146" t="str">
        <f t="shared" ref="T110:Y110" si="23">T6</f>
        <v>Coût estimé 2021</v>
      </c>
      <c r="U110" s="146" t="str">
        <f t="shared" si="23"/>
        <v>Coût estimé 2022</v>
      </c>
      <c r="V110" s="146" t="str">
        <f t="shared" si="23"/>
        <v>Coût estimé 2023</v>
      </c>
      <c r="W110" s="146" t="str">
        <f t="shared" si="23"/>
        <v>Coût estimé 2024</v>
      </c>
      <c r="X110" s="146" t="str">
        <f t="shared" si="23"/>
        <v>Coût estimé 2025</v>
      </c>
      <c r="Y110" s="146" t="str">
        <f t="shared" si="23"/>
        <v>Total5Ans</v>
      </c>
      <c r="Z110"/>
      <c r="AA110"/>
    </row>
    <row r="111" spans="1:29" x14ac:dyDescent="0.25">
      <c r="S111" s="146" t="str">
        <f>'Informations de base'!$D65</f>
        <v>Réunion</v>
      </c>
      <c r="T111" s="147">
        <f t="shared" ref="T111:Y120" si="24">SUMIF($Z$7:$Z$106,$S111,T$7:T$106)</f>
        <v>0</v>
      </c>
      <c r="U111" s="147">
        <f t="shared" si="24"/>
        <v>0</v>
      </c>
      <c r="V111" s="147">
        <f t="shared" si="24"/>
        <v>0</v>
      </c>
      <c r="W111" s="147">
        <f t="shared" si="24"/>
        <v>0</v>
      </c>
      <c r="X111" s="147">
        <f t="shared" si="24"/>
        <v>0</v>
      </c>
      <c r="Y111" s="147">
        <f t="shared" si="24"/>
        <v>0</v>
      </c>
      <c r="Z111"/>
      <c r="AA111"/>
    </row>
    <row r="112" spans="1:29" x14ac:dyDescent="0.25">
      <c r="S112" s="146" t="str">
        <f>'Informations de base'!$D66</f>
        <v>Formation</v>
      </c>
      <c r="T112" s="147">
        <f t="shared" si="24"/>
        <v>0</v>
      </c>
      <c r="U112" s="147">
        <f t="shared" si="24"/>
        <v>0</v>
      </c>
      <c r="V112" s="147">
        <f t="shared" si="24"/>
        <v>0</v>
      </c>
      <c r="W112" s="147">
        <f t="shared" si="24"/>
        <v>0</v>
      </c>
      <c r="X112" s="147">
        <f t="shared" si="24"/>
        <v>0</v>
      </c>
      <c r="Y112" s="147">
        <f t="shared" si="24"/>
        <v>0</v>
      </c>
      <c r="Z112"/>
      <c r="AA112"/>
    </row>
    <row r="113" spans="1:28" x14ac:dyDescent="0.25">
      <c r="S113" s="146" t="str">
        <f>'Informations de base'!$D67</f>
        <v>Atelier</v>
      </c>
      <c r="T113" s="147">
        <f t="shared" si="24"/>
        <v>0</v>
      </c>
      <c r="U113" s="147">
        <f t="shared" si="24"/>
        <v>0</v>
      </c>
      <c r="V113" s="147">
        <f t="shared" si="24"/>
        <v>0</v>
      </c>
      <c r="W113" s="147">
        <f t="shared" si="24"/>
        <v>0</v>
      </c>
      <c r="X113" s="147">
        <f t="shared" si="24"/>
        <v>0</v>
      </c>
      <c r="Y113" s="147">
        <f t="shared" si="24"/>
        <v>0</v>
      </c>
      <c r="Z113"/>
      <c r="AA113"/>
    </row>
    <row r="114" spans="1:28" x14ac:dyDescent="0.25">
      <c r="S114" s="146" t="str">
        <f>'Informations de base'!$D68</f>
        <v>Développement de Manuel de procédures</v>
      </c>
      <c r="T114" s="147">
        <f t="shared" si="24"/>
        <v>0</v>
      </c>
      <c r="U114" s="147">
        <f t="shared" si="24"/>
        <v>0</v>
      </c>
      <c r="V114" s="147">
        <f t="shared" si="24"/>
        <v>0</v>
      </c>
      <c r="W114" s="147">
        <f t="shared" si="24"/>
        <v>0</v>
      </c>
      <c r="X114" s="147">
        <f t="shared" si="24"/>
        <v>0</v>
      </c>
      <c r="Y114" s="147">
        <f t="shared" si="24"/>
        <v>0</v>
      </c>
      <c r="Z114"/>
      <c r="AA114"/>
    </row>
    <row r="115" spans="1:28" s="37" customFormat="1" x14ac:dyDescent="0.25">
      <c r="A115" s="142"/>
      <c r="B115" s="142"/>
      <c r="C115" s="54"/>
      <c r="S115" s="146" t="str">
        <f>'Informations de base'!$D69</f>
        <v>Communication</v>
      </c>
      <c r="T115" s="147">
        <f t="shared" si="24"/>
        <v>0</v>
      </c>
      <c r="U115" s="147">
        <f t="shared" si="24"/>
        <v>0</v>
      </c>
      <c r="V115" s="147">
        <f t="shared" si="24"/>
        <v>0</v>
      </c>
      <c r="W115" s="147">
        <f t="shared" si="24"/>
        <v>0</v>
      </c>
      <c r="X115" s="147">
        <f t="shared" si="24"/>
        <v>0</v>
      </c>
      <c r="Y115" s="147">
        <f t="shared" si="24"/>
        <v>0</v>
      </c>
      <c r="Z115"/>
      <c r="AA115"/>
      <c r="AB115"/>
    </row>
    <row r="116" spans="1:28" s="37" customFormat="1" x14ac:dyDescent="0.25">
      <c r="A116" s="142"/>
      <c r="B116" s="142"/>
      <c r="C116" s="54"/>
      <c r="S116" s="146" t="str">
        <f>'Informations de base'!$D70</f>
        <v>Construction/insfrastructure</v>
      </c>
      <c r="T116" s="147">
        <f t="shared" si="24"/>
        <v>0</v>
      </c>
      <c r="U116" s="147">
        <f t="shared" si="24"/>
        <v>0</v>
      </c>
      <c r="V116" s="147">
        <f t="shared" si="24"/>
        <v>0</v>
      </c>
      <c r="W116" s="147">
        <f t="shared" si="24"/>
        <v>0</v>
      </c>
      <c r="X116" s="147">
        <f t="shared" si="24"/>
        <v>0</v>
      </c>
      <c r="Y116" s="147">
        <f t="shared" si="24"/>
        <v>0</v>
      </c>
      <c r="Z116"/>
      <c r="AA116"/>
      <c r="AB116"/>
    </row>
    <row r="117" spans="1:28" s="37" customFormat="1" x14ac:dyDescent="0.25">
      <c r="A117" s="142"/>
      <c r="B117" s="142"/>
      <c r="C117" s="54"/>
      <c r="S117" s="146" t="str">
        <f>'Informations de base'!$D71</f>
        <v>Consultance</v>
      </c>
      <c r="T117" s="147">
        <f t="shared" si="24"/>
        <v>0</v>
      </c>
      <c r="U117" s="147">
        <f t="shared" si="24"/>
        <v>0</v>
      </c>
      <c r="V117" s="147">
        <f t="shared" si="24"/>
        <v>0</v>
      </c>
      <c r="W117" s="147">
        <f t="shared" si="24"/>
        <v>0</v>
      </c>
      <c r="X117" s="147">
        <f t="shared" si="24"/>
        <v>0</v>
      </c>
      <c r="Y117" s="147">
        <f t="shared" si="24"/>
        <v>0</v>
      </c>
      <c r="Z117"/>
      <c r="AA117"/>
      <c r="AB117"/>
    </row>
    <row r="118" spans="1:28" s="37" customFormat="1" x14ac:dyDescent="0.25">
      <c r="A118" s="142"/>
      <c r="B118" s="142"/>
      <c r="C118" s="54"/>
      <c r="S118" s="146" t="str">
        <f>'Informations de base'!$D72</f>
        <v>Évaluation/Monitorage</v>
      </c>
      <c r="T118" s="147">
        <f t="shared" si="24"/>
        <v>0</v>
      </c>
      <c r="U118" s="147">
        <f t="shared" si="24"/>
        <v>0</v>
      </c>
      <c r="V118" s="147">
        <f t="shared" si="24"/>
        <v>0</v>
      </c>
      <c r="W118" s="147">
        <f t="shared" si="24"/>
        <v>0</v>
      </c>
      <c r="X118" s="147">
        <f t="shared" si="24"/>
        <v>0</v>
      </c>
      <c r="Y118" s="147">
        <f t="shared" si="24"/>
        <v>0</v>
      </c>
      <c r="Z118"/>
      <c r="AA118"/>
      <c r="AB118"/>
    </row>
    <row r="119" spans="1:28" s="37" customFormat="1" x14ac:dyDescent="0.25">
      <c r="A119" s="142"/>
      <c r="B119" s="142"/>
      <c r="C119" s="54"/>
      <c r="S119" s="146" t="str">
        <f>'Informations de base'!$D73</f>
        <v>Supervision</v>
      </c>
      <c r="T119" s="147">
        <f t="shared" si="24"/>
        <v>0</v>
      </c>
      <c r="U119" s="147">
        <f t="shared" si="24"/>
        <v>0</v>
      </c>
      <c r="V119" s="147">
        <f t="shared" si="24"/>
        <v>0</v>
      </c>
      <c r="W119" s="147">
        <f t="shared" si="24"/>
        <v>0</v>
      </c>
      <c r="X119" s="147">
        <f t="shared" si="24"/>
        <v>0</v>
      </c>
      <c r="Y119" s="147">
        <f t="shared" si="24"/>
        <v>0</v>
      </c>
      <c r="Z119"/>
      <c r="AA119"/>
      <c r="AB119"/>
    </row>
    <row r="120" spans="1:28" x14ac:dyDescent="0.25">
      <c r="S120" s="146" t="str">
        <f>'Informations de base'!$D74</f>
        <v>Ressources humaines</v>
      </c>
      <c r="T120" s="147">
        <f t="shared" si="24"/>
        <v>0</v>
      </c>
      <c r="U120" s="147">
        <f t="shared" si="24"/>
        <v>0</v>
      </c>
      <c r="V120" s="147">
        <f t="shared" si="24"/>
        <v>0</v>
      </c>
      <c r="W120" s="147">
        <f t="shared" si="24"/>
        <v>0</v>
      </c>
      <c r="X120" s="147">
        <f t="shared" si="24"/>
        <v>0</v>
      </c>
      <c r="Y120" s="147">
        <f t="shared" si="24"/>
        <v>0</v>
      </c>
      <c r="Z120"/>
      <c r="AA120"/>
    </row>
    <row r="121" spans="1:28" x14ac:dyDescent="0.25">
      <c r="S121" s="146" t="str">
        <f>'Informations de base'!$D75</f>
        <v>Equipement</v>
      </c>
      <c r="T121" s="147">
        <f t="shared" ref="T121:Y128" si="25">SUMIF($Z$7:$Z$106,$S121,T$7:T$106)</f>
        <v>0</v>
      </c>
      <c r="U121" s="147">
        <f t="shared" si="25"/>
        <v>0</v>
      </c>
      <c r="V121" s="147">
        <f t="shared" si="25"/>
        <v>0</v>
      </c>
      <c r="W121" s="147">
        <f t="shared" si="25"/>
        <v>0</v>
      </c>
      <c r="X121" s="147">
        <f t="shared" si="25"/>
        <v>0</v>
      </c>
      <c r="Y121" s="147">
        <f t="shared" si="25"/>
        <v>0</v>
      </c>
      <c r="Z121"/>
      <c r="AA121"/>
    </row>
    <row r="122" spans="1:28" x14ac:dyDescent="0.25">
      <c r="S122" s="146" t="str">
        <f>'Informations de base'!$D76</f>
        <v>Impression des documents</v>
      </c>
      <c r="T122" s="147">
        <f t="shared" si="25"/>
        <v>0</v>
      </c>
      <c r="U122" s="147">
        <f t="shared" si="25"/>
        <v>0</v>
      </c>
      <c r="V122" s="147">
        <f t="shared" si="25"/>
        <v>0</v>
      </c>
      <c r="W122" s="147">
        <f t="shared" si="25"/>
        <v>0</v>
      </c>
      <c r="X122" s="147">
        <f t="shared" si="25"/>
        <v>0</v>
      </c>
      <c r="Y122" s="147">
        <f t="shared" si="25"/>
        <v>0</v>
      </c>
      <c r="Z122"/>
      <c r="AA122"/>
    </row>
    <row r="123" spans="1:28" x14ac:dyDescent="0.25">
      <c r="S123" s="146" t="str">
        <f>'Informations de base'!$D77</f>
        <v>Approvisionnement</v>
      </c>
      <c r="T123" s="147">
        <f t="shared" si="25"/>
        <v>0</v>
      </c>
      <c r="U123" s="147">
        <f t="shared" si="25"/>
        <v>0</v>
      </c>
      <c r="V123" s="147">
        <f t="shared" si="25"/>
        <v>0</v>
      </c>
      <c r="W123" s="147">
        <f t="shared" si="25"/>
        <v>0</v>
      </c>
      <c r="X123" s="147">
        <f t="shared" si="25"/>
        <v>0</v>
      </c>
      <c r="Y123" s="147">
        <f t="shared" si="25"/>
        <v>0</v>
      </c>
      <c r="Z123"/>
      <c r="AA123"/>
    </row>
    <row r="124" spans="1:28" x14ac:dyDescent="0.25">
      <c r="S124" s="146" t="str">
        <f>'Informations de base'!$D78</f>
        <v>Prestation de services</v>
      </c>
      <c r="T124" s="147">
        <f t="shared" si="25"/>
        <v>0</v>
      </c>
      <c r="U124" s="147">
        <f t="shared" si="25"/>
        <v>0</v>
      </c>
      <c r="V124" s="147">
        <f t="shared" si="25"/>
        <v>0</v>
      </c>
      <c r="W124" s="147">
        <f t="shared" si="25"/>
        <v>0</v>
      </c>
      <c r="X124" s="147">
        <f t="shared" si="25"/>
        <v>0</v>
      </c>
      <c r="Y124" s="147">
        <f t="shared" si="25"/>
        <v>0</v>
      </c>
      <c r="Z124"/>
      <c r="AA124"/>
    </row>
    <row r="125" spans="1:28" x14ac:dyDescent="0.25">
      <c r="S125" s="146" t="str">
        <f>'Informations de base'!$D79</f>
        <v>Exercise de simulation</v>
      </c>
      <c r="T125" s="147">
        <f t="shared" si="25"/>
        <v>0</v>
      </c>
      <c r="U125" s="147">
        <f t="shared" si="25"/>
        <v>0</v>
      </c>
      <c r="V125" s="147">
        <f t="shared" si="25"/>
        <v>0</v>
      </c>
      <c r="W125" s="147">
        <f t="shared" si="25"/>
        <v>0</v>
      </c>
      <c r="X125" s="147">
        <f t="shared" si="25"/>
        <v>0</v>
      </c>
      <c r="Y125" s="147">
        <f t="shared" si="25"/>
        <v>0</v>
      </c>
      <c r="Z125"/>
      <c r="AA125"/>
    </row>
    <row r="126" spans="1:28" x14ac:dyDescent="0.25">
      <c r="S126" s="146" t="str">
        <f>'Informations de base'!$D80</f>
        <v>Plaidoyer</v>
      </c>
      <c r="T126" s="147">
        <f t="shared" si="25"/>
        <v>0</v>
      </c>
      <c r="U126" s="147">
        <f t="shared" si="25"/>
        <v>0</v>
      </c>
      <c r="V126" s="147">
        <f t="shared" si="25"/>
        <v>0</v>
      </c>
      <c r="W126" s="147">
        <f t="shared" si="25"/>
        <v>0</v>
      </c>
      <c r="X126" s="147">
        <f t="shared" si="25"/>
        <v>0</v>
      </c>
      <c r="Y126" s="147">
        <f t="shared" si="25"/>
        <v>0</v>
      </c>
      <c r="Z126"/>
      <c r="AA126"/>
    </row>
    <row r="127" spans="1:28" x14ac:dyDescent="0.25">
      <c r="S127" s="146" t="str">
        <f>'Informations de base'!$D81</f>
        <v>Enquête</v>
      </c>
      <c r="T127" s="147">
        <f t="shared" si="25"/>
        <v>0</v>
      </c>
      <c r="U127" s="147">
        <f t="shared" si="25"/>
        <v>0</v>
      </c>
      <c r="V127" s="147">
        <f t="shared" si="25"/>
        <v>0</v>
      </c>
      <c r="W127" s="147">
        <f t="shared" si="25"/>
        <v>0</v>
      </c>
      <c r="X127" s="147">
        <f t="shared" si="25"/>
        <v>0</v>
      </c>
      <c r="Y127" s="147">
        <f t="shared" si="25"/>
        <v>0</v>
      </c>
      <c r="Z127"/>
      <c r="AA127"/>
    </row>
    <row r="128" spans="1:28" x14ac:dyDescent="0.25">
      <c r="S128" s="146" t="str">
        <f>'Informations de base'!$D82</f>
        <v>Campagne</v>
      </c>
      <c r="T128" s="147">
        <f t="shared" si="25"/>
        <v>0</v>
      </c>
      <c r="U128" s="147">
        <f t="shared" si="25"/>
        <v>0</v>
      </c>
      <c r="V128" s="147">
        <f t="shared" si="25"/>
        <v>0</v>
      </c>
      <c r="W128" s="147">
        <f t="shared" si="25"/>
        <v>0</v>
      </c>
      <c r="X128" s="147">
        <f t="shared" si="25"/>
        <v>0</v>
      </c>
      <c r="Y128" s="147">
        <f t="shared" si="25"/>
        <v>0</v>
      </c>
      <c r="Z128"/>
      <c r="AA128"/>
    </row>
    <row r="129" spans="1:28" x14ac:dyDescent="0.25">
      <c r="S129" s="145"/>
      <c r="Z129"/>
      <c r="AA129"/>
    </row>
    <row r="130" spans="1:28" x14ac:dyDescent="0.25">
      <c r="S130" s="145"/>
      <c r="Z130"/>
      <c r="AA130"/>
    </row>
    <row r="131" spans="1:28" s="37" customFormat="1" x14ac:dyDescent="0.25">
      <c r="A131" s="142"/>
      <c r="B131" s="142"/>
      <c r="C131" s="54"/>
      <c r="T131" s="146" t="str">
        <f t="shared" ref="T131:Y131" si="26">T6</f>
        <v>Coût estimé 2021</v>
      </c>
      <c r="U131" s="146" t="str">
        <f t="shared" si="26"/>
        <v>Coût estimé 2022</v>
      </c>
      <c r="V131" s="146" t="str">
        <f t="shared" si="26"/>
        <v>Coût estimé 2023</v>
      </c>
      <c r="W131" s="146" t="str">
        <f t="shared" si="26"/>
        <v>Coût estimé 2024</v>
      </c>
      <c r="X131" s="146" t="str">
        <f t="shared" si="26"/>
        <v>Coût estimé 2025</v>
      </c>
      <c r="Y131" s="146" t="str">
        <f t="shared" si="26"/>
        <v>Total5Ans</v>
      </c>
      <c r="Z131"/>
      <c r="AA131"/>
      <c r="AB131"/>
    </row>
    <row r="132" spans="1:28" s="37" customFormat="1" x14ac:dyDescent="0.25">
      <c r="A132" s="142"/>
      <c r="B132" s="142"/>
      <c r="C132" s="54"/>
      <c r="S132" s="146" t="str">
        <f>'Informations de base'!$C$65</f>
        <v>Capital</v>
      </c>
      <c r="T132" s="147">
        <f t="shared" ref="T132:Y141" si="27">SUMIF($AA$7:$AA$106,$S132,T$7:T$106)</f>
        <v>0</v>
      </c>
      <c r="U132" s="147">
        <f t="shared" si="27"/>
        <v>0</v>
      </c>
      <c r="V132" s="147">
        <f t="shared" si="27"/>
        <v>0</v>
      </c>
      <c r="W132" s="147">
        <f t="shared" si="27"/>
        <v>0</v>
      </c>
      <c r="X132" s="147">
        <f t="shared" si="27"/>
        <v>0</v>
      </c>
      <c r="Y132" s="147">
        <f t="shared" si="27"/>
        <v>0</v>
      </c>
      <c r="Z132"/>
      <c r="AA132"/>
      <c r="AB132"/>
    </row>
    <row r="133" spans="1:28" s="37" customFormat="1" x14ac:dyDescent="0.25">
      <c r="A133" s="142"/>
      <c r="B133" s="142"/>
      <c r="C133" s="54"/>
      <c r="S133" s="146" t="str">
        <f>'Informations de base'!$C$66</f>
        <v>Recurrent</v>
      </c>
      <c r="T133" s="147">
        <f t="shared" si="27"/>
        <v>0</v>
      </c>
      <c r="U133" s="147">
        <f t="shared" si="27"/>
        <v>0</v>
      </c>
      <c r="V133" s="147">
        <f t="shared" si="27"/>
        <v>0</v>
      </c>
      <c r="W133" s="147">
        <f t="shared" si="27"/>
        <v>0</v>
      </c>
      <c r="X133" s="147">
        <f t="shared" si="27"/>
        <v>0</v>
      </c>
      <c r="Y133" s="147">
        <f t="shared" si="27"/>
        <v>0</v>
      </c>
      <c r="Z133"/>
      <c r="AA133"/>
      <c r="AB133"/>
    </row>
    <row r="134" spans="1:28" s="37" customFormat="1" x14ac:dyDescent="0.25">
      <c r="A134" s="142"/>
      <c r="B134" s="142"/>
      <c r="C134" s="54"/>
      <c r="S134" s="146" t="str">
        <f>'Informations de base'!$C$67</f>
        <v>Autre 1</v>
      </c>
      <c r="T134" s="147">
        <f t="shared" si="27"/>
        <v>0</v>
      </c>
      <c r="U134" s="147">
        <f t="shared" si="27"/>
        <v>0</v>
      </c>
      <c r="V134" s="147">
        <f t="shared" si="27"/>
        <v>0</v>
      </c>
      <c r="W134" s="147">
        <f t="shared" si="27"/>
        <v>0</v>
      </c>
      <c r="X134" s="147">
        <f t="shared" si="27"/>
        <v>0</v>
      </c>
      <c r="Y134" s="147">
        <f t="shared" si="27"/>
        <v>0</v>
      </c>
      <c r="Z134"/>
      <c r="AA134"/>
      <c r="AB134"/>
    </row>
    <row r="135" spans="1:28" s="37" customFormat="1" x14ac:dyDescent="0.25">
      <c r="A135" s="142"/>
      <c r="B135" s="142"/>
      <c r="C135" s="54"/>
      <c r="S135" s="146" t="str">
        <f>'Informations de base'!$C$68</f>
        <v>Autre 2</v>
      </c>
      <c r="T135" s="147">
        <f t="shared" si="27"/>
        <v>0</v>
      </c>
      <c r="U135" s="147">
        <f t="shared" si="27"/>
        <v>0</v>
      </c>
      <c r="V135" s="147">
        <f t="shared" si="27"/>
        <v>0</v>
      </c>
      <c r="W135" s="147">
        <f t="shared" si="27"/>
        <v>0</v>
      </c>
      <c r="X135" s="147">
        <f t="shared" si="27"/>
        <v>0</v>
      </c>
      <c r="Y135" s="147">
        <f t="shared" si="27"/>
        <v>0</v>
      </c>
      <c r="Z135"/>
      <c r="AA135"/>
      <c r="AB135"/>
    </row>
    <row r="136" spans="1:28" s="37" customFormat="1" x14ac:dyDescent="0.25">
      <c r="A136" s="142"/>
      <c r="B136" s="142"/>
      <c r="C136" s="54"/>
      <c r="S136" s="146">
        <f>'Informations de base'!$C$69</f>
        <v>0</v>
      </c>
      <c r="T136" s="147">
        <f t="shared" si="27"/>
        <v>0</v>
      </c>
      <c r="U136" s="147">
        <f t="shared" si="27"/>
        <v>0</v>
      </c>
      <c r="V136" s="147">
        <f t="shared" si="27"/>
        <v>0</v>
      </c>
      <c r="W136" s="147">
        <f t="shared" si="27"/>
        <v>0</v>
      </c>
      <c r="X136" s="147">
        <f t="shared" si="27"/>
        <v>0</v>
      </c>
      <c r="Y136" s="147">
        <f t="shared" si="27"/>
        <v>0</v>
      </c>
      <c r="Z136"/>
      <c r="AA136"/>
      <c r="AB136"/>
    </row>
    <row r="137" spans="1:28" s="37" customFormat="1" x14ac:dyDescent="0.25">
      <c r="A137" s="142"/>
      <c r="B137" s="142"/>
      <c r="C137" s="54"/>
      <c r="S137" s="146">
        <f>'Informations de base'!$C$70</f>
        <v>0</v>
      </c>
      <c r="T137" s="147">
        <f t="shared" si="27"/>
        <v>0</v>
      </c>
      <c r="U137" s="147">
        <f t="shared" si="27"/>
        <v>0</v>
      </c>
      <c r="V137" s="147">
        <f t="shared" si="27"/>
        <v>0</v>
      </c>
      <c r="W137" s="147">
        <f t="shared" si="27"/>
        <v>0</v>
      </c>
      <c r="X137" s="147">
        <f t="shared" si="27"/>
        <v>0</v>
      </c>
      <c r="Y137" s="147">
        <f t="shared" si="27"/>
        <v>0</v>
      </c>
      <c r="Z137"/>
      <c r="AA137"/>
      <c r="AB137"/>
    </row>
    <row r="138" spans="1:28" s="37" customFormat="1" x14ac:dyDescent="0.25">
      <c r="A138" s="142"/>
      <c r="B138" s="142"/>
      <c r="C138" s="54"/>
      <c r="S138" s="146">
        <f>'Informations de base'!$C$71</f>
        <v>0</v>
      </c>
      <c r="T138" s="147">
        <f t="shared" si="27"/>
        <v>0</v>
      </c>
      <c r="U138" s="147">
        <f t="shared" si="27"/>
        <v>0</v>
      </c>
      <c r="V138" s="147">
        <f t="shared" si="27"/>
        <v>0</v>
      </c>
      <c r="W138" s="147">
        <f t="shared" si="27"/>
        <v>0</v>
      </c>
      <c r="X138" s="147">
        <f t="shared" si="27"/>
        <v>0</v>
      </c>
      <c r="Y138" s="147">
        <f t="shared" si="27"/>
        <v>0</v>
      </c>
      <c r="Z138"/>
      <c r="AA138"/>
      <c r="AB138"/>
    </row>
    <row r="139" spans="1:28" s="37" customFormat="1" x14ac:dyDescent="0.25">
      <c r="A139" s="142"/>
      <c r="B139" s="142"/>
      <c r="C139" s="54"/>
      <c r="S139" s="146">
        <f>'Informations de base'!$C$72</f>
        <v>0</v>
      </c>
      <c r="T139" s="147">
        <f t="shared" si="27"/>
        <v>0</v>
      </c>
      <c r="U139" s="147">
        <f t="shared" si="27"/>
        <v>0</v>
      </c>
      <c r="V139" s="147">
        <f t="shared" si="27"/>
        <v>0</v>
      </c>
      <c r="W139" s="147">
        <f t="shared" si="27"/>
        <v>0</v>
      </c>
      <c r="X139" s="147">
        <f t="shared" si="27"/>
        <v>0</v>
      </c>
      <c r="Y139" s="147">
        <f t="shared" si="27"/>
        <v>0</v>
      </c>
      <c r="Z139"/>
      <c r="AA139"/>
      <c r="AB139"/>
    </row>
    <row r="140" spans="1:28" s="37" customFormat="1" x14ac:dyDescent="0.25">
      <c r="A140" s="142"/>
      <c r="B140" s="142"/>
      <c r="C140" s="54"/>
      <c r="S140" s="146">
        <f>'Informations de base'!$C$73</f>
        <v>0</v>
      </c>
      <c r="T140" s="147">
        <f t="shared" si="27"/>
        <v>0</v>
      </c>
      <c r="U140" s="147">
        <f t="shared" si="27"/>
        <v>0</v>
      </c>
      <c r="V140" s="147">
        <f t="shared" si="27"/>
        <v>0</v>
      </c>
      <c r="W140" s="147">
        <f t="shared" si="27"/>
        <v>0</v>
      </c>
      <c r="X140" s="147">
        <f t="shared" si="27"/>
        <v>0</v>
      </c>
      <c r="Y140" s="147">
        <f t="shared" si="27"/>
        <v>0</v>
      </c>
      <c r="Z140"/>
      <c r="AA140"/>
      <c r="AB140"/>
    </row>
    <row r="141" spans="1:28" x14ac:dyDescent="0.25">
      <c r="S141" s="146">
        <f>'Informations de base'!$C$74</f>
        <v>0</v>
      </c>
      <c r="T141" s="147">
        <f t="shared" si="27"/>
        <v>0</v>
      </c>
      <c r="U141" s="147">
        <f t="shared" si="27"/>
        <v>0</v>
      </c>
      <c r="V141" s="147">
        <f t="shared" si="27"/>
        <v>0</v>
      </c>
      <c r="W141" s="147">
        <f t="shared" si="27"/>
        <v>0</v>
      </c>
      <c r="X141" s="147">
        <f t="shared" si="27"/>
        <v>0</v>
      </c>
      <c r="Y141" s="147">
        <f t="shared" si="27"/>
        <v>0</v>
      </c>
      <c r="Z141"/>
      <c r="AA141"/>
    </row>
    <row r="142" spans="1:28" x14ac:dyDescent="0.25">
      <c r="S142" s="145"/>
      <c r="Z142"/>
      <c r="AA142"/>
    </row>
    <row r="143" spans="1:28" x14ac:dyDescent="0.25">
      <c r="S143" s="145"/>
      <c r="Z143"/>
      <c r="AA143"/>
    </row>
    <row r="144" spans="1:28" s="37" customFormat="1" x14ac:dyDescent="0.25">
      <c r="A144" s="142"/>
      <c r="B144" s="142"/>
      <c r="C144" s="54"/>
      <c r="T144" s="146" t="str">
        <f t="shared" ref="T144:Y144" si="28">T6</f>
        <v>Coût estimé 2021</v>
      </c>
      <c r="U144" s="146" t="str">
        <f t="shared" si="28"/>
        <v>Coût estimé 2022</v>
      </c>
      <c r="V144" s="146" t="str">
        <f t="shared" si="28"/>
        <v>Coût estimé 2023</v>
      </c>
      <c r="W144" s="146" t="str">
        <f t="shared" si="28"/>
        <v>Coût estimé 2024</v>
      </c>
      <c r="X144" s="146" t="str">
        <f t="shared" si="28"/>
        <v>Coût estimé 2025</v>
      </c>
      <c r="Y144" s="146" t="str">
        <f t="shared" si="28"/>
        <v>Total5Ans</v>
      </c>
      <c r="Z144"/>
      <c r="AA144"/>
      <c r="AB144"/>
    </row>
    <row r="145" spans="1:28" s="37" customFormat="1" x14ac:dyDescent="0.25">
      <c r="A145" s="142"/>
      <c r="B145" s="142"/>
      <c r="C145" s="54"/>
      <c r="S145" s="146" t="str">
        <f>'Informations de base'!$B$65</f>
        <v>National</v>
      </c>
      <c r="T145" s="147">
        <f t="shared" ref="T145:Y148" si="29">SUMIF($H$7:$H$106,$S145,T$7:T$106)</f>
        <v>0</v>
      </c>
      <c r="U145" s="147">
        <f t="shared" si="29"/>
        <v>0</v>
      </c>
      <c r="V145" s="147">
        <f t="shared" si="29"/>
        <v>0</v>
      </c>
      <c r="W145" s="147">
        <f t="shared" si="29"/>
        <v>0</v>
      </c>
      <c r="X145" s="147">
        <f t="shared" si="29"/>
        <v>0</v>
      </c>
      <c r="Y145" s="147">
        <f t="shared" si="29"/>
        <v>0</v>
      </c>
      <c r="Z145"/>
      <c r="AA145"/>
      <c r="AB145"/>
    </row>
    <row r="146" spans="1:28" s="37" customFormat="1" x14ac:dyDescent="0.25">
      <c r="A146" s="142"/>
      <c r="B146" s="142"/>
      <c r="C146" s="54"/>
      <c r="S146" s="146" t="str">
        <f>'Informations de base'!$B$66</f>
        <v>Central</v>
      </c>
      <c r="T146" s="147">
        <f t="shared" si="29"/>
        <v>0</v>
      </c>
      <c r="U146" s="147">
        <f t="shared" si="29"/>
        <v>0</v>
      </c>
      <c r="V146" s="147">
        <f t="shared" si="29"/>
        <v>0</v>
      </c>
      <c r="W146" s="147">
        <f t="shared" si="29"/>
        <v>0</v>
      </c>
      <c r="X146" s="147">
        <f t="shared" si="29"/>
        <v>0</v>
      </c>
      <c r="Y146" s="147">
        <f t="shared" si="29"/>
        <v>0</v>
      </c>
      <c r="Z146"/>
      <c r="AA146"/>
      <c r="AB146"/>
    </row>
    <row r="147" spans="1:28" s="37" customFormat="1" x14ac:dyDescent="0.25">
      <c r="A147" s="142"/>
      <c r="B147" s="142"/>
      <c r="C147" s="54"/>
      <c r="S147" s="146" t="str">
        <f>'Informations de base'!$B$67</f>
        <v>Région</v>
      </c>
      <c r="T147" s="147">
        <f t="shared" si="29"/>
        <v>0</v>
      </c>
      <c r="U147" s="147">
        <f t="shared" si="29"/>
        <v>0</v>
      </c>
      <c r="V147" s="147">
        <f t="shared" si="29"/>
        <v>0</v>
      </c>
      <c r="W147" s="147">
        <f t="shared" si="29"/>
        <v>0</v>
      </c>
      <c r="X147" s="147">
        <f t="shared" si="29"/>
        <v>0</v>
      </c>
      <c r="Y147" s="147">
        <f t="shared" si="29"/>
        <v>0</v>
      </c>
      <c r="Z147"/>
      <c r="AA147"/>
      <c r="AB147"/>
    </row>
    <row r="148" spans="1:28" s="37" customFormat="1" x14ac:dyDescent="0.25">
      <c r="A148" s="142"/>
      <c r="B148" s="142"/>
      <c r="C148" s="54"/>
      <c r="S148" s="146" t="str">
        <f>'Informations de base'!$B$68</f>
        <v>District sanitaire/Centre de santé</v>
      </c>
      <c r="T148" s="147">
        <f t="shared" si="29"/>
        <v>0</v>
      </c>
      <c r="U148" s="147">
        <f t="shared" si="29"/>
        <v>0</v>
      </c>
      <c r="V148" s="147">
        <f t="shared" si="29"/>
        <v>0</v>
      </c>
      <c r="W148" s="147">
        <f t="shared" si="29"/>
        <v>0</v>
      </c>
      <c r="X148" s="147">
        <f t="shared" si="29"/>
        <v>0</v>
      </c>
      <c r="Y148" s="147">
        <f t="shared" si="29"/>
        <v>0</v>
      </c>
      <c r="Z148"/>
      <c r="AA148"/>
      <c r="AB148"/>
    </row>
    <row r="149" spans="1:28" s="37" customFormat="1" x14ac:dyDescent="0.25">
      <c r="A149" s="142"/>
      <c r="B149" s="142"/>
      <c r="C149" s="54"/>
      <c r="S149" s="146"/>
      <c r="T149" s="147"/>
      <c r="U149" s="147"/>
      <c r="V149" s="147"/>
      <c r="W149" s="147"/>
      <c r="X149" s="147"/>
      <c r="Y149" s="147"/>
      <c r="Z149"/>
      <c r="AA149"/>
      <c r="AB149"/>
    </row>
    <row r="150" spans="1:28" s="37" customFormat="1" x14ac:dyDescent="0.25">
      <c r="A150" s="142"/>
      <c r="B150" s="142"/>
      <c r="C150" s="54"/>
      <c r="T150" s="147"/>
      <c r="U150" s="147"/>
      <c r="V150" s="147"/>
      <c r="W150" s="147"/>
      <c r="X150" s="147"/>
      <c r="Y150" s="147"/>
      <c r="Z150"/>
      <c r="AA150"/>
      <c r="AB150"/>
    </row>
    <row r="151" spans="1:28" s="37" customFormat="1" x14ac:dyDescent="0.25">
      <c r="A151" s="142"/>
      <c r="B151" s="142"/>
      <c r="C151" s="54"/>
      <c r="T151" s="146" t="str">
        <f t="shared" ref="T151:Y151" si="30">T6</f>
        <v>Coût estimé 2021</v>
      </c>
      <c r="U151" s="146" t="str">
        <f t="shared" si="30"/>
        <v>Coût estimé 2022</v>
      </c>
      <c r="V151" s="146" t="str">
        <f t="shared" si="30"/>
        <v>Coût estimé 2023</v>
      </c>
      <c r="W151" s="146" t="str">
        <f t="shared" si="30"/>
        <v>Coût estimé 2024</v>
      </c>
      <c r="X151" s="146" t="str">
        <f t="shared" si="30"/>
        <v>Coût estimé 2025</v>
      </c>
      <c r="Y151" s="146" t="str">
        <f t="shared" si="30"/>
        <v>Total5Ans</v>
      </c>
      <c r="Z151"/>
      <c r="AA151"/>
      <c r="AB151"/>
    </row>
    <row r="152" spans="1:28" s="37" customFormat="1" x14ac:dyDescent="0.25">
      <c r="A152" s="142"/>
      <c r="B152" s="142"/>
      <c r="C152" s="54"/>
      <c r="S152" s="146" t="str">
        <f>'Informations de base'!$E$65</f>
        <v>Ministère chargé de la santé</v>
      </c>
      <c r="T152" s="147">
        <f t="shared" ref="T152:Y161" si="31">SUMIF($G$7:$G$106,$S152,T$7:T$106)</f>
        <v>0</v>
      </c>
      <c r="U152" s="147">
        <f t="shared" si="31"/>
        <v>0</v>
      </c>
      <c r="V152" s="147">
        <f t="shared" si="31"/>
        <v>0</v>
      </c>
      <c r="W152" s="147">
        <f t="shared" si="31"/>
        <v>0</v>
      </c>
      <c r="X152" s="147">
        <f t="shared" si="31"/>
        <v>0</v>
      </c>
      <c r="Y152" s="147">
        <f t="shared" si="31"/>
        <v>0</v>
      </c>
      <c r="Z152"/>
      <c r="AA152"/>
      <c r="AB152"/>
    </row>
    <row r="153" spans="1:28" s="37" customFormat="1" x14ac:dyDescent="0.25">
      <c r="A153" s="142"/>
      <c r="B153" s="142"/>
      <c r="C153" s="54"/>
      <c r="S153" s="146" t="str">
        <f>'Informations de base'!$E$66</f>
        <v xml:space="preserve">Ministère chargé de l'agriculture et de l'élevage </v>
      </c>
      <c r="T153" s="147">
        <f t="shared" si="31"/>
        <v>0</v>
      </c>
      <c r="U153" s="147">
        <f t="shared" si="31"/>
        <v>0</v>
      </c>
      <c r="V153" s="147">
        <f t="shared" si="31"/>
        <v>0</v>
      </c>
      <c r="W153" s="147">
        <f t="shared" si="31"/>
        <v>0</v>
      </c>
      <c r="X153" s="147">
        <f t="shared" si="31"/>
        <v>0</v>
      </c>
      <c r="Y153" s="147">
        <f t="shared" si="31"/>
        <v>0</v>
      </c>
      <c r="Z153"/>
      <c r="AA153"/>
      <c r="AB153"/>
    </row>
    <row r="154" spans="1:28" s="37" customFormat="1" x14ac:dyDescent="0.25">
      <c r="A154" s="142"/>
      <c r="B154" s="142"/>
      <c r="C154" s="54"/>
      <c r="S154" s="146" t="str">
        <f>'Informations de base'!$E$67</f>
        <v>Ministère chargé de l'environnement et des ressources forestières</v>
      </c>
      <c r="T154" s="147">
        <f t="shared" si="31"/>
        <v>0</v>
      </c>
      <c r="U154" s="147">
        <f t="shared" si="31"/>
        <v>0</v>
      </c>
      <c r="V154" s="147">
        <f t="shared" si="31"/>
        <v>0</v>
      </c>
      <c r="W154" s="147">
        <f t="shared" si="31"/>
        <v>0</v>
      </c>
      <c r="X154" s="147">
        <f t="shared" si="31"/>
        <v>0</v>
      </c>
      <c r="Y154" s="147">
        <f t="shared" si="31"/>
        <v>0</v>
      </c>
      <c r="Z154"/>
      <c r="AA154"/>
      <c r="AB154"/>
    </row>
    <row r="155" spans="1:28" x14ac:dyDescent="0.25">
      <c r="S155" s="146" t="str">
        <f>'Informations de base'!$E$68</f>
        <v>Ministère chargé de l'administration du territoire</v>
      </c>
      <c r="T155" s="147">
        <f t="shared" si="31"/>
        <v>0</v>
      </c>
      <c r="U155" s="147">
        <f t="shared" si="31"/>
        <v>0</v>
      </c>
      <c r="V155" s="147">
        <f t="shared" si="31"/>
        <v>0</v>
      </c>
      <c r="W155" s="147">
        <f t="shared" si="31"/>
        <v>0</v>
      </c>
      <c r="X155" s="147">
        <f t="shared" si="31"/>
        <v>0</v>
      </c>
      <c r="Y155" s="147">
        <f t="shared" si="31"/>
        <v>0</v>
      </c>
      <c r="Z155"/>
      <c r="AA155"/>
    </row>
    <row r="156" spans="1:28" x14ac:dyDescent="0.25">
      <c r="S156" s="146" t="str">
        <f>'Informations de base'!$E$69</f>
        <v xml:space="preserve">Ministère chargé de la sécurité </v>
      </c>
      <c r="T156" s="147">
        <f t="shared" si="31"/>
        <v>0</v>
      </c>
      <c r="U156" s="147">
        <f t="shared" si="31"/>
        <v>0</v>
      </c>
      <c r="V156" s="147">
        <f t="shared" si="31"/>
        <v>0</v>
      </c>
      <c r="W156" s="147">
        <f t="shared" si="31"/>
        <v>0</v>
      </c>
      <c r="X156" s="147">
        <f t="shared" si="31"/>
        <v>0</v>
      </c>
      <c r="Y156" s="147">
        <f t="shared" si="31"/>
        <v>0</v>
      </c>
      <c r="Z156"/>
      <c r="AA156"/>
    </row>
    <row r="157" spans="1:28" x14ac:dyDescent="0.25">
      <c r="S157" s="146" t="str">
        <f>'Informations de base'!$E$70</f>
        <v>Ministère  chargé de l'économie et des finances</v>
      </c>
      <c r="T157" s="147">
        <f t="shared" si="31"/>
        <v>0</v>
      </c>
      <c r="U157" s="147">
        <f t="shared" si="31"/>
        <v>0</v>
      </c>
      <c r="V157" s="147">
        <f t="shared" si="31"/>
        <v>0</v>
      </c>
      <c r="W157" s="147">
        <f t="shared" si="31"/>
        <v>0</v>
      </c>
      <c r="X157" s="147">
        <f t="shared" si="31"/>
        <v>0</v>
      </c>
      <c r="Y157" s="147">
        <f t="shared" si="31"/>
        <v>0</v>
      </c>
      <c r="Z157"/>
      <c r="AA157"/>
    </row>
    <row r="158" spans="1:28" x14ac:dyDescent="0.25">
      <c r="S158" s="146" t="str">
        <f>'Informations de base'!$E$71</f>
        <v>Ministère chargé du plan</v>
      </c>
      <c r="T158" s="147">
        <f t="shared" si="31"/>
        <v>0</v>
      </c>
      <c r="U158" s="147">
        <f t="shared" si="31"/>
        <v>0</v>
      </c>
      <c r="V158" s="147">
        <f t="shared" si="31"/>
        <v>0</v>
      </c>
      <c r="W158" s="147">
        <f t="shared" si="31"/>
        <v>0</v>
      </c>
      <c r="X158" s="147">
        <f t="shared" si="31"/>
        <v>0</v>
      </c>
      <c r="Y158" s="147">
        <f t="shared" si="31"/>
        <v>0</v>
      </c>
      <c r="Z158"/>
      <c r="AA158"/>
    </row>
    <row r="159" spans="1:28" x14ac:dyDescent="0.25">
      <c r="S159" s="146" t="str">
        <f>'Informations de base'!$E$72</f>
        <v xml:space="preserve">Ministère chargé de l'énergie et des mines </v>
      </c>
      <c r="T159" s="147">
        <f t="shared" si="31"/>
        <v>0</v>
      </c>
      <c r="U159" s="147">
        <f t="shared" si="31"/>
        <v>0</v>
      </c>
      <c r="V159" s="147">
        <f t="shared" si="31"/>
        <v>0</v>
      </c>
      <c r="W159" s="147">
        <f t="shared" si="31"/>
        <v>0</v>
      </c>
      <c r="X159" s="147">
        <f t="shared" si="31"/>
        <v>0</v>
      </c>
      <c r="Y159" s="147">
        <f t="shared" si="31"/>
        <v>0</v>
      </c>
      <c r="Z159"/>
      <c r="AA159"/>
    </row>
    <row r="160" spans="1:28" x14ac:dyDescent="0.25">
      <c r="S160" s="146" t="str">
        <f>'Informations de base'!$E$73</f>
        <v xml:space="preserve">Ministère chargé de l'enseignement supérieur </v>
      </c>
      <c r="T160" s="147">
        <f t="shared" si="31"/>
        <v>0</v>
      </c>
      <c r="U160" s="147">
        <f t="shared" si="31"/>
        <v>0</v>
      </c>
      <c r="V160" s="147">
        <f t="shared" si="31"/>
        <v>0</v>
      </c>
      <c r="W160" s="147">
        <f t="shared" si="31"/>
        <v>0</v>
      </c>
      <c r="X160" s="147">
        <f t="shared" si="31"/>
        <v>0</v>
      </c>
      <c r="Y160" s="147">
        <f t="shared" si="31"/>
        <v>0</v>
      </c>
      <c r="Z160"/>
      <c r="AA160"/>
    </row>
    <row r="161" spans="1:27" x14ac:dyDescent="0.25">
      <c r="S161" s="146" t="str">
        <f>'Informations de base'!$E74</f>
        <v>Ministère  chargé des affaires étrangères et de la coopération</v>
      </c>
      <c r="T161" s="147">
        <f t="shared" si="31"/>
        <v>0</v>
      </c>
      <c r="U161" s="147">
        <f t="shared" si="31"/>
        <v>0</v>
      </c>
      <c r="V161" s="147">
        <f t="shared" si="31"/>
        <v>0</v>
      </c>
      <c r="W161" s="147">
        <f t="shared" si="31"/>
        <v>0</v>
      </c>
      <c r="X161" s="147">
        <f t="shared" si="31"/>
        <v>0</v>
      </c>
      <c r="Y161" s="147">
        <f t="shared" si="31"/>
        <v>0</v>
      </c>
      <c r="Z161"/>
      <c r="AA161"/>
    </row>
    <row r="162" spans="1:27" x14ac:dyDescent="0.25">
      <c r="S162" s="146" t="str">
        <f>'Informations de base'!$E75</f>
        <v>Ministère chargé de la communication</v>
      </c>
      <c r="T162" s="147">
        <f t="shared" ref="T162:Y169" si="32">SUMIF($G$7:$G$106,$S162,T$7:T$106)</f>
        <v>0</v>
      </c>
      <c r="U162" s="147">
        <f t="shared" si="32"/>
        <v>0</v>
      </c>
      <c r="V162" s="147">
        <f t="shared" si="32"/>
        <v>0</v>
      </c>
      <c r="W162" s="147">
        <f t="shared" si="32"/>
        <v>0</v>
      </c>
      <c r="X162" s="147">
        <f t="shared" si="32"/>
        <v>0</v>
      </c>
      <c r="Y162" s="147">
        <f t="shared" si="32"/>
        <v>0</v>
      </c>
      <c r="Z162"/>
      <c r="AA162"/>
    </row>
    <row r="163" spans="1:27" x14ac:dyDescent="0.25">
      <c r="S163" s="146" t="str">
        <f>'Informations de base'!$E76</f>
        <v xml:space="preserve">Ministère chargé de l'économie maritime </v>
      </c>
      <c r="T163" s="147">
        <f t="shared" si="32"/>
        <v>0</v>
      </c>
      <c r="U163" s="147">
        <f t="shared" si="32"/>
        <v>0</v>
      </c>
      <c r="V163" s="147">
        <f t="shared" si="32"/>
        <v>0</v>
      </c>
      <c r="W163" s="147">
        <f t="shared" si="32"/>
        <v>0</v>
      </c>
      <c r="X163" s="147">
        <f t="shared" si="32"/>
        <v>0</v>
      </c>
      <c r="Y163" s="147">
        <f t="shared" si="32"/>
        <v>0</v>
      </c>
      <c r="Z163"/>
      <c r="AA163"/>
    </row>
    <row r="164" spans="1:27" x14ac:dyDescent="0.25">
      <c r="S164" s="146" t="str">
        <f>'Informations de base'!$E77</f>
        <v xml:space="preserve">Ministère chargé des transports </v>
      </c>
      <c r="T164" s="147">
        <f t="shared" si="32"/>
        <v>0</v>
      </c>
      <c r="U164" s="147">
        <f t="shared" si="32"/>
        <v>0</v>
      </c>
      <c r="V164" s="147">
        <f t="shared" si="32"/>
        <v>0</v>
      </c>
      <c r="W164" s="147">
        <f t="shared" si="32"/>
        <v>0</v>
      </c>
      <c r="X164" s="147">
        <f t="shared" si="32"/>
        <v>0</v>
      </c>
      <c r="Y164" s="147">
        <f t="shared" si="32"/>
        <v>0</v>
      </c>
      <c r="Z164"/>
      <c r="AA164"/>
    </row>
    <row r="165" spans="1:27" x14ac:dyDescent="0.25">
      <c r="S165" s="146" t="str">
        <f>'Informations de base'!$E78</f>
        <v>Ministère chargé du commerce</v>
      </c>
      <c r="T165" s="147">
        <f t="shared" si="32"/>
        <v>0</v>
      </c>
      <c r="U165" s="147">
        <f t="shared" si="32"/>
        <v>0</v>
      </c>
      <c r="V165" s="147">
        <f t="shared" si="32"/>
        <v>0</v>
      </c>
      <c r="W165" s="147">
        <f t="shared" si="32"/>
        <v>0</v>
      </c>
      <c r="X165" s="147">
        <f t="shared" si="32"/>
        <v>0</v>
      </c>
      <c r="Y165" s="147">
        <f t="shared" si="32"/>
        <v>0</v>
      </c>
      <c r="Z165"/>
      <c r="AA165"/>
    </row>
    <row r="166" spans="1:27" x14ac:dyDescent="0.25">
      <c r="S166" s="146" t="str">
        <f>'Informations de base'!$E79</f>
        <v>Autre 14</v>
      </c>
      <c r="T166" s="147">
        <f t="shared" si="32"/>
        <v>0</v>
      </c>
      <c r="U166" s="147">
        <f t="shared" si="32"/>
        <v>0</v>
      </c>
      <c r="V166" s="147">
        <f t="shared" si="32"/>
        <v>0</v>
      </c>
      <c r="W166" s="147">
        <f t="shared" si="32"/>
        <v>0</v>
      </c>
      <c r="X166" s="147">
        <f t="shared" si="32"/>
        <v>0</v>
      </c>
      <c r="Y166" s="147">
        <f t="shared" si="32"/>
        <v>0</v>
      </c>
      <c r="Z166"/>
      <c r="AA166"/>
    </row>
    <row r="167" spans="1:27" x14ac:dyDescent="0.25">
      <c r="S167" s="146" t="str">
        <f>'Informations de base'!$E80</f>
        <v>Autre 15</v>
      </c>
      <c r="T167" s="147">
        <f t="shared" si="32"/>
        <v>0</v>
      </c>
      <c r="U167" s="147">
        <f t="shared" si="32"/>
        <v>0</v>
      </c>
      <c r="V167" s="147">
        <f t="shared" si="32"/>
        <v>0</v>
      </c>
      <c r="W167" s="147">
        <f t="shared" si="32"/>
        <v>0</v>
      </c>
      <c r="X167" s="147">
        <f t="shared" si="32"/>
        <v>0</v>
      </c>
      <c r="Y167" s="147">
        <f t="shared" si="32"/>
        <v>0</v>
      </c>
      <c r="Z167"/>
      <c r="AA167"/>
    </row>
    <row r="168" spans="1:27" x14ac:dyDescent="0.25">
      <c r="S168" s="146" t="str">
        <f>'Informations de base'!$E81</f>
        <v>Autre 16</v>
      </c>
      <c r="T168" s="147">
        <f t="shared" si="32"/>
        <v>0</v>
      </c>
      <c r="U168" s="147">
        <f t="shared" si="32"/>
        <v>0</v>
      </c>
      <c r="V168" s="147">
        <f t="shared" si="32"/>
        <v>0</v>
      </c>
      <c r="W168" s="147">
        <f t="shared" si="32"/>
        <v>0</v>
      </c>
      <c r="X168" s="147">
        <f t="shared" si="32"/>
        <v>0</v>
      </c>
      <c r="Y168" s="147">
        <f t="shared" si="32"/>
        <v>0</v>
      </c>
      <c r="Z168"/>
      <c r="AA168"/>
    </row>
    <row r="169" spans="1:27" x14ac:dyDescent="0.25">
      <c r="S169" s="146" t="str">
        <f>'Informations de base'!$E82</f>
        <v>Autre 17</v>
      </c>
      <c r="T169" s="147">
        <f t="shared" si="32"/>
        <v>0</v>
      </c>
      <c r="U169" s="147">
        <f t="shared" si="32"/>
        <v>0</v>
      </c>
      <c r="V169" s="147">
        <f t="shared" si="32"/>
        <v>0</v>
      </c>
      <c r="W169" s="147">
        <f t="shared" si="32"/>
        <v>0</v>
      </c>
      <c r="X169" s="147">
        <f t="shared" si="32"/>
        <v>0</v>
      </c>
      <c r="Y169" s="147">
        <f t="shared" si="32"/>
        <v>0</v>
      </c>
      <c r="Z169"/>
      <c r="AA169"/>
    </row>
    <row r="170" spans="1:27" x14ac:dyDescent="0.25">
      <c r="S170"/>
      <c r="T170"/>
      <c r="U170"/>
      <c r="V170"/>
      <c r="W170"/>
      <c r="X170"/>
      <c r="Y170"/>
      <c r="Z170"/>
      <c r="AA170"/>
    </row>
    <row r="171" spans="1:27" x14ac:dyDescent="0.25">
      <c r="S171"/>
      <c r="T171"/>
      <c r="U171"/>
      <c r="V171"/>
      <c r="W171"/>
      <c r="X171"/>
      <c r="Y171"/>
      <c r="Z171"/>
      <c r="AA171"/>
    </row>
    <row r="172" spans="1:27" x14ac:dyDescent="0.25">
      <c r="S172"/>
      <c r="T172"/>
      <c r="U172"/>
      <c r="V172"/>
      <c r="W172"/>
      <c r="X172"/>
      <c r="Y172"/>
      <c r="Z172"/>
      <c r="AA172"/>
    </row>
    <row r="173" spans="1:27" x14ac:dyDescent="0.25">
      <c r="S173"/>
      <c r="T173"/>
      <c r="U173"/>
      <c r="V173"/>
      <c r="W173"/>
      <c r="X173"/>
      <c r="Y173"/>
      <c r="Z173"/>
      <c r="AA173"/>
    </row>
    <row r="174" spans="1:27" x14ac:dyDescent="0.25">
      <c r="A174" s="37"/>
      <c r="B174" s="37"/>
    </row>
    <row r="175" spans="1:27" x14ac:dyDescent="0.25">
      <c r="A175" s="37"/>
      <c r="B175" s="37"/>
    </row>
    <row r="176" spans="1:27" x14ac:dyDescent="0.25">
      <c r="A176" s="37"/>
      <c r="B176" s="37"/>
    </row>
    <row r="177" spans="1:2" x14ac:dyDescent="0.25">
      <c r="A177" s="37"/>
      <c r="B177" s="37"/>
    </row>
    <row r="178" spans="1:2" x14ac:dyDescent="0.25">
      <c r="A178" s="37"/>
      <c r="B178" s="37"/>
    </row>
    <row r="179" spans="1:2" x14ac:dyDescent="0.25">
      <c r="A179" s="37"/>
      <c r="B179" s="37"/>
    </row>
    <row r="180" spans="1:2" x14ac:dyDescent="0.25">
      <c r="A180" s="37"/>
      <c r="B180" s="37"/>
    </row>
    <row r="181" spans="1:2" x14ac:dyDescent="0.25">
      <c r="A181" s="37"/>
      <c r="B181" s="37"/>
    </row>
    <row r="182" spans="1:2" x14ac:dyDescent="0.25">
      <c r="A182" s="37"/>
      <c r="B182" s="37"/>
    </row>
    <row r="183" spans="1:2" x14ac:dyDescent="0.25">
      <c r="A183" s="37"/>
      <c r="B183" s="37"/>
    </row>
    <row r="184" spans="1:2" x14ac:dyDescent="0.25">
      <c r="A184" s="37"/>
      <c r="B184" s="37"/>
    </row>
    <row r="185" spans="1:2" x14ac:dyDescent="0.25">
      <c r="A185" s="37"/>
      <c r="B185" s="37"/>
    </row>
    <row r="186" spans="1:2" x14ac:dyDescent="0.25">
      <c r="A186" s="37"/>
      <c r="B186" s="37"/>
    </row>
    <row r="187" spans="1:2" x14ac:dyDescent="0.25">
      <c r="A187" s="37"/>
      <c r="B187" s="37"/>
    </row>
    <row r="188" spans="1:2" x14ac:dyDescent="0.25">
      <c r="A188" s="37"/>
      <c r="B188" s="37"/>
    </row>
    <row r="189" spans="1:2" x14ac:dyDescent="0.25">
      <c r="A189" s="37"/>
      <c r="B189" s="37"/>
    </row>
    <row r="190" spans="1:2" x14ac:dyDescent="0.25">
      <c r="A190" s="37"/>
      <c r="B190" s="37"/>
    </row>
    <row r="191" spans="1:2" x14ac:dyDescent="0.25">
      <c r="A191" s="37"/>
      <c r="B191" s="37"/>
    </row>
    <row r="192" spans="1:2"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mergeCells count="8">
    <mergeCell ref="C4:G4"/>
    <mergeCell ref="DR2:DV2"/>
    <mergeCell ref="CN2:CR2"/>
    <mergeCell ref="CS2:CW2"/>
    <mergeCell ref="CX2:DB2"/>
    <mergeCell ref="DC2:DG2"/>
    <mergeCell ref="DH2:DL2"/>
    <mergeCell ref="DM2:DQ2"/>
  </mergeCells>
  <dataValidations disablePrompts="1" count="1">
    <dataValidation allowBlank="1" showInputMessage="1" showErrorMessage="1" promptTitle="Recommendations de planning" prompt="Veuillez saisir les recommendations de l'EEC (JEE) faites pour ce Thématique. " sqref="C4" xr:uid="{00000000-0002-0000-1700-000000000000}"/>
  </dataValidation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6"/>
  <dimension ref="A1:N104"/>
  <sheetViews>
    <sheetView topLeftCell="F80" zoomScaleNormal="100" workbookViewId="0">
      <selection activeCell="K104" sqref="K104"/>
    </sheetView>
  </sheetViews>
  <sheetFormatPr defaultColWidth="9.140625" defaultRowHeight="15" x14ac:dyDescent="0.25"/>
  <cols>
    <col min="1" max="1" width="2.5703125" bestFit="1" customWidth="1"/>
    <col min="2" max="2" width="3.42578125" bestFit="1" customWidth="1"/>
    <col min="3" max="3" width="54.5703125" style="17" customWidth="1"/>
    <col min="4" max="4" width="22.85546875" customWidth="1"/>
    <col min="5" max="8" width="22.5703125" customWidth="1"/>
    <col min="9" max="9" width="27.5703125" customWidth="1"/>
    <col min="10" max="10" width="20.85546875" customWidth="1"/>
    <col min="11" max="11" width="15.140625" bestFit="1" customWidth="1"/>
    <col min="12" max="12" width="23.140625" bestFit="1" customWidth="1"/>
    <col min="13" max="17" width="21" bestFit="1" customWidth="1"/>
    <col min="18" max="18" width="22.42578125" bestFit="1" customWidth="1"/>
  </cols>
  <sheetData>
    <row r="1" spans="1:14" ht="8.25" customHeight="1" x14ac:dyDescent="0.25">
      <c r="A1" t="s">
        <v>792</v>
      </c>
      <c r="D1" s="72"/>
    </row>
    <row r="2" spans="1:14" ht="8.25" customHeight="1" x14ac:dyDescent="0.25"/>
    <row r="3" spans="1:14" ht="31.5" x14ac:dyDescent="0.25">
      <c r="D3" s="73" t="s">
        <v>670</v>
      </c>
      <c r="E3" s="74"/>
      <c r="F3" s="74"/>
      <c r="G3" s="74"/>
      <c r="H3" s="75"/>
      <c r="I3" s="76" t="s">
        <v>656</v>
      </c>
      <c r="J3" s="76" t="s">
        <v>655</v>
      </c>
      <c r="L3" s="210" t="s">
        <v>731</v>
      </c>
      <c r="M3" s="210" t="s">
        <v>729</v>
      </c>
      <c r="N3" s="210" t="s">
        <v>730</v>
      </c>
    </row>
    <row r="4" spans="1:14" ht="15.75" x14ac:dyDescent="0.25">
      <c r="C4" s="77" t="s">
        <v>654</v>
      </c>
      <c r="D4" s="77">
        <f>IF('Informations de base'!$C$7="","Year 1",'Informations de base'!$C$7)</f>
        <v>2021</v>
      </c>
      <c r="E4" s="77">
        <f>IF('Informations de base'!$C$7="","Year 2",D4+1)</f>
        <v>2022</v>
      </c>
      <c r="F4" s="77">
        <f>IF('Informations de base'!$C$7="","Year 3",E4+1)</f>
        <v>2023</v>
      </c>
      <c r="G4" s="77">
        <f>IF('Informations de base'!$C$7="","Year 4",F4+1)</f>
        <v>2024</v>
      </c>
      <c r="H4" s="77">
        <f>IF('Informations de base'!$C$7="","Year 5",G4+1)</f>
        <v>2025</v>
      </c>
      <c r="I4" s="78" t="s">
        <v>626</v>
      </c>
      <c r="J4" s="78" t="s">
        <v>651</v>
      </c>
      <c r="K4" t="s">
        <v>123</v>
      </c>
      <c r="L4" s="210">
        <f>'R.E. Sit. urgence radiologique'!AB6+'C.E. Événements chimiques'!AB6+'PoEs. Points d’entrée'!AB6+'R5. CREC'!AB6+'P.6. SSA'!AB6+'R.4. PCI'!AB6+'R2. Lien Santé publique et séc'!AB6+'R.3. Prestation de services'!AB6+'D3. Ressources humaines'!AB6+'R.1. Gestion des urgences san.'!AB6+'D2. Surveillance'!AB6+'D.1. Système national de labo'!AB6+'P8. Vaccination'!AB6+'P.7. Sécurité et sûreté bio'!AB6+'P3. Coordination du RSI'!AB6+'P5. Zoonoses'!AB6+'P4. RAM'!AB6+'P2. Financement'!AB6+'P1. Instruments juridiques'!AB6</f>
        <v>0</v>
      </c>
      <c r="M4" s="210">
        <f>'R.E. Sit. urgence radiologique'!AC6+'C.E. Événements chimiques'!AC6+'PoEs. Points d’entrée'!AC6+'R5. CREC'!AC6+'P.6. SSA'!AC6+'R.4. PCI'!AC6+'R2. Lien Santé publique et séc'!AC6+'R.3. Prestation de services'!AC6+'D3. Ressources humaines'!AC6+'R.1. Gestion des urgences san.'!AC6+'D2. Surveillance'!AC6+'D.1. Système national de labo'!AC6+'P8. Vaccination'!AC6+'P.7. Sécurité et sûreté bio'!AC6+'P3. Coordination du RSI'!AC6+'P5. Zoonoses'!AC6+'P4. RAM'!AC6+'P2. Financement'!AC6+'P1. Instruments juridiques'!AC6</f>
        <v>0</v>
      </c>
      <c r="N4" s="210">
        <f>M4-L4</f>
        <v>0</v>
      </c>
    </row>
    <row r="5" spans="1:14" ht="16.5" x14ac:dyDescent="0.25">
      <c r="A5" t="s">
        <v>124</v>
      </c>
      <c r="B5">
        <v>1</v>
      </c>
      <c r="C5" s="123" t="str">
        <f>'P1. Instruments juridiques'!C5</f>
        <v>P.1. Instruments juridiques</v>
      </c>
      <c r="D5" s="124">
        <f>'P1. Instruments juridiques'!T106</f>
        <v>0</v>
      </c>
      <c r="E5" s="124">
        <f>'P1. Instruments juridiques'!U106</f>
        <v>0</v>
      </c>
      <c r="F5" s="124">
        <f>'P1. Instruments juridiques'!V106</f>
        <v>0</v>
      </c>
      <c r="G5" s="124">
        <f>'P1. Instruments juridiques'!W106</f>
        <v>0</v>
      </c>
      <c r="H5" s="124">
        <f>'P1. Instruments juridiques'!X106</f>
        <v>0</v>
      </c>
      <c r="I5" s="124">
        <f>'P1. Instruments juridiques'!Y106</f>
        <v>0</v>
      </c>
      <c r="J5" s="124">
        <f t="shared" ref="J5:J24" si="0">I5/Exchange_rate_local_currency_USD</f>
        <v>0</v>
      </c>
      <c r="K5" s="81" t="e">
        <f t="shared" ref="K5:K24" si="1">J5/$J$25</f>
        <v>#DIV/0!</v>
      </c>
    </row>
    <row r="6" spans="1:14" ht="16.5" x14ac:dyDescent="0.25">
      <c r="A6" t="s">
        <v>124</v>
      </c>
      <c r="B6">
        <v>2</v>
      </c>
      <c r="C6" s="123" t="str">
        <f>'P2. Financement'!C5</f>
        <v>P.2. Financement</v>
      </c>
      <c r="D6" s="124">
        <f>'P2. Financement'!T109</f>
        <v>0</v>
      </c>
      <c r="E6" s="124">
        <f>'P2. Financement'!U109</f>
        <v>0</v>
      </c>
      <c r="F6" s="124">
        <f>'P2. Financement'!V109</f>
        <v>0</v>
      </c>
      <c r="G6" s="124">
        <f>'P2. Financement'!W109</f>
        <v>0</v>
      </c>
      <c r="H6" s="124">
        <f>'P2. Financement'!X109</f>
        <v>0</v>
      </c>
      <c r="I6" s="124">
        <f>'P2. Financement'!Y109</f>
        <v>0</v>
      </c>
      <c r="J6" s="124">
        <f t="shared" si="0"/>
        <v>0</v>
      </c>
      <c r="K6" s="81" t="e">
        <f t="shared" si="1"/>
        <v>#DIV/0!</v>
      </c>
    </row>
    <row r="7" spans="1:14" ht="16.5" x14ac:dyDescent="0.25">
      <c r="A7" t="s">
        <v>124</v>
      </c>
      <c r="B7">
        <v>3</v>
      </c>
      <c r="C7" s="123" t="str">
        <f>'P4. RAM'!C5</f>
        <v>P.4. Résistance aux antimicrobiens (RAM)</v>
      </c>
      <c r="D7" s="124">
        <f>'P4. RAM'!T113</f>
        <v>0</v>
      </c>
      <c r="E7" s="124">
        <f>'P4. RAM'!U113</f>
        <v>0</v>
      </c>
      <c r="F7" s="124">
        <f>'P4. RAM'!V113</f>
        <v>0</v>
      </c>
      <c r="G7" s="124">
        <f>'P4. RAM'!W113</f>
        <v>0</v>
      </c>
      <c r="H7" s="124">
        <f>'P4. RAM'!X113</f>
        <v>0</v>
      </c>
      <c r="I7" s="124">
        <f>'P4. RAM'!Y113</f>
        <v>0</v>
      </c>
      <c r="J7" s="124">
        <f t="shared" si="0"/>
        <v>0</v>
      </c>
      <c r="K7" s="81" t="e">
        <f t="shared" si="1"/>
        <v>#DIV/0!</v>
      </c>
    </row>
    <row r="8" spans="1:14" ht="16.5" x14ac:dyDescent="0.25">
      <c r="A8" t="s">
        <v>124</v>
      </c>
      <c r="B8">
        <v>4</v>
      </c>
      <c r="C8" s="123" t="str">
        <f>'P5. Zoonoses'!C5</f>
        <v>P.5. Zoonoses</v>
      </c>
      <c r="D8" s="124">
        <f>'P5. Zoonoses'!T108</f>
        <v>0</v>
      </c>
      <c r="E8" s="124">
        <f>'P5. Zoonoses'!U108</f>
        <v>0</v>
      </c>
      <c r="F8" s="124">
        <f>'P5. Zoonoses'!V108</f>
        <v>0</v>
      </c>
      <c r="G8" s="124">
        <f>'P5. Zoonoses'!W108</f>
        <v>0</v>
      </c>
      <c r="H8" s="124">
        <f>'P5. Zoonoses'!X108</f>
        <v>0</v>
      </c>
      <c r="I8" s="124">
        <f>'P5. Zoonoses'!Y108</f>
        <v>0</v>
      </c>
      <c r="J8" s="124">
        <f t="shared" si="0"/>
        <v>0</v>
      </c>
      <c r="K8" s="81" t="e">
        <f t="shared" si="1"/>
        <v>#DIV/0!</v>
      </c>
    </row>
    <row r="9" spans="1:14" ht="33" x14ac:dyDescent="0.25">
      <c r="A9" t="s">
        <v>124</v>
      </c>
      <c r="B9">
        <v>5</v>
      </c>
      <c r="C9" s="123" t="str">
        <f>'P3. Coordination du RSI'!C5</f>
        <v>P.3. Coordination du RSI, fonctions du point focal national et plaidoyer</v>
      </c>
      <c r="D9" s="124">
        <f>'P3. Coordination du RSI'!T108</f>
        <v>0</v>
      </c>
      <c r="E9" s="124">
        <f>'P3. Coordination du RSI'!U108</f>
        <v>0</v>
      </c>
      <c r="F9" s="124">
        <f>'P3. Coordination du RSI'!V108</f>
        <v>0</v>
      </c>
      <c r="G9" s="124">
        <f>'P3. Coordination du RSI'!W108</f>
        <v>0</v>
      </c>
      <c r="H9" s="124">
        <f>'P3. Coordination du RSI'!X108</f>
        <v>0</v>
      </c>
      <c r="I9" s="124">
        <f>'P3. Coordination du RSI'!Y108</f>
        <v>0</v>
      </c>
      <c r="J9" s="124">
        <f t="shared" si="0"/>
        <v>0</v>
      </c>
      <c r="K9" s="81" t="e">
        <f t="shared" si="1"/>
        <v>#DIV/0!</v>
      </c>
    </row>
    <row r="10" spans="1:14" ht="16.5" x14ac:dyDescent="0.25">
      <c r="A10" t="s">
        <v>124</v>
      </c>
      <c r="B10">
        <v>6</v>
      </c>
      <c r="C10" s="123" t="str">
        <f>'P.7. Sécurité et sûreté bio'!C5</f>
        <v>P.7. Sécurité et sûreté biologiques</v>
      </c>
      <c r="D10" s="124">
        <f>'P.7. Sécurité et sûreté bio'!T107</f>
        <v>0</v>
      </c>
      <c r="E10" s="124">
        <f>'P.7. Sécurité et sûreté bio'!U107</f>
        <v>0</v>
      </c>
      <c r="F10" s="124">
        <f>'P.7. Sécurité et sûreté bio'!V107</f>
        <v>0</v>
      </c>
      <c r="G10" s="124">
        <f>'P.7. Sécurité et sûreté bio'!W107</f>
        <v>0</v>
      </c>
      <c r="H10" s="124">
        <f>'P.7. Sécurité et sûreté bio'!X107</f>
        <v>0</v>
      </c>
      <c r="I10" s="124">
        <f>'P.7. Sécurité et sûreté bio'!Y107</f>
        <v>0</v>
      </c>
      <c r="J10" s="124">
        <f t="shared" si="0"/>
        <v>0</v>
      </c>
      <c r="K10" s="81" t="e">
        <f t="shared" si="1"/>
        <v>#DIV/0!</v>
      </c>
    </row>
    <row r="11" spans="1:14" ht="16.5" x14ac:dyDescent="0.25">
      <c r="A11" t="s">
        <v>124</v>
      </c>
      <c r="B11">
        <v>7</v>
      </c>
      <c r="C11" s="123" t="str">
        <f>'P8. Vaccination'!C5</f>
        <v>P.8. Vaccination</v>
      </c>
      <c r="D11" s="124">
        <f>'P8. Vaccination'!T101</f>
        <v>0</v>
      </c>
      <c r="E11" s="124">
        <f>'P8. Vaccination'!U101</f>
        <v>0</v>
      </c>
      <c r="F11" s="124">
        <f>'P8. Vaccination'!V101</f>
        <v>0</v>
      </c>
      <c r="G11" s="124">
        <f>'P8. Vaccination'!W101</f>
        <v>0</v>
      </c>
      <c r="H11" s="124">
        <f>'P8. Vaccination'!X101</f>
        <v>0</v>
      </c>
      <c r="I11" s="124">
        <f>'P8. Vaccination'!Y101</f>
        <v>0</v>
      </c>
      <c r="J11" s="124">
        <f t="shared" si="0"/>
        <v>0</v>
      </c>
      <c r="K11" s="81" t="e">
        <f t="shared" si="1"/>
        <v>#DIV/0!</v>
      </c>
    </row>
    <row r="12" spans="1:14" ht="16.5" x14ac:dyDescent="0.25">
      <c r="A12" t="s">
        <v>125</v>
      </c>
      <c r="B12">
        <v>8</v>
      </c>
      <c r="C12" s="123" t="str">
        <f>'D.1. Système national de labo'!C5</f>
        <v>D.1. Système national de laboratoires</v>
      </c>
      <c r="D12" s="124">
        <f>'D.1. Système national de labo'!T108</f>
        <v>0</v>
      </c>
      <c r="E12" s="124">
        <f>'D.1. Système national de labo'!U108</f>
        <v>0</v>
      </c>
      <c r="F12" s="124">
        <f>'D.1. Système national de labo'!V108</f>
        <v>0</v>
      </c>
      <c r="G12" s="124">
        <f>'D.1. Système national de labo'!W108</f>
        <v>0</v>
      </c>
      <c r="H12" s="124">
        <f>'D.1. Système national de labo'!X108</f>
        <v>0</v>
      </c>
      <c r="I12" s="124">
        <f>'D.1. Système national de labo'!Y108</f>
        <v>0</v>
      </c>
      <c r="J12" s="124">
        <f t="shared" si="0"/>
        <v>0</v>
      </c>
      <c r="K12" s="81" t="e">
        <f t="shared" si="1"/>
        <v>#DIV/0!</v>
      </c>
    </row>
    <row r="13" spans="1:14" ht="16.5" x14ac:dyDescent="0.25">
      <c r="A13" t="s">
        <v>125</v>
      </c>
      <c r="B13">
        <v>9</v>
      </c>
      <c r="C13" s="123" t="str">
        <f>'D2. Surveillance'!C5</f>
        <v>D.2. Surveillance</v>
      </c>
      <c r="D13" s="124">
        <f>'D2. Surveillance'!T115</f>
        <v>0</v>
      </c>
      <c r="E13" s="124">
        <f>'D2. Surveillance'!U115</f>
        <v>0</v>
      </c>
      <c r="F13" s="124">
        <f>'D2. Surveillance'!V115</f>
        <v>0</v>
      </c>
      <c r="G13" s="124">
        <f>'D2. Surveillance'!W115</f>
        <v>0</v>
      </c>
      <c r="H13" s="124">
        <f>'D2. Surveillance'!X115</f>
        <v>0</v>
      </c>
      <c r="I13" s="124">
        <f>'D2. Surveillance'!Y115</f>
        <v>0</v>
      </c>
      <c r="J13" s="124">
        <f t="shared" si="0"/>
        <v>0</v>
      </c>
      <c r="K13" s="81" t="e">
        <f t="shared" si="1"/>
        <v>#DIV/0!</v>
      </c>
    </row>
    <row r="14" spans="1:14" ht="16.5" x14ac:dyDescent="0.25">
      <c r="A14" t="s">
        <v>125</v>
      </c>
      <c r="B14">
        <v>10</v>
      </c>
      <c r="C14" s="123" t="str">
        <f>'R.1. Gestion des urgences san.'!C5</f>
        <v>R.1. Gestion des urgences sanitaires</v>
      </c>
      <c r="D14" s="124">
        <f>'R.1. Gestion des urgences san.'!T109</f>
        <v>0</v>
      </c>
      <c r="E14" s="124">
        <f>'R.1. Gestion des urgences san.'!U109</f>
        <v>0</v>
      </c>
      <c r="F14" s="124">
        <f>'R.1. Gestion des urgences san.'!V109</f>
        <v>0</v>
      </c>
      <c r="G14" s="124">
        <f>'R.1. Gestion des urgences san.'!W109</f>
        <v>0</v>
      </c>
      <c r="H14" s="124">
        <f>'R.1. Gestion des urgences san.'!X109</f>
        <v>0</v>
      </c>
      <c r="I14" s="124">
        <f>'R.1. Gestion des urgences san.'!Y109</f>
        <v>0</v>
      </c>
      <c r="J14" s="124">
        <f t="shared" si="0"/>
        <v>0</v>
      </c>
      <c r="K14" s="81" t="e">
        <f t="shared" si="1"/>
        <v>#DIV/0!</v>
      </c>
    </row>
    <row r="15" spans="1:14" ht="17.25" customHeight="1" x14ac:dyDescent="0.25">
      <c r="A15" t="s">
        <v>125</v>
      </c>
      <c r="B15">
        <v>11</v>
      </c>
      <c r="C15" s="123" t="str">
        <f>'D3. Ressources humaines'!C5</f>
        <v>D.3. Ressources humaines (secteurs de la santé animale et humaine)</v>
      </c>
      <c r="D15" s="124">
        <f>'D3. Ressources humaines'!T108</f>
        <v>0</v>
      </c>
      <c r="E15" s="124">
        <f>'D3. Ressources humaines'!U108</f>
        <v>0</v>
      </c>
      <c r="F15" s="124">
        <f>'D3. Ressources humaines'!V108</f>
        <v>0</v>
      </c>
      <c r="G15" s="124">
        <f>'D3. Ressources humaines'!W108</f>
        <v>0</v>
      </c>
      <c r="H15" s="124">
        <f>'D3. Ressources humaines'!X108</f>
        <v>0</v>
      </c>
      <c r="I15" s="124">
        <f>'D3. Ressources humaines'!Y108</f>
        <v>0</v>
      </c>
      <c r="J15" s="124">
        <f t="shared" si="0"/>
        <v>0</v>
      </c>
      <c r="K15" s="81" t="e">
        <f t="shared" si="1"/>
        <v>#DIV/0!</v>
      </c>
    </row>
    <row r="16" spans="1:14" ht="16.5" x14ac:dyDescent="0.25">
      <c r="A16" t="s">
        <v>126</v>
      </c>
      <c r="B16">
        <v>12</v>
      </c>
      <c r="C16" s="123" t="str">
        <f>'R.3. Prestation de services'!C5</f>
        <v>R.3. Prestation de services de santé</v>
      </c>
      <c r="D16" s="124">
        <f>'R.3. Prestation de services'!T115</f>
        <v>0</v>
      </c>
      <c r="E16" s="124">
        <f>'R.3. Prestation de services'!U115</f>
        <v>0</v>
      </c>
      <c r="F16" s="124">
        <f>'R.3. Prestation de services'!V115</f>
        <v>0</v>
      </c>
      <c r="G16" s="124">
        <f>'R.3. Prestation de services'!W115</f>
        <v>0</v>
      </c>
      <c r="H16" s="124">
        <f>'R.3. Prestation de services'!X115</f>
        <v>0</v>
      </c>
      <c r="I16" s="124">
        <f>'R.3. Prestation de services'!Y115</f>
        <v>0</v>
      </c>
      <c r="J16" s="124">
        <f t="shared" si="0"/>
        <v>0</v>
      </c>
      <c r="K16" s="81" t="e">
        <f t="shared" si="1"/>
        <v>#DIV/0!</v>
      </c>
    </row>
    <row r="17" spans="1:11" ht="33" x14ac:dyDescent="0.25">
      <c r="A17" t="s">
        <v>126</v>
      </c>
      <c r="B17">
        <v>13</v>
      </c>
      <c r="C17" s="123" t="str">
        <f>'R2. Lien Santé publique et séc'!C5</f>
        <v>R2. Liens entre les autorités en charge de la santé publique et de la sécurité</v>
      </c>
      <c r="D17" s="124">
        <f>'R2. Lien Santé publique et séc'!T107</f>
        <v>0</v>
      </c>
      <c r="E17" s="124">
        <f>'R2. Lien Santé publique et séc'!U107</f>
        <v>0</v>
      </c>
      <c r="F17" s="124">
        <f>'R2. Lien Santé publique et séc'!V107</f>
        <v>0</v>
      </c>
      <c r="G17" s="124">
        <f>'R2. Lien Santé publique et séc'!W107</f>
        <v>0</v>
      </c>
      <c r="H17" s="124">
        <f>'R2. Lien Santé publique et séc'!X107</f>
        <v>0</v>
      </c>
      <c r="I17" s="124">
        <f>'R2. Lien Santé publique et séc'!Y107</f>
        <v>0</v>
      </c>
      <c r="J17" s="124">
        <f t="shared" si="0"/>
        <v>0</v>
      </c>
      <c r="K17" s="81" t="e">
        <f t="shared" si="1"/>
        <v>#DIV/0!</v>
      </c>
    </row>
    <row r="18" spans="1:11" ht="16.5" x14ac:dyDescent="0.25">
      <c r="A18" t="s">
        <v>126</v>
      </c>
      <c r="B18">
        <v>14</v>
      </c>
      <c r="C18" s="123" t="str">
        <f>'R.4. PCI'!C5</f>
        <v>R.4. Prévention et contrôle des infections</v>
      </c>
      <c r="D18" s="124">
        <f>'R.4. PCI'!T110</f>
        <v>0</v>
      </c>
      <c r="E18" s="124">
        <f>'R.4. PCI'!U110</f>
        <v>0</v>
      </c>
      <c r="F18" s="124">
        <f>'R.4. PCI'!V110</f>
        <v>0</v>
      </c>
      <c r="G18" s="124">
        <f>'R.4. PCI'!W110</f>
        <v>0</v>
      </c>
      <c r="H18" s="124">
        <f>'R.4. PCI'!X110</f>
        <v>0</v>
      </c>
      <c r="I18" s="124">
        <f>'R.4. PCI'!Y110</f>
        <v>0</v>
      </c>
      <c r="J18" s="124">
        <f t="shared" si="0"/>
        <v>0</v>
      </c>
      <c r="K18" s="81" t="e">
        <f t="shared" si="1"/>
        <v>#DIV/0!</v>
      </c>
    </row>
    <row r="19" spans="1:11" ht="17.25" customHeight="1" x14ac:dyDescent="0.25">
      <c r="A19" t="s">
        <v>126</v>
      </c>
      <c r="B19">
        <v>15</v>
      </c>
      <c r="C19" s="123" t="str">
        <f>'P.6. SSA'!C5</f>
        <v>P.6. Sécurité sanitaire des aliments</v>
      </c>
      <c r="D19" s="124">
        <f>'P.6. SSA'!T109</f>
        <v>0</v>
      </c>
      <c r="E19" s="124">
        <f>'P.6. SSA'!U109</f>
        <v>0</v>
      </c>
      <c r="F19" s="124">
        <f>'P.6. SSA'!V109</f>
        <v>0</v>
      </c>
      <c r="G19" s="124">
        <f>'P.6. SSA'!W109</f>
        <v>0</v>
      </c>
      <c r="H19" s="124">
        <f>'P.6. SSA'!X109</f>
        <v>0</v>
      </c>
      <c r="I19" s="124">
        <f>'P.6. SSA'!Y109</f>
        <v>0</v>
      </c>
      <c r="J19" s="124">
        <f t="shared" si="0"/>
        <v>0</v>
      </c>
      <c r="K19" s="81" t="e">
        <f t="shared" si="1"/>
        <v>#DIV/0!</v>
      </c>
    </row>
    <row r="20" spans="1:11" ht="33" x14ac:dyDescent="0.25">
      <c r="A20" t="s">
        <v>126</v>
      </c>
      <c r="B20">
        <v>16</v>
      </c>
      <c r="C20" s="123" t="str">
        <f>'R5. CREC'!C5</f>
        <v>R.5. Communication sur les risques et collaboration avec les communautés</v>
      </c>
      <c r="D20" s="124">
        <f>'R5. CREC'!T109</f>
        <v>0</v>
      </c>
      <c r="E20" s="124">
        <f>'R5. CREC'!U109</f>
        <v>0</v>
      </c>
      <c r="F20" s="124">
        <f>'R5. CREC'!V109</f>
        <v>0</v>
      </c>
      <c r="G20" s="124">
        <f>'R5. CREC'!W109</f>
        <v>0</v>
      </c>
      <c r="H20" s="124">
        <f>'R5. CREC'!X109</f>
        <v>0</v>
      </c>
      <c r="I20" s="124">
        <f>'R5. CREC'!Y109</f>
        <v>0</v>
      </c>
      <c r="J20" s="124">
        <f t="shared" si="0"/>
        <v>0</v>
      </c>
      <c r="K20" s="81" t="e">
        <f t="shared" si="1"/>
        <v>#DIV/0!</v>
      </c>
    </row>
    <row r="21" spans="1:11" ht="16.5" x14ac:dyDescent="0.25">
      <c r="A21" t="s">
        <v>127</v>
      </c>
      <c r="B21">
        <v>17</v>
      </c>
      <c r="C21" s="123" t="str">
        <f>'PoEs. Points d’entrée'!C5</f>
        <v>PoEs. Points d’entrée et santé aux frontières</v>
      </c>
      <c r="D21" s="124">
        <f>'PoEs. Points d’entrée'!T108</f>
        <v>0</v>
      </c>
      <c r="E21" s="124">
        <f>'PoEs. Points d’entrée'!U108</f>
        <v>0</v>
      </c>
      <c r="F21" s="124">
        <f>'PoEs. Points d’entrée'!V108</f>
        <v>0</v>
      </c>
      <c r="G21" s="124">
        <f>'PoEs. Points d’entrée'!W108</f>
        <v>0</v>
      </c>
      <c r="H21" s="124">
        <f>'PoEs. Points d’entrée'!X108</f>
        <v>0</v>
      </c>
      <c r="I21" s="124">
        <f>'PoEs. Points d’entrée'!Y108</f>
        <v>0</v>
      </c>
      <c r="J21" s="124">
        <f t="shared" si="0"/>
        <v>0</v>
      </c>
      <c r="K21" s="81" t="e">
        <f t="shared" si="1"/>
        <v>#DIV/0!</v>
      </c>
    </row>
    <row r="22" spans="1:11" ht="16.5" x14ac:dyDescent="0.25">
      <c r="A22" t="s">
        <v>127</v>
      </c>
      <c r="B22">
        <v>18</v>
      </c>
      <c r="C22" s="123" t="str">
        <f>'C.E. Événements chimiques'!C5</f>
        <v>C.E. Événements d’origine chimique</v>
      </c>
      <c r="D22" s="124">
        <f>'C.E. Événements chimiques'!T108</f>
        <v>0</v>
      </c>
      <c r="E22" s="124">
        <f>'C.E. Événements chimiques'!U108</f>
        <v>0</v>
      </c>
      <c r="F22" s="124">
        <f>'C.E. Événements chimiques'!V108</f>
        <v>0</v>
      </c>
      <c r="G22" s="124">
        <f>'C.E. Événements chimiques'!W108</f>
        <v>0</v>
      </c>
      <c r="H22" s="124">
        <f>'C.E. Événements chimiques'!X108</f>
        <v>0</v>
      </c>
      <c r="I22" s="124">
        <f>'C.E. Événements chimiques'!Y108</f>
        <v>0</v>
      </c>
      <c r="J22" s="124">
        <f t="shared" si="0"/>
        <v>0</v>
      </c>
      <c r="K22" s="81" t="e">
        <f t="shared" si="1"/>
        <v>#DIV/0!</v>
      </c>
    </row>
    <row r="23" spans="1:11" ht="16.5" x14ac:dyDescent="0.25">
      <c r="A23" t="s">
        <v>127</v>
      </c>
      <c r="B23">
        <v>19</v>
      </c>
      <c r="C23" s="123" t="str">
        <f>'R.E. Sit. urgence radiologique'!C5</f>
        <v>R.E. Situations d’urgence radiologique</v>
      </c>
      <c r="D23" s="124">
        <f>'R.E. Sit. urgence radiologique'!T109</f>
        <v>0</v>
      </c>
      <c r="E23" s="124">
        <f>'R.E. Sit. urgence radiologique'!U109</f>
        <v>0</v>
      </c>
      <c r="F23" s="124">
        <f>'R.E. Sit. urgence radiologique'!V109</f>
        <v>0</v>
      </c>
      <c r="G23" s="124">
        <f>'R.E. Sit. urgence radiologique'!W109</f>
        <v>0</v>
      </c>
      <c r="H23" s="124">
        <f>'R.E. Sit. urgence radiologique'!X109</f>
        <v>0</v>
      </c>
      <c r="I23" s="124">
        <f>'R.E. Sit. urgence radiologique'!Y109</f>
        <v>0</v>
      </c>
      <c r="J23" s="124">
        <f t="shared" si="0"/>
        <v>0</v>
      </c>
      <c r="K23" s="81" t="e">
        <f t="shared" si="1"/>
        <v>#DIV/0!</v>
      </c>
    </row>
    <row r="24" spans="1:11" ht="16.5" x14ac:dyDescent="0.25">
      <c r="A24" t="s">
        <v>127</v>
      </c>
      <c r="B24">
        <v>20</v>
      </c>
      <c r="C24" s="123" t="str">
        <f>'Autre domaine technique'!C5</f>
        <v>Autre domaine technique</v>
      </c>
      <c r="D24" s="124">
        <f>'Autre domaine technique'!T108</f>
        <v>0</v>
      </c>
      <c r="E24" s="124">
        <f>'Autre domaine technique'!U108</f>
        <v>0</v>
      </c>
      <c r="F24" s="124">
        <f>'Autre domaine technique'!V108</f>
        <v>0</v>
      </c>
      <c r="G24" s="124">
        <f>'Autre domaine technique'!W108</f>
        <v>0</v>
      </c>
      <c r="H24" s="124">
        <f>'Autre domaine technique'!X108</f>
        <v>0</v>
      </c>
      <c r="I24" s="124">
        <f>'Autre domaine technique'!Y108</f>
        <v>0</v>
      </c>
      <c r="J24" s="124">
        <f t="shared" si="0"/>
        <v>0</v>
      </c>
      <c r="K24" s="81" t="e">
        <f t="shared" si="1"/>
        <v>#DIV/0!</v>
      </c>
    </row>
    <row r="25" spans="1:11" ht="16.5" x14ac:dyDescent="0.25">
      <c r="C25" s="82" t="s">
        <v>108</v>
      </c>
      <c r="D25" s="82">
        <f t="shared" ref="D25:J25" si="2">SUM(D5:D24)</f>
        <v>0</v>
      </c>
      <c r="E25" s="82">
        <f t="shared" si="2"/>
        <v>0</v>
      </c>
      <c r="F25" s="82">
        <f t="shared" si="2"/>
        <v>0</v>
      </c>
      <c r="G25" s="82">
        <f t="shared" si="2"/>
        <v>0</v>
      </c>
      <c r="H25" s="82">
        <f t="shared" si="2"/>
        <v>0</v>
      </c>
      <c r="I25" s="82">
        <f>SUM(I5:I24)</f>
        <v>0</v>
      </c>
      <c r="J25" s="82">
        <f t="shared" si="2"/>
        <v>0</v>
      </c>
      <c r="K25" s="81" t="e">
        <f>SUM(K5:K23)</f>
        <v>#DIV/0!</v>
      </c>
    </row>
    <row r="26" spans="1:11" x14ac:dyDescent="0.25">
      <c r="K26" s="83"/>
    </row>
    <row r="27" spans="1:11" x14ac:dyDescent="0.25">
      <c r="D27" s="385">
        <f t="shared" ref="D27:I27" si="3">D25/Exchange_rate_local_currency_USD</f>
        <v>0</v>
      </c>
      <c r="E27" s="385">
        <f t="shared" si="3"/>
        <v>0</v>
      </c>
      <c r="F27" s="385">
        <f t="shared" si="3"/>
        <v>0</v>
      </c>
      <c r="G27" s="385">
        <f t="shared" si="3"/>
        <v>0</v>
      </c>
      <c r="H27" s="385">
        <f t="shared" si="3"/>
        <v>0</v>
      </c>
      <c r="I27" s="385">
        <f t="shared" si="3"/>
        <v>0</v>
      </c>
    </row>
    <row r="29" spans="1:11" ht="15.75" x14ac:dyDescent="0.25">
      <c r="C29"/>
      <c r="D29" s="77">
        <f>IF('Informations de base'!$C$7="","Year 1",'Informations de base'!$C$7)</f>
        <v>2021</v>
      </c>
      <c r="E29" s="77">
        <f>IF('Informations de base'!$C$7="","Year 2",D29+1)</f>
        <v>2022</v>
      </c>
      <c r="F29" s="77">
        <f>IF('Informations de base'!$C$7="","Year 3",E29+1)</f>
        <v>2023</v>
      </c>
      <c r="G29" s="77">
        <f>IF('Informations de base'!$C$7="","Year 4",F29+1)</f>
        <v>2024</v>
      </c>
      <c r="H29" s="77">
        <f>IF('Informations de base'!$C$7="","Year 5",G29+1)</f>
        <v>2025</v>
      </c>
      <c r="I29" s="78" t="s">
        <v>626</v>
      </c>
      <c r="J29" s="78" t="s">
        <v>651</v>
      </c>
      <c r="K29" s="209"/>
    </row>
    <row r="30" spans="1:11" ht="16.5" x14ac:dyDescent="0.25">
      <c r="B30" t="s">
        <v>124</v>
      </c>
      <c r="C30" s="79" t="s">
        <v>623</v>
      </c>
      <c r="D30" s="80">
        <f ca="1">SUMIF($A$5:$I$24,$B30,D$5:D$24)</f>
        <v>0</v>
      </c>
      <c r="E30" s="80">
        <f t="shared" ref="E30:I30" ca="1" si="4">SUMIF($A$5:$I$24,$B30,E$5:E$24)</f>
        <v>0</v>
      </c>
      <c r="F30" s="80">
        <f t="shared" ca="1" si="4"/>
        <v>0</v>
      </c>
      <c r="G30" s="80">
        <f t="shared" ca="1" si="4"/>
        <v>0</v>
      </c>
      <c r="H30" s="80">
        <f t="shared" ca="1" si="4"/>
        <v>0</v>
      </c>
      <c r="I30" s="80">
        <f t="shared" ca="1" si="4"/>
        <v>0</v>
      </c>
      <c r="J30" s="84">
        <f ca="1">I30/Exchange_rate_local_currency_USD</f>
        <v>0</v>
      </c>
      <c r="K30" s="81" t="e">
        <f ca="1">J30/$J$34</f>
        <v>#DIV/0!</v>
      </c>
    </row>
    <row r="31" spans="1:11" ht="16.5" x14ac:dyDescent="0.25">
      <c r="B31" t="s">
        <v>125</v>
      </c>
      <c r="C31" s="79" t="s">
        <v>624</v>
      </c>
      <c r="D31" s="80">
        <f t="shared" ref="D31:I33" ca="1" si="5">SUMIF($A$5:$I$24,$B31,D$5:D$24)</f>
        <v>0</v>
      </c>
      <c r="E31" s="80">
        <f t="shared" ca="1" si="5"/>
        <v>0</v>
      </c>
      <c r="F31" s="80">
        <f t="shared" ca="1" si="5"/>
        <v>0</v>
      </c>
      <c r="G31" s="80">
        <f t="shared" ca="1" si="5"/>
        <v>0</v>
      </c>
      <c r="H31" s="80">
        <f t="shared" ca="1" si="5"/>
        <v>0</v>
      </c>
      <c r="I31" s="80">
        <f t="shared" ca="1" si="5"/>
        <v>0</v>
      </c>
      <c r="J31" s="84">
        <f ca="1">I31/Exchange_rate_local_currency_USD</f>
        <v>0</v>
      </c>
      <c r="K31" s="81" t="e">
        <f t="shared" ref="K31:K34" ca="1" si="6">J31/$J$34</f>
        <v>#DIV/0!</v>
      </c>
    </row>
    <row r="32" spans="1:11" ht="16.5" x14ac:dyDescent="0.25">
      <c r="B32" t="s">
        <v>126</v>
      </c>
      <c r="C32" s="79" t="s">
        <v>625</v>
      </c>
      <c r="D32" s="80">
        <f t="shared" ca="1" si="5"/>
        <v>0</v>
      </c>
      <c r="E32" s="80">
        <f t="shared" ca="1" si="5"/>
        <v>0</v>
      </c>
      <c r="F32" s="80">
        <f t="shared" ca="1" si="5"/>
        <v>0</v>
      </c>
      <c r="G32" s="80">
        <f t="shared" ca="1" si="5"/>
        <v>0</v>
      </c>
      <c r="H32" s="80">
        <f t="shared" ca="1" si="5"/>
        <v>0</v>
      </c>
      <c r="I32" s="80">
        <f t="shared" ca="1" si="5"/>
        <v>0</v>
      </c>
      <c r="J32" s="84">
        <f ca="1">I32/Exchange_rate_local_currency_USD</f>
        <v>0</v>
      </c>
      <c r="K32" s="81" t="e">
        <f t="shared" ca="1" si="6"/>
        <v>#DIV/0!</v>
      </c>
    </row>
    <row r="33" spans="2:11" ht="16.5" x14ac:dyDescent="0.25">
      <c r="B33" t="s">
        <v>127</v>
      </c>
      <c r="C33" s="79" t="s">
        <v>578</v>
      </c>
      <c r="D33" s="80">
        <f t="shared" ca="1" si="5"/>
        <v>0</v>
      </c>
      <c r="E33" s="80">
        <f t="shared" ca="1" si="5"/>
        <v>0</v>
      </c>
      <c r="F33" s="80">
        <f t="shared" ca="1" si="5"/>
        <v>0</v>
      </c>
      <c r="G33" s="80">
        <f t="shared" ca="1" si="5"/>
        <v>0</v>
      </c>
      <c r="H33" s="80">
        <f t="shared" ca="1" si="5"/>
        <v>0</v>
      </c>
      <c r="I33" s="80">
        <f ca="1">SUMIF($A$5:$I$24,$B33,I$5:I$24)</f>
        <v>0</v>
      </c>
      <c r="J33" s="84">
        <f ca="1">I33/Exchange_rate_local_currency_USD</f>
        <v>0</v>
      </c>
      <c r="K33" s="81" t="e">
        <f t="shared" ca="1" si="6"/>
        <v>#DIV/0!</v>
      </c>
    </row>
    <row r="34" spans="2:11" ht="16.5" x14ac:dyDescent="0.25">
      <c r="C34" s="82" t="s">
        <v>108</v>
      </c>
      <c r="D34" s="82">
        <f ca="1">SUM(D30:D33)</f>
        <v>0</v>
      </c>
      <c r="E34" s="82">
        <f t="shared" ref="E34:J34" ca="1" si="7">SUM(E30:E33)</f>
        <v>0</v>
      </c>
      <c r="F34" s="82">
        <f t="shared" ca="1" si="7"/>
        <v>0</v>
      </c>
      <c r="G34" s="82">
        <f t="shared" ca="1" si="7"/>
        <v>0</v>
      </c>
      <c r="H34" s="82">
        <f t="shared" ca="1" si="7"/>
        <v>0</v>
      </c>
      <c r="I34" s="82">
        <f t="shared" ca="1" si="7"/>
        <v>0</v>
      </c>
      <c r="J34" s="82">
        <f t="shared" ca="1" si="7"/>
        <v>0</v>
      </c>
      <c r="K34" s="81" t="e">
        <f t="shared" ca="1" si="6"/>
        <v>#DIV/0!</v>
      </c>
    </row>
    <row r="38" spans="2:11" ht="45" x14ac:dyDescent="0.25">
      <c r="C38" s="155" t="s">
        <v>653</v>
      </c>
      <c r="D38" s="77">
        <f>IF('Informations de base'!$C$7="","Year 1",'Informations de base'!$C$7)</f>
        <v>2021</v>
      </c>
      <c r="E38" s="77">
        <f>IF('Informations de base'!$C$7="","Year 2",D38+1)</f>
        <v>2022</v>
      </c>
      <c r="F38" s="77">
        <f>IF('Informations de base'!$C$7="","Year 3",E38+1)</f>
        <v>2023</v>
      </c>
      <c r="G38" s="77">
        <f>IF('Informations de base'!$C$7="","Year 4",F38+1)</f>
        <v>2024</v>
      </c>
      <c r="H38" s="77">
        <f>IF('Informations de base'!$C$7="","Year 5",G38+1)</f>
        <v>2025</v>
      </c>
      <c r="I38" s="78" t="s">
        <v>626</v>
      </c>
      <c r="J38" s="78" t="s">
        <v>651</v>
      </c>
    </row>
    <row r="39" spans="2:11" ht="16.5" x14ac:dyDescent="0.25">
      <c r="C39" s="79" t="str">
        <f>'Informations de base'!D65</f>
        <v>Réunion</v>
      </c>
      <c r="D39" s="80">
        <f>'P1. Instruments juridiques'!T109+'P2. Financement'!T112+'P4. RAM'!T116+'P5. Zoonoses'!T111+'P3. Coordination du RSI'!T111+'P.7. Sécurité et sûreté bio'!T110+'P8. Vaccination'!T104+'D.1. Système national de labo'!T111+'D2. Surveillance'!T118+'R.1. Gestion des urgences san.'!T112+'D3. Ressources humaines'!T111+'R.3. Prestation de services'!T118+'R2. Lien Santé publique et séc'!T110+'R.4. PCI'!T113+'P.6. SSA'!T112+'R5. CREC'!T112+'PoEs. Points d’entrée'!T111+'C.E. Événements chimiques'!T111+'R.E. Sit. urgence radiologique'!T112+'Autre domaine technique'!T111</f>
        <v>0</v>
      </c>
      <c r="E39" s="80">
        <f>'P1. Instruments juridiques'!U109+'P2. Financement'!U112+'P4. RAM'!U116+'P5. Zoonoses'!U111+'P3. Coordination du RSI'!U111+'P.7. Sécurité et sûreté bio'!U110+'P8. Vaccination'!U104+'D.1. Système national de labo'!U111+'D2. Surveillance'!U118+'R.1. Gestion des urgences san.'!U112+'D3. Ressources humaines'!U111+'R.3. Prestation de services'!U118+'R2. Lien Santé publique et séc'!U110+'R.4. PCI'!U113+'P.6. SSA'!U112+'R5. CREC'!U112+'PoEs. Points d’entrée'!U111+'C.E. Événements chimiques'!U111+'R.E. Sit. urgence radiologique'!U112+'Autre domaine technique'!U111</f>
        <v>0</v>
      </c>
      <c r="F39" s="80">
        <f>'P1. Instruments juridiques'!V109+'P2. Financement'!V112+'P4. RAM'!V116+'P5. Zoonoses'!V111+'P3. Coordination du RSI'!V111+'P.7. Sécurité et sûreté bio'!V110+'P8. Vaccination'!V104+'D.1. Système national de labo'!V111+'D2. Surveillance'!V118+'R.1. Gestion des urgences san.'!V112+'D3. Ressources humaines'!V111+'R.3. Prestation de services'!V118+'R2. Lien Santé publique et séc'!V110+'R.4. PCI'!V113+'P.6. SSA'!V112+'R5. CREC'!V112+'PoEs. Points d’entrée'!V111+'C.E. Événements chimiques'!V111+'R.E. Sit. urgence radiologique'!V112+'Autre domaine technique'!V111</f>
        <v>0</v>
      </c>
      <c r="G39" s="80">
        <f>'P1. Instruments juridiques'!W109+'P2. Financement'!W112+'P4. RAM'!W116+'P5. Zoonoses'!W111+'P3. Coordination du RSI'!W111+'P.7. Sécurité et sûreté bio'!W110+'P8. Vaccination'!W104+'D.1. Système national de labo'!W111+'D2. Surveillance'!W118+'R.1. Gestion des urgences san.'!W112+'D3. Ressources humaines'!W111+'R.3. Prestation de services'!W118+'R2. Lien Santé publique et séc'!W110+'R.4. PCI'!W113+'P.6. SSA'!W112+'R5. CREC'!W112+'PoEs. Points d’entrée'!W111+'C.E. Événements chimiques'!W111+'R.E. Sit. urgence radiologique'!W112+'Autre domaine technique'!W111</f>
        <v>0</v>
      </c>
      <c r="H39" s="80">
        <f>'P1. Instruments juridiques'!X109+'P2. Financement'!X112+'P4. RAM'!X116+'P5. Zoonoses'!X111+'P3. Coordination du RSI'!X111+'P.7. Sécurité et sûreté bio'!X110+'P8. Vaccination'!X104+'D.1. Système national de labo'!X111+'D2. Surveillance'!X118+'R.1. Gestion des urgences san.'!X112+'D3. Ressources humaines'!X111+'R.3. Prestation de services'!X118+'R2. Lien Santé publique et séc'!X110+'R.4. PCI'!X113+'P.6. SSA'!X112+'R5. CREC'!X112+'PoEs. Points d’entrée'!X111+'C.E. Événements chimiques'!X111+'R.E. Sit. urgence radiologique'!X112+'Autre domaine technique'!X111</f>
        <v>0</v>
      </c>
      <c r="I39" s="80">
        <f>'P1. Instruments juridiques'!Y109+'P2. Financement'!Y112+'P4. RAM'!Y116+'P5. Zoonoses'!Y111+'P3. Coordination du RSI'!Y111+'P.7. Sécurité et sûreté bio'!Y110+'P8. Vaccination'!Y104+'D.1. Système national de labo'!Y111+'D2. Surveillance'!Y118+'R.1. Gestion des urgences san.'!Y112+'D3. Ressources humaines'!Y111+'R.3. Prestation de services'!Y118+'R2. Lien Santé publique et séc'!Y110+'R.4. PCI'!Y113+'P.6. SSA'!Y112+'R5. CREC'!Y112+'PoEs. Points d’entrée'!Y111+'C.E. Événements chimiques'!Y111+'R.E. Sit. urgence radiologique'!Y112+'Autre domaine technique'!Y111</f>
        <v>0</v>
      </c>
      <c r="J39" s="84">
        <f t="shared" ref="J39:J53" si="8">I39/Exchange_rate_local_currency_USD</f>
        <v>0</v>
      </c>
      <c r="K39" s="81" t="e">
        <f>J39/$J$57</f>
        <v>#DIV/0!</v>
      </c>
    </row>
    <row r="40" spans="2:11" ht="16.5" x14ac:dyDescent="0.25">
      <c r="C40" s="79" t="str">
        <f>'Informations de base'!D66</f>
        <v>Formation</v>
      </c>
      <c r="D40" s="80">
        <f>'P1. Instruments juridiques'!T110+'P2. Financement'!T113+'P4. RAM'!T117+'P5. Zoonoses'!T112+'P3. Coordination du RSI'!T112+'P.7. Sécurité et sûreté bio'!T111+'P8. Vaccination'!T105+'D.1. Système national de labo'!T112+'D2. Surveillance'!T119+'R.1. Gestion des urgences san.'!T113+'D3. Ressources humaines'!T112+'R.3. Prestation de services'!T119+'R2. Lien Santé publique et séc'!T111+'R.4. PCI'!T114+'P.6. SSA'!T113+'R5. CREC'!T113+'PoEs. Points d’entrée'!T112+'C.E. Événements chimiques'!T112+'R.E. Sit. urgence radiologique'!T113+'Autre domaine technique'!T112</f>
        <v>0</v>
      </c>
      <c r="E40" s="80">
        <f>'P1. Instruments juridiques'!U110+'P2. Financement'!U113+'P4. RAM'!U117+'P5. Zoonoses'!U112+'P3. Coordination du RSI'!U112+'P.7. Sécurité et sûreté bio'!U111+'P8. Vaccination'!U105+'D.1. Système national de labo'!U112+'D2. Surveillance'!U119+'R.1. Gestion des urgences san.'!U113+'D3. Ressources humaines'!U112+'R.3. Prestation de services'!U119+'R2. Lien Santé publique et séc'!U111+'R.4. PCI'!U114+'P.6. SSA'!U113+'R5. CREC'!U113+'PoEs. Points d’entrée'!U112+'C.E. Événements chimiques'!U112+'R.E. Sit. urgence radiologique'!U113+'Autre domaine technique'!U112</f>
        <v>0</v>
      </c>
      <c r="F40" s="80">
        <f>'P1. Instruments juridiques'!V110+'P2. Financement'!V113+'P4. RAM'!V117+'P5. Zoonoses'!V112+'P3. Coordination du RSI'!V112+'P.7. Sécurité et sûreté bio'!V111+'P8. Vaccination'!V105+'D.1. Système national de labo'!V112+'D2. Surveillance'!V119+'R.1. Gestion des urgences san.'!V113+'D3. Ressources humaines'!V112+'R.3. Prestation de services'!V119+'R2. Lien Santé publique et séc'!V111+'R.4. PCI'!V114+'P.6. SSA'!V113+'R5. CREC'!V113+'PoEs. Points d’entrée'!V112+'C.E. Événements chimiques'!V112+'R.E. Sit. urgence radiologique'!V113+'Autre domaine technique'!V112</f>
        <v>0</v>
      </c>
      <c r="G40" s="80">
        <f>'P1. Instruments juridiques'!W110+'P2. Financement'!W113+'P4. RAM'!W117+'P5. Zoonoses'!W112+'P3. Coordination du RSI'!W112+'P.7. Sécurité et sûreté bio'!W111+'P8. Vaccination'!W105+'D.1. Système national de labo'!W112+'D2. Surveillance'!W119+'R.1. Gestion des urgences san.'!W113+'D3. Ressources humaines'!W112+'R.3. Prestation de services'!W119+'R2. Lien Santé publique et séc'!W111+'R.4. PCI'!W114+'P.6. SSA'!W113+'R5. CREC'!W113+'PoEs. Points d’entrée'!W112+'C.E. Événements chimiques'!W112+'R.E. Sit. urgence radiologique'!W113+'Autre domaine technique'!W112</f>
        <v>0</v>
      </c>
      <c r="H40" s="80">
        <f>'P1. Instruments juridiques'!X110+'P2. Financement'!X113+'P4. RAM'!X117+'P5. Zoonoses'!X112+'P3. Coordination du RSI'!X112+'P.7. Sécurité et sûreté bio'!X111+'P8. Vaccination'!X105+'D.1. Système national de labo'!X112+'D2. Surveillance'!X119+'R.1. Gestion des urgences san.'!X113+'D3. Ressources humaines'!X112+'R.3. Prestation de services'!X119+'R2. Lien Santé publique et séc'!X111+'R.4. PCI'!X114+'P.6. SSA'!X113+'R5. CREC'!X113+'PoEs. Points d’entrée'!X112+'C.E. Événements chimiques'!X112+'R.E. Sit. urgence radiologique'!X113+'Autre domaine technique'!X112</f>
        <v>0</v>
      </c>
      <c r="I40" s="80">
        <f>'P1. Instruments juridiques'!Y110+'P2. Financement'!Y113+'P4. RAM'!Y117+'P5. Zoonoses'!Y112+'P3. Coordination du RSI'!Y112+'P.7. Sécurité et sûreté bio'!Y111+'P8. Vaccination'!Y105+'D.1. Système national de labo'!Y112+'D2. Surveillance'!Y119+'R.1. Gestion des urgences san.'!Y113+'D3. Ressources humaines'!Y112+'R.3. Prestation de services'!Y119+'R2. Lien Santé publique et séc'!Y111+'R.4. PCI'!Y114+'P.6. SSA'!Y113+'R5. CREC'!Y113+'PoEs. Points d’entrée'!Y112+'C.E. Événements chimiques'!Y112+'R.E. Sit. urgence radiologique'!Y113+'Autre domaine technique'!Y112</f>
        <v>0</v>
      </c>
      <c r="J40" s="84">
        <f t="shared" si="8"/>
        <v>0</v>
      </c>
      <c r="K40" s="81" t="e">
        <f t="shared" ref="K40:K57" si="9">J40/$J$57</f>
        <v>#DIV/0!</v>
      </c>
    </row>
    <row r="41" spans="2:11" ht="16.5" x14ac:dyDescent="0.25">
      <c r="C41" s="79" t="str">
        <f>'Informations de base'!D67</f>
        <v>Atelier</v>
      </c>
      <c r="D41" s="80">
        <f>'P1. Instruments juridiques'!T111+'P2. Financement'!T114+'P4. RAM'!T118+'P5. Zoonoses'!T113+'P3. Coordination du RSI'!T113+'P.7. Sécurité et sûreté bio'!T112+'P8. Vaccination'!T106+'D.1. Système national de labo'!T113+'D2. Surveillance'!T120+'R.1. Gestion des urgences san.'!T114+'D3. Ressources humaines'!T113+'R.3. Prestation de services'!T120+'R2. Lien Santé publique et séc'!T112+'R.4. PCI'!T115+'P.6. SSA'!T114+'R5. CREC'!T114+'PoEs. Points d’entrée'!T113+'C.E. Événements chimiques'!T113+'R.E. Sit. urgence radiologique'!T114+'Autre domaine technique'!T113</f>
        <v>0</v>
      </c>
      <c r="E41" s="80">
        <f>'P1. Instruments juridiques'!U111+'P2. Financement'!U114+'P4. RAM'!U118+'P5. Zoonoses'!U113+'P3. Coordination du RSI'!U113+'P.7. Sécurité et sûreté bio'!U112+'P8. Vaccination'!U106+'D.1. Système national de labo'!U113+'D2. Surveillance'!U120+'R.1. Gestion des urgences san.'!U114+'D3. Ressources humaines'!U113+'R.3. Prestation de services'!U120+'R2. Lien Santé publique et séc'!U112+'R.4. PCI'!U115+'P.6. SSA'!U114+'R5. CREC'!U114+'PoEs. Points d’entrée'!U113+'C.E. Événements chimiques'!U113+'R.E. Sit. urgence radiologique'!U114+'Autre domaine technique'!U113</f>
        <v>0</v>
      </c>
      <c r="F41" s="80">
        <f>'P1. Instruments juridiques'!V111+'P2. Financement'!V114+'P4. RAM'!V118+'P5. Zoonoses'!V113+'P3. Coordination du RSI'!V113+'P.7. Sécurité et sûreté bio'!V112+'P8. Vaccination'!V106+'D.1. Système national de labo'!V113+'D2. Surveillance'!V120+'R.1. Gestion des urgences san.'!V114+'D3. Ressources humaines'!V113+'R.3. Prestation de services'!V120+'R2. Lien Santé publique et séc'!V112+'R.4. PCI'!V115+'P.6. SSA'!V114+'R5. CREC'!V114+'PoEs. Points d’entrée'!V113+'C.E. Événements chimiques'!V113+'R.E. Sit. urgence radiologique'!V114+'Autre domaine technique'!V113</f>
        <v>0</v>
      </c>
      <c r="G41" s="80">
        <f>'P1. Instruments juridiques'!W111+'P2. Financement'!W114+'P4. RAM'!W118+'P5. Zoonoses'!W113+'P3. Coordination du RSI'!W113+'P.7. Sécurité et sûreté bio'!W112+'P8. Vaccination'!W106+'D.1. Système national de labo'!W113+'D2. Surveillance'!W120+'R.1. Gestion des urgences san.'!W114+'D3. Ressources humaines'!W113+'R.3. Prestation de services'!W120+'R2. Lien Santé publique et séc'!W112+'R.4. PCI'!W115+'P.6. SSA'!W114+'R5. CREC'!W114+'PoEs. Points d’entrée'!W113+'C.E. Événements chimiques'!W113+'R.E. Sit. urgence radiologique'!W114+'Autre domaine technique'!W113</f>
        <v>0</v>
      </c>
      <c r="H41" s="80">
        <f>'P1. Instruments juridiques'!X111+'P2. Financement'!X114+'P4. RAM'!X118+'P5. Zoonoses'!X113+'P3. Coordination du RSI'!X113+'P.7. Sécurité et sûreté bio'!X112+'P8. Vaccination'!X106+'D.1. Système national de labo'!X113+'D2. Surveillance'!X120+'R.1. Gestion des urgences san.'!X114+'D3. Ressources humaines'!X113+'R.3. Prestation de services'!X120+'R2. Lien Santé publique et séc'!X112+'R.4. PCI'!X115+'P.6. SSA'!X114+'R5. CREC'!X114+'PoEs. Points d’entrée'!X113+'C.E. Événements chimiques'!X113+'R.E. Sit. urgence radiologique'!X114+'Autre domaine technique'!X113</f>
        <v>0</v>
      </c>
      <c r="I41" s="80">
        <f>'P1. Instruments juridiques'!Y111+'P2. Financement'!Y114+'P4. RAM'!Y118+'P5. Zoonoses'!Y113+'P3. Coordination du RSI'!Y113+'P.7. Sécurité et sûreté bio'!Y112+'P8. Vaccination'!Y106+'D.1. Système national de labo'!Y113+'D2. Surveillance'!Y120+'R.1. Gestion des urgences san.'!Y114+'D3. Ressources humaines'!Y113+'R.3. Prestation de services'!Y120+'R2. Lien Santé publique et séc'!Y112+'R.4. PCI'!Y115+'P.6. SSA'!Y114+'R5. CREC'!Y114+'PoEs. Points d’entrée'!Y113+'C.E. Événements chimiques'!Y113+'R.E. Sit. urgence radiologique'!Y114+'Autre domaine technique'!Y113</f>
        <v>0</v>
      </c>
      <c r="J41" s="84">
        <f t="shared" si="8"/>
        <v>0</v>
      </c>
      <c r="K41" s="81" t="e">
        <f t="shared" si="9"/>
        <v>#DIV/0!</v>
      </c>
    </row>
    <row r="42" spans="2:11" ht="16.5" x14ac:dyDescent="0.25">
      <c r="C42" s="79" t="str">
        <f>'Informations de base'!D68</f>
        <v>Développement de Manuel de procédures</v>
      </c>
      <c r="D42" s="80">
        <f>'P1. Instruments juridiques'!T112+'P2. Financement'!T115+'P4. RAM'!T119+'P5. Zoonoses'!T114+'P3. Coordination du RSI'!T114+'P.7. Sécurité et sûreté bio'!T113+'P8. Vaccination'!T107+'D.1. Système national de labo'!T114+'D2. Surveillance'!T121+'R.1. Gestion des urgences san.'!T115+'D3. Ressources humaines'!T114+'R.3. Prestation de services'!T121+'R2. Lien Santé publique et séc'!T113+'R.4. PCI'!T116+'P.6. SSA'!T115+'R5. CREC'!T115+'PoEs. Points d’entrée'!T114+'C.E. Événements chimiques'!T114+'R.E. Sit. urgence radiologique'!T115+'Autre domaine technique'!T114</f>
        <v>0</v>
      </c>
      <c r="E42" s="80">
        <f>'P1. Instruments juridiques'!U112+'P2. Financement'!U115+'P4. RAM'!U119+'P5. Zoonoses'!U114+'P3. Coordination du RSI'!U114+'P.7. Sécurité et sûreté bio'!U113+'P8. Vaccination'!U107+'D.1. Système national de labo'!U114+'D2. Surveillance'!U121+'R.1. Gestion des urgences san.'!U115+'D3. Ressources humaines'!U114+'R.3. Prestation de services'!U121+'R2. Lien Santé publique et séc'!U113+'R.4. PCI'!U116+'P.6. SSA'!U115+'R5. CREC'!U115+'PoEs. Points d’entrée'!U114+'C.E. Événements chimiques'!U114+'R.E. Sit. urgence radiologique'!U115+'Autre domaine technique'!U114</f>
        <v>0</v>
      </c>
      <c r="F42" s="80">
        <f>'P1. Instruments juridiques'!V112+'P2. Financement'!V115+'P4. RAM'!V119+'P5. Zoonoses'!V114+'P3. Coordination du RSI'!V114+'P.7. Sécurité et sûreté bio'!V113+'P8. Vaccination'!V107+'D.1. Système national de labo'!V114+'D2. Surveillance'!V121+'R.1. Gestion des urgences san.'!V115+'D3. Ressources humaines'!V114+'R.3. Prestation de services'!V121+'R2. Lien Santé publique et séc'!V113+'R.4. PCI'!V116+'P.6. SSA'!V115+'R5. CREC'!V115+'PoEs. Points d’entrée'!V114+'C.E. Événements chimiques'!V114+'R.E. Sit. urgence radiologique'!V115+'Autre domaine technique'!V114</f>
        <v>0</v>
      </c>
      <c r="G42" s="80">
        <f>'P1. Instruments juridiques'!W112+'P2. Financement'!W115+'P4. RAM'!W119+'P5. Zoonoses'!W114+'P3. Coordination du RSI'!W114+'P.7. Sécurité et sûreté bio'!W113+'P8. Vaccination'!W107+'D.1. Système national de labo'!W114+'D2. Surveillance'!W121+'R.1. Gestion des urgences san.'!W115+'D3. Ressources humaines'!W114+'R.3. Prestation de services'!W121+'R2. Lien Santé publique et séc'!W113+'R.4. PCI'!W116+'P.6. SSA'!W115+'R5. CREC'!W115+'PoEs. Points d’entrée'!W114+'C.E. Événements chimiques'!W114+'R.E. Sit. urgence radiologique'!W115+'Autre domaine technique'!W114</f>
        <v>0</v>
      </c>
      <c r="H42" s="80">
        <f>'P1. Instruments juridiques'!X112+'P2. Financement'!X115+'P4. RAM'!X119+'P5. Zoonoses'!X114+'P3. Coordination du RSI'!X114+'P.7. Sécurité et sûreté bio'!X113+'P8. Vaccination'!X107+'D.1. Système national de labo'!X114+'D2. Surveillance'!X121+'R.1. Gestion des urgences san.'!X115+'D3. Ressources humaines'!X114+'R.3. Prestation de services'!X121+'R2. Lien Santé publique et séc'!X113+'R.4. PCI'!X116+'P.6. SSA'!X115+'R5. CREC'!X115+'PoEs. Points d’entrée'!X114+'C.E. Événements chimiques'!X114+'R.E. Sit. urgence radiologique'!X115+'Autre domaine technique'!X114</f>
        <v>0</v>
      </c>
      <c r="I42" s="80">
        <f>'P1. Instruments juridiques'!Y112+'P2. Financement'!Y115+'P4. RAM'!Y119+'P5. Zoonoses'!Y114+'P3. Coordination du RSI'!Y114+'P.7. Sécurité et sûreté bio'!Y113+'P8. Vaccination'!Y107+'D.1. Système national de labo'!Y114+'D2. Surveillance'!Y121+'R.1. Gestion des urgences san.'!Y115+'D3. Ressources humaines'!Y114+'R.3. Prestation de services'!Y121+'R2. Lien Santé publique et séc'!Y113+'R.4. PCI'!Y116+'P.6. SSA'!Y115+'R5. CREC'!Y115+'PoEs. Points d’entrée'!Y114+'C.E. Événements chimiques'!Y114+'R.E. Sit. urgence radiologique'!Y115+'Autre domaine technique'!Y114</f>
        <v>0</v>
      </c>
      <c r="J42" s="84">
        <f t="shared" si="8"/>
        <v>0</v>
      </c>
      <c r="K42" s="81" t="e">
        <f t="shared" si="9"/>
        <v>#DIV/0!</v>
      </c>
    </row>
    <row r="43" spans="2:11" ht="16.5" x14ac:dyDescent="0.25">
      <c r="C43" s="79" t="str">
        <f>'Informations de base'!D69</f>
        <v>Communication</v>
      </c>
      <c r="D43" s="80">
        <f>'P1. Instruments juridiques'!T113+'P2. Financement'!T116+'P4. RAM'!T120+'P5. Zoonoses'!T115+'P3. Coordination du RSI'!T115+'P.7. Sécurité et sûreté bio'!T114+'P8. Vaccination'!T108+'D.1. Système national de labo'!T115+'D2. Surveillance'!T122+'R.1. Gestion des urgences san.'!T116+'D3. Ressources humaines'!T115+'R.3. Prestation de services'!T122+'R2. Lien Santé publique et séc'!T114+'R.4. PCI'!T117+'P.6. SSA'!T116+'R5. CREC'!T116+'PoEs. Points d’entrée'!T115+'C.E. Événements chimiques'!T115+'R.E. Sit. urgence radiologique'!T116+'Autre domaine technique'!T115</f>
        <v>0</v>
      </c>
      <c r="E43" s="80">
        <f>'P1. Instruments juridiques'!U113+'P2. Financement'!U116+'P4. RAM'!U120+'P5. Zoonoses'!U115+'P3. Coordination du RSI'!U115+'P.7. Sécurité et sûreté bio'!U114+'P8. Vaccination'!U108+'D.1. Système national de labo'!U115+'D2. Surveillance'!U122+'R.1. Gestion des urgences san.'!U116+'D3. Ressources humaines'!U115+'R.3. Prestation de services'!U122+'R2. Lien Santé publique et séc'!U114+'R.4. PCI'!U117+'P.6. SSA'!U116+'R5. CREC'!U116+'PoEs. Points d’entrée'!U115+'C.E. Événements chimiques'!U115+'R.E. Sit. urgence radiologique'!U116+'Autre domaine technique'!U115</f>
        <v>0</v>
      </c>
      <c r="F43" s="80">
        <f>'P1. Instruments juridiques'!V113+'P2. Financement'!V116+'P4. RAM'!V120+'P5. Zoonoses'!V115+'P3. Coordination du RSI'!V115+'P.7. Sécurité et sûreté bio'!V114+'P8. Vaccination'!V108+'D.1. Système national de labo'!V115+'D2. Surveillance'!V122+'R.1. Gestion des urgences san.'!V116+'D3. Ressources humaines'!V115+'R.3. Prestation de services'!V122+'R2. Lien Santé publique et séc'!V114+'R.4. PCI'!V117+'P.6. SSA'!V116+'R5. CREC'!V116+'PoEs. Points d’entrée'!V115+'C.E. Événements chimiques'!V115+'R.E. Sit. urgence radiologique'!V116+'Autre domaine technique'!V115</f>
        <v>0</v>
      </c>
      <c r="G43" s="80">
        <f>'P1. Instruments juridiques'!W113+'P2. Financement'!W116+'P4. RAM'!W120+'P5. Zoonoses'!W115+'P3. Coordination du RSI'!W115+'P.7. Sécurité et sûreté bio'!W114+'P8. Vaccination'!W108+'D.1. Système national de labo'!W115+'D2. Surveillance'!W122+'R.1. Gestion des urgences san.'!W116+'D3. Ressources humaines'!W115+'R.3. Prestation de services'!W122+'R2. Lien Santé publique et séc'!W114+'R.4. PCI'!W117+'P.6. SSA'!W116+'R5. CREC'!W116+'PoEs. Points d’entrée'!W115+'C.E. Événements chimiques'!W115+'R.E. Sit. urgence radiologique'!W116+'Autre domaine technique'!W115</f>
        <v>0</v>
      </c>
      <c r="H43" s="80">
        <f>'P1. Instruments juridiques'!X113+'P2. Financement'!X116+'P4. RAM'!X120+'P5. Zoonoses'!X115+'P3. Coordination du RSI'!X115+'P.7. Sécurité et sûreté bio'!X114+'P8. Vaccination'!X108+'D.1. Système national de labo'!X115+'D2. Surveillance'!X122+'R.1. Gestion des urgences san.'!X116+'D3. Ressources humaines'!X115+'R.3. Prestation de services'!X122+'R2. Lien Santé publique et séc'!X114+'R.4. PCI'!X117+'P.6. SSA'!X116+'R5. CREC'!X116+'PoEs. Points d’entrée'!X115+'C.E. Événements chimiques'!X115+'R.E. Sit. urgence radiologique'!X116+'Autre domaine technique'!X115</f>
        <v>0</v>
      </c>
      <c r="I43" s="80">
        <f>'P1. Instruments juridiques'!Y113+'P2. Financement'!Y116+'P4. RAM'!Y120+'P5. Zoonoses'!Y115+'P3. Coordination du RSI'!Y115+'P.7. Sécurité et sûreté bio'!Y114+'P8. Vaccination'!Y108+'D.1. Système national de labo'!Y115+'D2. Surveillance'!Y122+'R.1. Gestion des urgences san.'!Y116+'D3. Ressources humaines'!Y115+'R.3. Prestation de services'!Y122+'R2. Lien Santé publique et séc'!Y114+'R.4. PCI'!Y117+'P.6. SSA'!Y116+'R5. CREC'!Y116+'PoEs. Points d’entrée'!Y115+'C.E. Événements chimiques'!Y115+'R.E. Sit. urgence radiologique'!Y116+'Autre domaine technique'!Y115</f>
        <v>0</v>
      </c>
      <c r="J43" s="84">
        <f t="shared" si="8"/>
        <v>0</v>
      </c>
      <c r="K43" s="81" t="e">
        <f t="shared" si="9"/>
        <v>#DIV/0!</v>
      </c>
    </row>
    <row r="44" spans="2:11" ht="16.5" x14ac:dyDescent="0.25">
      <c r="C44" s="79" t="str">
        <f>'Informations de base'!D70</f>
        <v>Construction/insfrastructure</v>
      </c>
      <c r="D44" s="80">
        <f>'P1. Instruments juridiques'!T114+'P2. Financement'!T117+'P4. RAM'!T121+'P5. Zoonoses'!T116+'P3. Coordination du RSI'!T116+'P.7. Sécurité et sûreté bio'!T115+'P8. Vaccination'!T109+'D.1. Système national de labo'!T116+'D2. Surveillance'!T123+'R.1. Gestion des urgences san.'!T117+'D3. Ressources humaines'!T116+'R.3. Prestation de services'!T123+'R2. Lien Santé publique et séc'!T115+'R.4. PCI'!T118+'P.6. SSA'!T117+'R5. CREC'!T117+'PoEs. Points d’entrée'!T116+'C.E. Événements chimiques'!T116+'R.E. Sit. urgence radiologique'!T117+'Autre domaine technique'!T116</f>
        <v>0</v>
      </c>
      <c r="E44" s="80">
        <f>'P1. Instruments juridiques'!U114+'P2. Financement'!U117+'P4. RAM'!U121+'P5. Zoonoses'!U116+'P3. Coordination du RSI'!U116+'P.7. Sécurité et sûreté bio'!U115+'P8. Vaccination'!U109+'D.1. Système national de labo'!U116+'D2. Surveillance'!U123+'R.1. Gestion des urgences san.'!U117+'D3. Ressources humaines'!U116+'R.3. Prestation de services'!U123+'R2. Lien Santé publique et séc'!U115+'R.4. PCI'!U118+'P.6. SSA'!U117+'R5. CREC'!U117+'PoEs. Points d’entrée'!U116+'C.E. Événements chimiques'!U116+'R.E. Sit. urgence radiologique'!U117+'Autre domaine technique'!U116</f>
        <v>0</v>
      </c>
      <c r="F44" s="80">
        <f>'P1. Instruments juridiques'!V114+'P2. Financement'!V117+'P4. RAM'!V121+'P5. Zoonoses'!V116+'P3. Coordination du RSI'!V116+'P.7. Sécurité et sûreté bio'!V115+'P8. Vaccination'!V109+'D.1. Système national de labo'!V116+'D2. Surveillance'!V123+'R.1. Gestion des urgences san.'!V117+'D3. Ressources humaines'!V116+'R.3. Prestation de services'!V123+'R2. Lien Santé publique et séc'!V115+'R.4. PCI'!V118+'P.6. SSA'!V117+'R5. CREC'!V117+'PoEs. Points d’entrée'!V116+'C.E. Événements chimiques'!V116+'R.E. Sit. urgence radiologique'!V117+'Autre domaine technique'!V116</f>
        <v>0</v>
      </c>
      <c r="G44" s="80">
        <f>'P1. Instruments juridiques'!W114+'P2. Financement'!W117+'P4. RAM'!W121+'P5. Zoonoses'!W116+'P3. Coordination du RSI'!W116+'P.7. Sécurité et sûreté bio'!W115+'P8. Vaccination'!W109+'D.1. Système national de labo'!W116+'D2. Surveillance'!W123+'R.1. Gestion des urgences san.'!W117+'D3. Ressources humaines'!W116+'R.3. Prestation de services'!W123+'R2. Lien Santé publique et séc'!W115+'R.4. PCI'!W118+'P.6. SSA'!W117+'R5. CREC'!W117+'PoEs. Points d’entrée'!W116+'C.E. Événements chimiques'!W116+'R.E. Sit. urgence radiologique'!W117+'Autre domaine technique'!W116</f>
        <v>0</v>
      </c>
      <c r="H44" s="80">
        <f>'P1. Instruments juridiques'!X114+'P2. Financement'!X117+'P4. RAM'!X121+'P5. Zoonoses'!X116+'P3. Coordination du RSI'!X116+'P.7. Sécurité et sûreté bio'!X115+'P8. Vaccination'!X109+'D.1. Système national de labo'!X116+'D2. Surveillance'!X123+'R.1. Gestion des urgences san.'!X117+'D3. Ressources humaines'!X116+'R.3. Prestation de services'!X123+'R2. Lien Santé publique et séc'!X115+'R.4. PCI'!X118+'P.6. SSA'!X117+'R5. CREC'!X117+'PoEs. Points d’entrée'!X116+'C.E. Événements chimiques'!X116+'R.E. Sit. urgence radiologique'!X117+'Autre domaine technique'!X116</f>
        <v>0</v>
      </c>
      <c r="I44" s="80">
        <f>'P1. Instruments juridiques'!Y114+'P2. Financement'!Y117+'P4. RAM'!Y121+'P5. Zoonoses'!Y116+'P3. Coordination du RSI'!Y116+'P.7. Sécurité et sûreté bio'!Y115+'P8. Vaccination'!Y109+'D.1. Système national de labo'!Y116+'D2. Surveillance'!Y123+'R.1. Gestion des urgences san.'!Y117+'D3. Ressources humaines'!Y116+'R.3. Prestation de services'!Y123+'R2. Lien Santé publique et séc'!Y115+'R.4. PCI'!Y118+'P.6. SSA'!Y117+'R5. CREC'!Y117+'PoEs. Points d’entrée'!Y116+'C.E. Événements chimiques'!Y116+'R.E. Sit. urgence radiologique'!Y117+'Autre domaine technique'!Y116</f>
        <v>0</v>
      </c>
      <c r="J44" s="84">
        <f t="shared" si="8"/>
        <v>0</v>
      </c>
      <c r="K44" s="81" t="e">
        <f t="shared" si="9"/>
        <v>#DIV/0!</v>
      </c>
    </row>
    <row r="45" spans="2:11" ht="16.5" x14ac:dyDescent="0.25">
      <c r="C45" s="79" t="str">
        <f>'Informations de base'!D71</f>
        <v>Consultance</v>
      </c>
      <c r="D45" s="80">
        <f>'P1. Instruments juridiques'!T115+'P2. Financement'!T118+'P4. RAM'!T122+'P5. Zoonoses'!T117+'P3. Coordination du RSI'!T117+'P.7. Sécurité et sûreté bio'!T116+'P8. Vaccination'!T110+'D.1. Système national de labo'!T117+'D2. Surveillance'!T124+'R.1. Gestion des urgences san.'!T118+'D3. Ressources humaines'!T117+'R.3. Prestation de services'!T124+'R2. Lien Santé publique et séc'!T116+'R.4. PCI'!T119+'P.6. SSA'!T118+'R5. CREC'!T118+'PoEs. Points d’entrée'!T117+'C.E. Événements chimiques'!T117+'R.E. Sit. urgence radiologique'!T118+'Autre domaine technique'!T117</f>
        <v>0</v>
      </c>
      <c r="E45" s="80">
        <f>'P1. Instruments juridiques'!U115+'P2. Financement'!U118+'P4. RAM'!U122+'P5. Zoonoses'!U117+'P3. Coordination du RSI'!U117+'P.7. Sécurité et sûreté bio'!U116+'P8. Vaccination'!U110+'D.1. Système national de labo'!U117+'D2. Surveillance'!U124+'R.1. Gestion des urgences san.'!U118+'D3. Ressources humaines'!U117+'R.3. Prestation de services'!U124+'R2. Lien Santé publique et séc'!U116+'R.4. PCI'!U119+'P.6. SSA'!U118+'R5. CREC'!U118+'PoEs. Points d’entrée'!U117+'C.E. Événements chimiques'!U117+'R.E. Sit. urgence radiologique'!U118+'Autre domaine technique'!U117</f>
        <v>0</v>
      </c>
      <c r="F45" s="80">
        <f>'P1. Instruments juridiques'!V115+'P2. Financement'!V118+'P4. RAM'!V122+'P5. Zoonoses'!V117+'P3. Coordination du RSI'!V117+'P.7. Sécurité et sûreté bio'!V116+'P8. Vaccination'!V110+'D.1. Système national de labo'!V117+'D2. Surveillance'!V124+'R.1. Gestion des urgences san.'!V118+'D3. Ressources humaines'!V117+'R.3. Prestation de services'!V124+'R2. Lien Santé publique et séc'!V116+'R.4. PCI'!V119+'P.6. SSA'!V118+'R5. CREC'!V118+'PoEs. Points d’entrée'!V117+'C.E. Événements chimiques'!V117+'R.E. Sit. urgence radiologique'!V118+'Autre domaine technique'!V117</f>
        <v>0</v>
      </c>
      <c r="G45" s="80">
        <f>'P1. Instruments juridiques'!W115+'P2. Financement'!W118+'P4. RAM'!W122+'P5. Zoonoses'!W117+'P3. Coordination du RSI'!W117+'P.7. Sécurité et sûreté bio'!W116+'P8. Vaccination'!W110+'D.1. Système national de labo'!W117+'D2. Surveillance'!W124+'R.1. Gestion des urgences san.'!W118+'D3. Ressources humaines'!W117+'R.3. Prestation de services'!W124+'R2. Lien Santé publique et séc'!W116+'R.4. PCI'!W119+'P.6. SSA'!W118+'R5. CREC'!W118+'PoEs. Points d’entrée'!W117+'C.E. Événements chimiques'!W117+'R.E. Sit. urgence radiologique'!W118+'Autre domaine technique'!W117</f>
        <v>0</v>
      </c>
      <c r="H45" s="80">
        <f>'P1. Instruments juridiques'!X115+'P2. Financement'!X118+'P4. RAM'!X122+'P5. Zoonoses'!X117+'P3. Coordination du RSI'!X117+'P.7. Sécurité et sûreté bio'!X116+'P8. Vaccination'!X110+'D.1. Système national de labo'!X117+'D2. Surveillance'!X124+'R.1. Gestion des urgences san.'!X118+'D3. Ressources humaines'!X117+'R.3. Prestation de services'!X124+'R2. Lien Santé publique et séc'!X116+'R.4. PCI'!X119+'P.6. SSA'!X118+'R5. CREC'!X118+'PoEs. Points d’entrée'!X117+'C.E. Événements chimiques'!X117+'R.E. Sit. urgence radiologique'!X118+'Autre domaine technique'!X117</f>
        <v>0</v>
      </c>
      <c r="I45" s="80">
        <f>'P1. Instruments juridiques'!Y115+'P2. Financement'!Y118+'P4. RAM'!Y122+'P5. Zoonoses'!Y117+'P3. Coordination du RSI'!Y117+'P.7. Sécurité et sûreté bio'!Y116+'P8. Vaccination'!Y110+'D.1. Système national de labo'!Y117+'D2. Surveillance'!Y124+'R.1. Gestion des urgences san.'!Y118+'D3. Ressources humaines'!Y117+'R.3. Prestation de services'!Y124+'R2. Lien Santé publique et séc'!Y116+'R.4. PCI'!Y119+'P.6. SSA'!Y118+'R5. CREC'!Y118+'PoEs. Points d’entrée'!Y117+'C.E. Événements chimiques'!Y117+'R.E. Sit. urgence radiologique'!Y118+'Autre domaine technique'!Y117</f>
        <v>0</v>
      </c>
      <c r="J45" s="84">
        <f t="shared" si="8"/>
        <v>0</v>
      </c>
      <c r="K45" s="81" t="e">
        <f t="shared" si="9"/>
        <v>#DIV/0!</v>
      </c>
    </row>
    <row r="46" spans="2:11" ht="16.5" x14ac:dyDescent="0.25">
      <c r="C46" s="79" t="str">
        <f>'Informations de base'!D72</f>
        <v>Évaluation/Monitorage</v>
      </c>
      <c r="D46" s="80">
        <f>'P1. Instruments juridiques'!T116+'P2. Financement'!T119+'P4. RAM'!T123+'P5. Zoonoses'!T118+'P3. Coordination du RSI'!T118+'P.7. Sécurité et sûreté bio'!T117+'P8. Vaccination'!T111+'D.1. Système national de labo'!T118+'D2. Surveillance'!T125+'R.1. Gestion des urgences san.'!T119+'D3. Ressources humaines'!T118+'R.3. Prestation de services'!T125+'R2. Lien Santé publique et séc'!T117+'R.4. PCI'!T120+'P.6. SSA'!T119+'R5. CREC'!T119+'PoEs. Points d’entrée'!T118+'C.E. Événements chimiques'!T118+'R.E. Sit. urgence radiologique'!T119+'Autre domaine technique'!T118</f>
        <v>0</v>
      </c>
      <c r="E46" s="80">
        <f>'P1. Instruments juridiques'!U116+'P2. Financement'!U119+'P4. RAM'!U123+'P5. Zoonoses'!U118+'P3. Coordination du RSI'!U118+'P.7. Sécurité et sûreté bio'!U117+'P8. Vaccination'!U111+'D.1. Système national de labo'!U118+'D2. Surveillance'!U125+'R.1. Gestion des urgences san.'!U119+'D3. Ressources humaines'!U118+'R.3. Prestation de services'!U125+'R2. Lien Santé publique et séc'!U117+'R.4. PCI'!U120+'P.6. SSA'!U119+'R5. CREC'!U119+'PoEs. Points d’entrée'!U118+'C.E. Événements chimiques'!U118+'R.E. Sit. urgence radiologique'!U119+'Autre domaine technique'!U118</f>
        <v>0</v>
      </c>
      <c r="F46" s="80">
        <f>'P1. Instruments juridiques'!V116+'P2. Financement'!V119+'P4. RAM'!V123+'P5. Zoonoses'!V118+'P3. Coordination du RSI'!V118+'P.7. Sécurité et sûreté bio'!V117+'P8. Vaccination'!V111+'D.1. Système national de labo'!V118+'D2. Surveillance'!V125+'R.1. Gestion des urgences san.'!V119+'D3. Ressources humaines'!V118+'R.3. Prestation de services'!V125+'R2. Lien Santé publique et séc'!V117+'R.4. PCI'!V120+'P.6. SSA'!V119+'R5. CREC'!V119+'PoEs. Points d’entrée'!V118+'C.E. Événements chimiques'!V118+'R.E. Sit. urgence radiologique'!V119+'Autre domaine technique'!V118</f>
        <v>0</v>
      </c>
      <c r="G46" s="80">
        <f>'P1. Instruments juridiques'!W116+'P2. Financement'!W119+'P4. RAM'!W123+'P5. Zoonoses'!W118+'P3. Coordination du RSI'!W118+'P.7. Sécurité et sûreté bio'!W117+'P8. Vaccination'!W111+'D.1. Système national de labo'!W118+'D2. Surveillance'!W125+'R.1. Gestion des urgences san.'!W119+'D3. Ressources humaines'!W118+'R.3. Prestation de services'!W125+'R2. Lien Santé publique et séc'!W117+'R.4. PCI'!W120+'P.6. SSA'!W119+'R5. CREC'!W119+'PoEs. Points d’entrée'!W118+'C.E. Événements chimiques'!W118+'R.E. Sit. urgence radiologique'!W119+'Autre domaine technique'!W118</f>
        <v>0</v>
      </c>
      <c r="H46" s="80">
        <f>'P1. Instruments juridiques'!X116+'P2. Financement'!X119+'P4. RAM'!X123+'P5. Zoonoses'!X118+'P3. Coordination du RSI'!X118+'P.7. Sécurité et sûreté bio'!X117+'P8. Vaccination'!X111+'D.1. Système national de labo'!X118+'D2. Surveillance'!X125+'R.1. Gestion des urgences san.'!X119+'D3. Ressources humaines'!X118+'R.3. Prestation de services'!X125+'R2. Lien Santé publique et séc'!X117+'R.4. PCI'!X120+'P.6. SSA'!X119+'R5. CREC'!X119+'PoEs. Points d’entrée'!X118+'C.E. Événements chimiques'!X118+'R.E. Sit. urgence radiologique'!X119+'Autre domaine technique'!X118</f>
        <v>0</v>
      </c>
      <c r="I46" s="80">
        <f>'P1. Instruments juridiques'!Y116+'P2. Financement'!Y119+'P4. RAM'!Y123+'P5. Zoonoses'!Y118+'P3. Coordination du RSI'!Y118+'P.7. Sécurité et sûreté bio'!Y117+'P8. Vaccination'!Y111+'D.1. Système national de labo'!Y118+'D2. Surveillance'!Y125+'R.1. Gestion des urgences san.'!Y119+'D3. Ressources humaines'!Y118+'R.3. Prestation de services'!Y125+'R2. Lien Santé publique et séc'!Y117+'R.4. PCI'!Y120+'P.6. SSA'!Y119+'R5. CREC'!Y119+'PoEs. Points d’entrée'!Y118+'C.E. Événements chimiques'!Y118+'R.E. Sit. urgence radiologique'!Y119+'Autre domaine technique'!Y118</f>
        <v>0</v>
      </c>
      <c r="J46" s="84">
        <f>I46/Exchange_rate_local_currency_USD</f>
        <v>0</v>
      </c>
      <c r="K46" s="81" t="e">
        <f t="shared" si="9"/>
        <v>#DIV/0!</v>
      </c>
    </row>
    <row r="47" spans="2:11" ht="16.5" x14ac:dyDescent="0.25">
      <c r="C47" s="79" t="str">
        <f>'Informations de base'!D73</f>
        <v>Supervision</v>
      </c>
      <c r="D47" s="80">
        <f>'P1. Instruments juridiques'!T117+'P2. Financement'!T120+'P4. RAM'!T124+'P5. Zoonoses'!T119+'P3. Coordination du RSI'!T119+'P.7. Sécurité et sûreté bio'!T118+'P8. Vaccination'!T112+'D.1. Système national de labo'!T119+'D2. Surveillance'!T126+'R.1. Gestion des urgences san.'!T120+'D3. Ressources humaines'!T119+'R.3. Prestation de services'!T126+'R2. Lien Santé publique et séc'!T118+'R.4. PCI'!T121+'P.6. SSA'!T120+'R5. CREC'!T120+'PoEs. Points d’entrée'!T119+'C.E. Événements chimiques'!T119+'R.E. Sit. urgence radiologique'!T120+'Autre domaine technique'!T119</f>
        <v>0</v>
      </c>
      <c r="E47" s="80">
        <f>'P1. Instruments juridiques'!U117+'P2. Financement'!U120+'P4. RAM'!U124+'P5. Zoonoses'!U119+'P3. Coordination du RSI'!U119+'P.7. Sécurité et sûreté bio'!U118+'P8. Vaccination'!U112+'D.1. Système national de labo'!U119+'D2. Surveillance'!U126+'R.1. Gestion des urgences san.'!U120+'D3. Ressources humaines'!U119+'R.3. Prestation de services'!U126+'R2. Lien Santé publique et séc'!U118+'R.4. PCI'!U121+'P.6. SSA'!U120+'R5. CREC'!U120+'PoEs. Points d’entrée'!U119+'C.E. Événements chimiques'!U119+'R.E. Sit. urgence radiologique'!U120+'Autre domaine technique'!U119</f>
        <v>0</v>
      </c>
      <c r="F47" s="80">
        <f>'P1. Instruments juridiques'!V117+'P2. Financement'!V120+'P4. RAM'!V124+'P5. Zoonoses'!V119+'P3. Coordination du RSI'!V119+'P.7. Sécurité et sûreté bio'!V118+'P8. Vaccination'!V112+'D.1. Système national de labo'!V119+'D2. Surveillance'!V126+'R.1. Gestion des urgences san.'!V120+'D3. Ressources humaines'!V119+'R.3. Prestation de services'!V126+'R2. Lien Santé publique et séc'!V118+'R.4. PCI'!V121+'P.6. SSA'!V120+'R5. CREC'!V120+'PoEs. Points d’entrée'!V119+'C.E. Événements chimiques'!V119+'R.E. Sit. urgence radiologique'!V120+'Autre domaine technique'!V119</f>
        <v>0</v>
      </c>
      <c r="G47" s="80">
        <f>'P1. Instruments juridiques'!W117+'P2. Financement'!W120+'P4. RAM'!W124+'P5. Zoonoses'!W119+'P3. Coordination du RSI'!W119+'P.7. Sécurité et sûreté bio'!W118+'P8. Vaccination'!W112+'D.1. Système national de labo'!W119+'D2. Surveillance'!W126+'R.1. Gestion des urgences san.'!W120+'D3. Ressources humaines'!W119+'R.3. Prestation de services'!W126+'R2. Lien Santé publique et séc'!W118+'R.4. PCI'!W121+'P.6. SSA'!W120+'R5. CREC'!W120+'PoEs. Points d’entrée'!W119+'C.E. Événements chimiques'!W119+'R.E. Sit. urgence radiologique'!W120+'Autre domaine technique'!W119</f>
        <v>0</v>
      </c>
      <c r="H47" s="80">
        <f>'P1. Instruments juridiques'!X117+'P2. Financement'!X120+'P4. RAM'!X124+'P5. Zoonoses'!X119+'P3. Coordination du RSI'!X119+'P.7. Sécurité et sûreté bio'!X118+'P8. Vaccination'!X112+'D.1. Système national de labo'!X119+'D2. Surveillance'!X126+'R.1. Gestion des urgences san.'!X120+'D3. Ressources humaines'!X119+'R.3. Prestation de services'!X126+'R2. Lien Santé publique et séc'!X118+'R.4. PCI'!X121+'P.6. SSA'!X120+'R5. CREC'!X120+'PoEs. Points d’entrée'!X119+'C.E. Événements chimiques'!X119+'R.E. Sit. urgence radiologique'!X120+'Autre domaine technique'!X119</f>
        <v>0</v>
      </c>
      <c r="I47" s="80">
        <f>'P1. Instruments juridiques'!Y117+'P2. Financement'!Y120+'P4. RAM'!Y124+'P5. Zoonoses'!Y119+'P3. Coordination du RSI'!Y119+'P.7. Sécurité et sûreté bio'!Y118+'P8. Vaccination'!Y112+'D.1. Système national de labo'!Y119+'D2. Surveillance'!Y126+'R.1. Gestion des urgences san.'!Y120+'D3. Ressources humaines'!Y119+'R.3. Prestation de services'!Y126+'R2. Lien Santé publique et séc'!Y118+'R.4. PCI'!Y121+'P.6. SSA'!Y120+'R5. CREC'!Y120+'PoEs. Points d’entrée'!Y119+'C.E. Événements chimiques'!Y119+'R.E. Sit. urgence radiologique'!Y120+'Autre domaine technique'!Y119</f>
        <v>0</v>
      </c>
      <c r="J47" s="84">
        <f>I47/Exchange_rate_local_currency_USD</f>
        <v>0</v>
      </c>
      <c r="K47" s="81" t="e">
        <f t="shared" si="9"/>
        <v>#DIV/0!</v>
      </c>
    </row>
    <row r="48" spans="2:11" ht="16.5" x14ac:dyDescent="0.25">
      <c r="C48" s="79" t="str">
        <f>'Informations de base'!D74</f>
        <v>Ressources humaines</v>
      </c>
      <c r="D48" s="80">
        <f>'P1. Instruments juridiques'!T118+'P2. Financement'!T121+'P4. RAM'!T125+'P5. Zoonoses'!T120+'P3. Coordination du RSI'!T120+'P.7. Sécurité et sûreté bio'!T119+'P8. Vaccination'!T113+'D.1. Système national de labo'!T120+'D2. Surveillance'!T127+'R.1. Gestion des urgences san.'!T121+'D3. Ressources humaines'!T120+'R.3. Prestation de services'!T127+'R2. Lien Santé publique et séc'!T119+'R.4. PCI'!T122+'P.6. SSA'!T121+'R5. CREC'!T121+'PoEs. Points d’entrée'!T120+'C.E. Événements chimiques'!T120+'R.E. Sit. urgence radiologique'!T121+'Autre domaine technique'!T120</f>
        <v>0</v>
      </c>
      <c r="E48" s="80">
        <f>'P1. Instruments juridiques'!U118+'P2. Financement'!U121+'P4. RAM'!U125+'P5. Zoonoses'!U120+'P3. Coordination du RSI'!U120+'P.7. Sécurité et sûreté bio'!U119+'P8. Vaccination'!U113+'D.1. Système national de labo'!U120+'D2. Surveillance'!U127+'R.1. Gestion des urgences san.'!U121+'D3. Ressources humaines'!U120+'R.3. Prestation de services'!U127+'R2. Lien Santé publique et séc'!U119+'R.4. PCI'!U122+'P.6. SSA'!U121+'R5. CREC'!U121+'PoEs. Points d’entrée'!U120+'C.E. Événements chimiques'!U120+'R.E. Sit. urgence radiologique'!U121+'Autre domaine technique'!U120</f>
        <v>0</v>
      </c>
      <c r="F48" s="80">
        <f>'P1. Instruments juridiques'!V118+'P2. Financement'!V121+'P4. RAM'!V125+'P5. Zoonoses'!V120+'P3. Coordination du RSI'!V120+'P.7. Sécurité et sûreté bio'!V119+'P8. Vaccination'!V113+'D.1. Système national de labo'!V120+'D2. Surveillance'!V127+'R.1. Gestion des urgences san.'!V121+'D3. Ressources humaines'!V120+'R.3. Prestation de services'!V127+'R2. Lien Santé publique et séc'!V119+'R.4. PCI'!V122+'P.6. SSA'!V121+'R5. CREC'!V121+'PoEs. Points d’entrée'!V120+'C.E. Événements chimiques'!V120+'R.E. Sit. urgence radiologique'!V121+'Autre domaine technique'!V120</f>
        <v>0</v>
      </c>
      <c r="G48" s="80">
        <f>'P1. Instruments juridiques'!W118+'P2. Financement'!W121+'P4. RAM'!W125+'P5. Zoonoses'!W120+'P3. Coordination du RSI'!W120+'P.7. Sécurité et sûreté bio'!W119+'P8. Vaccination'!W113+'D.1. Système national de labo'!W120+'D2. Surveillance'!W127+'R.1. Gestion des urgences san.'!W121+'D3. Ressources humaines'!W120+'R.3. Prestation de services'!W127+'R2. Lien Santé publique et séc'!W119+'R.4. PCI'!W122+'P.6. SSA'!W121+'R5. CREC'!W121+'PoEs. Points d’entrée'!W120+'C.E. Événements chimiques'!W120+'R.E. Sit. urgence radiologique'!W121+'Autre domaine technique'!W120</f>
        <v>0</v>
      </c>
      <c r="H48" s="80">
        <f>'P1. Instruments juridiques'!X118+'P2. Financement'!X121+'P4. RAM'!X125+'P5. Zoonoses'!X120+'P3. Coordination du RSI'!X120+'P.7. Sécurité et sûreté bio'!X119+'P8. Vaccination'!X113+'D.1. Système national de labo'!X120+'D2. Surveillance'!X127+'R.1. Gestion des urgences san.'!X121+'D3. Ressources humaines'!X120+'R.3. Prestation de services'!X127+'R2. Lien Santé publique et séc'!X119+'R.4. PCI'!X122+'P.6. SSA'!X121+'R5. CREC'!X121+'PoEs. Points d’entrée'!X120+'C.E. Événements chimiques'!X120+'R.E. Sit. urgence radiologique'!X121+'Autre domaine technique'!X120</f>
        <v>0</v>
      </c>
      <c r="I48" s="80">
        <f>'P1. Instruments juridiques'!Y118+'P2. Financement'!Y121+'P4. RAM'!Y125+'P5. Zoonoses'!Y120+'P3. Coordination du RSI'!Y120+'P.7. Sécurité et sûreté bio'!Y119+'P8. Vaccination'!Y113+'D.1. Système national de labo'!Y120+'D2. Surveillance'!Y127+'R.1. Gestion des urgences san.'!Y121+'D3. Ressources humaines'!Y120+'R.3. Prestation de services'!Y127+'R2. Lien Santé publique et séc'!Y119+'R.4. PCI'!Y122+'P.6. SSA'!Y121+'R5. CREC'!Y121+'PoEs. Points d’entrée'!Y120+'C.E. Événements chimiques'!Y120+'R.E. Sit. urgence radiologique'!Y121+'Autre domaine technique'!Y120</f>
        <v>0</v>
      </c>
      <c r="J48" s="84">
        <f>I48/Exchange_rate_local_currency_USD</f>
        <v>0</v>
      </c>
      <c r="K48" s="81" t="e">
        <f t="shared" si="9"/>
        <v>#DIV/0!</v>
      </c>
    </row>
    <row r="49" spans="3:11" ht="16.5" x14ac:dyDescent="0.25">
      <c r="C49" s="79" t="str">
        <f>'Informations de base'!D75</f>
        <v>Equipement</v>
      </c>
      <c r="D49" s="80">
        <f>'P1. Instruments juridiques'!T119+'P2. Financement'!T122+'P4. RAM'!T126+'P5. Zoonoses'!T121+'P3. Coordination du RSI'!T121+'P.7. Sécurité et sûreté bio'!T120+'P8. Vaccination'!T114+'D.1. Système national de labo'!T121+'D2. Surveillance'!T128+'R.1. Gestion des urgences san.'!T122+'D3. Ressources humaines'!T121+'R.3. Prestation de services'!T128+'R2. Lien Santé publique et séc'!T120+'R.4. PCI'!T123+'P.6. SSA'!T122+'R5. CREC'!T122+'PoEs. Points d’entrée'!T121+'C.E. Événements chimiques'!T121+'R.E. Sit. urgence radiologique'!T122+'Autre domaine technique'!T121</f>
        <v>0</v>
      </c>
      <c r="E49" s="80">
        <f>'P1. Instruments juridiques'!U119+'P2. Financement'!U122+'P4. RAM'!U126+'P5. Zoonoses'!U121+'P3. Coordination du RSI'!U121+'P.7. Sécurité et sûreté bio'!U120+'P8. Vaccination'!U114+'D.1. Système national de labo'!U121+'D2. Surveillance'!U128+'R.1. Gestion des urgences san.'!U122+'D3. Ressources humaines'!U121+'R.3. Prestation de services'!U128+'R2. Lien Santé publique et séc'!U120+'R.4. PCI'!U123+'P.6. SSA'!U122+'R5. CREC'!U122+'PoEs. Points d’entrée'!U121+'C.E. Événements chimiques'!U121+'R.E. Sit. urgence radiologique'!U122+'Autre domaine technique'!U121</f>
        <v>0</v>
      </c>
      <c r="F49" s="80">
        <f>'P1. Instruments juridiques'!V119+'P2. Financement'!V122+'P4. RAM'!V126+'P5. Zoonoses'!V121+'P3. Coordination du RSI'!V121+'P.7. Sécurité et sûreté bio'!V120+'P8. Vaccination'!V114+'D.1. Système national de labo'!V121+'D2. Surveillance'!V128+'R.1. Gestion des urgences san.'!V122+'D3. Ressources humaines'!V121+'R.3. Prestation de services'!V128+'R2. Lien Santé publique et séc'!V120+'R.4. PCI'!V123+'P.6. SSA'!V122+'R5. CREC'!V122+'PoEs. Points d’entrée'!V121+'C.E. Événements chimiques'!V121+'R.E. Sit. urgence radiologique'!V122+'Autre domaine technique'!V121</f>
        <v>0</v>
      </c>
      <c r="G49" s="80">
        <f>'P1. Instruments juridiques'!W119+'P2. Financement'!W122+'P4. RAM'!W126+'P5. Zoonoses'!W121+'P3. Coordination du RSI'!W121+'P.7. Sécurité et sûreté bio'!W120+'P8. Vaccination'!W114+'D.1. Système national de labo'!W121+'D2. Surveillance'!W128+'R.1. Gestion des urgences san.'!W122+'D3. Ressources humaines'!W121+'R.3. Prestation de services'!W128+'R2. Lien Santé publique et séc'!W120+'R.4. PCI'!W123+'P.6. SSA'!W122+'R5. CREC'!W122+'PoEs. Points d’entrée'!W121+'C.E. Événements chimiques'!W121+'R.E. Sit. urgence radiologique'!W122+'Autre domaine technique'!W121</f>
        <v>0</v>
      </c>
      <c r="H49" s="80">
        <f>'P1. Instruments juridiques'!X119+'P2. Financement'!X122+'P4. RAM'!X126+'P5. Zoonoses'!X121+'P3. Coordination du RSI'!X121+'P.7. Sécurité et sûreté bio'!X120+'P8. Vaccination'!X114+'D.1. Système national de labo'!X121+'D2. Surveillance'!X128+'R.1. Gestion des urgences san.'!X122+'D3. Ressources humaines'!X121+'R.3. Prestation de services'!X128+'R2. Lien Santé publique et séc'!X120+'R.4. PCI'!X123+'P.6. SSA'!X122+'R5. CREC'!X122+'PoEs. Points d’entrée'!X121+'C.E. Événements chimiques'!X121+'R.E. Sit. urgence radiologique'!X122+'Autre domaine technique'!X121</f>
        <v>0</v>
      </c>
      <c r="I49" s="80">
        <f>'P1. Instruments juridiques'!Y119+'P2. Financement'!Y122+'P4. RAM'!Y126+'P5. Zoonoses'!Y121+'P3. Coordination du RSI'!Y121+'P.7. Sécurité et sûreté bio'!Y120+'P8. Vaccination'!Y114+'D.1. Système national de labo'!Y121+'D2. Surveillance'!Y128+'R.1. Gestion des urgences san.'!Y122+'D3. Ressources humaines'!Y121+'R.3. Prestation de services'!Y128+'R2. Lien Santé publique et séc'!Y120+'R.4. PCI'!Y123+'P.6. SSA'!Y122+'R5. CREC'!Y122+'PoEs. Points d’entrée'!Y121+'C.E. Événements chimiques'!Y121+'R.E. Sit. urgence radiologique'!Y122+'Autre domaine technique'!Y121</f>
        <v>0</v>
      </c>
      <c r="J49" s="84">
        <f>I49/Exchange_rate_local_currency_USD</f>
        <v>0</v>
      </c>
      <c r="K49" s="81" t="e">
        <f t="shared" si="9"/>
        <v>#DIV/0!</v>
      </c>
    </row>
    <row r="50" spans="3:11" ht="16.5" x14ac:dyDescent="0.25">
      <c r="C50" s="79" t="str">
        <f>'Informations de base'!D76</f>
        <v>Impression des documents</v>
      </c>
      <c r="D50" s="80">
        <f>'P1. Instruments juridiques'!T120+'P2. Financement'!T123+'P4. RAM'!T127+'P5. Zoonoses'!T122+'P3. Coordination du RSI'!T122+'P.7. Sécurité et sûreté bio'!T121+'P8. Vaccination'!T115+'D.1. Système national de labo'!T122+'D2. Surveillance'!T129+'R.1. Gestion des urgences san.'!T123+'D3. Ressources humaines'!T122+'R.3. Prestation de services'!T129+'R2. Lien Santé publique et séc'!T121+'R.4. PCI'!T124+'P.6. SSA'!T123+'R5. CREC'!T123+'PoEs. Points d’entrée'!T122+'C.E. Événements chimiques'!T122+'R.E. Sit. urgence radiologique'!T123+'Autre domaine technique'!T122</f>
        <v>0</v>
      </c>
      <c r="E50" s="80">
        <f>'P1. Instruments juridiques'!U120+'P2. Financement'!U123+'P4. RAM'!U127+'P5. Zoonoses'!U122+'P3. Coordination du RSI'!U122+'P.7. Sécurité et sûreté bio'!U121+'P8. Vaccination'!U115+'D.1. Système national de labo'!U122+'D2. Surveillance'!U129+'R.1. Gestion des urgences san.'!U123+'D3. Ressources humaines'!U122+'R.3. Prestation de services'!U129+'R2. Lien Santé publique et séc'!U121+'R.4. PCI'!U124+'P.6. SSA'!U123+'R5. CREC'!U123+'PoEs. Points d’entrée'!U122+'C.E. Événements chimiques'!U122+'R.E. Sit. urgence radiologique'!U123+'Autre domaine technique'!U122</f>
        <v>0</v>
      </c>
      <c r="F50" s="80">
        <f>'P1. Instruments juridiques'!V120+'P2. Financement'!V123+'P4. RAM'!V127+'P5. Zoonoses'!V122+'P3. Coordination du RSI'!V122+'P.7. Sécurité et sûreté bio'!V121+'P8. Vaccination'!V115+'D.1. Système national de labo'!V122+'D2. Surveillance'!V129+'R.1. Gestion des urgences san.'!V123+'D3. Ressources humaines'!V122+'R.3. Prestation de services'!V129+'R2. Lien Santé publique et séc'!V121+'R.4. PCI'!V124+'P.6. SSA'!V123+'R5. CREC'!V123+'PoEs. Points d’entrée'!V122+'C.E. Événements chimiques'!V122+'R.E. Sit. urgence radiologique'!V123+'Autre domaine technique'!V122</f>
        <v>0</v>
      </c>
      <c r="G50" s="80">
        <f>'P1. Instruments juridiques'!W120+'P2. Financement'!W123+'P4. RAM'!W127+'P5. Zoonoses'!W122+'P3. Coordination du RSI'!W122+'P.7. Sécurité et sûreté bio'!W121+'P8. Vaccination'!W115+'D.1. Système national de labo'!W122+'D2. Surveillance'!W129+'R.1. Gestion des urgences san.'!W123+'D3. Ressources humaines'!W122+'R.3. Prestation de services'!W129+'R2. Lien Santé publique et séc'!W121+'R.4. PCI'!W124+'P.6. SSA'!W123+'R5. CREC'!W123+'PoEs. Points d’entrée'!W122+'C.E. Événements chimiques'!W122+'R.E. Sit. urgence radiologique'!W123+'Autre domaine technique'!W122</f>
        <v>0</v>
      </c>
      <c r="H50" s="80">
        <f>'P1. Instruments juridiques'!X120+'P2. Financement'!X123+'P4. RAM'!X127+'P5. Zoonoses'!X122+'P3. Coordination du RSI'!X122+'P.7. Sécurité et sûreté bio'!X121+'P8. Vaccination'!X115+'D.1. Système national de labo'!X122+'D2. Surveillance'!X129+'R.1. Gestion des urgences san.'!X123+'D3. Ressources humaines'!X122+'R.3. Prestation de services'!X129+'R2. Lien Santé publique et séc'!X121+'R.4. PCI'!X124+'P.6. SSA'!X123+'R5. CREC'!X123+'PoEs. Points d’entrée'!X122+'C.E. Événements chimiques'!X122+'R.E. Sit. urgence radiologique'!X123+'Autre domaine technique'!X122</f>
        <v>0</v>
      </c>
      <c r="I50" s="80">
        <f>'P1. Instruments juridiques'!Y120+'P2. Financement'!Y123+'P4. RAM'!Y127+'P5. Zoonoses'!Y122+'P3. Coordination du RSI'!Y122+'P.7. Sécurité et sûreté bio'!Y121+'P8. Vaccination'!Y115+'D.1. Système national de labo'!Y122+'D2. Surveillance'!Y129+'R.1. Gestion des urgences san.'!Y123+'D3. Ressources humaines'!Y122+'R.3. Prestation de services'!Y129+'R2. Lien Santé publique et séc'!Y121+'R.4. PCI'!Y124+'P.6. SSA'!Y123+'R5. CREC'!Y123+'PoEs. Points d’entrée'!Y122+'C.E. Événements chimiques'!Y122+'R.E. Sit. urgence radiologique'!Y123+'Autre domaine technique'!Y122</f>
        <v>0</v>
      </c>
      <c r="J50" s="84">
        <f>I50/Exchange_rate_local_currency_USD</f>
        <v>0</v>
      </c>
      <c r="K50" s="81" t="e">
        <f t="shared" si="9"/>
        <v>#DIV/0!</v>
      </c>
    </row>
    <row r="51" spans="3:11" ht="16.5" x14ac:dyDescent="0.25">
      <c r="C51" s="79" t="str">
        <f>'Informations de base'!D77</f>
        <v>Approvisionnement</v>
      </c>
      <c r="D51" s="80">
        <f>'P1. Instruments juridiques'!T121+'P2. Financement'!T124+'P4. RAM'!T128+'P5. Zoonoses'!T123+'P3. Coordination du RSI'!T123+'P.7. Sécurité et sûreté bio'!T122+'P8. Vaccination'!T116+'D.1. Système national de labo'!T123+'D2. Surveillance'!T130+'R.1. Gestion des urgences san.'!T124+'D3. Ressources humaines'!T123+'R.3. Prestation de services'!T130+'R2. Lien Santé publique et séc'!T122+'R.4. PCI'!T125+'P.6. SSA'!T124+'R5. CREC'!T124+'PoEs. Points d’entrée'!T123+'C.E. Événements chimiques'!T123+'R.E. Sit. urgence radiologique'!T124+'Autre domaine technique'!T123</f>
        <v>0</v>
      </c>
      <c r="E51" s="80">
        <f>'P1. Instruments juridiques'!U121+'P2. Financement'!U124+'P4. RAM'!U128+'P5. Zoonoses'!U123+'P3. Coordination du RSI'!U123+'P.7. Sécurité et sûreté bio'!U122+'P8. Vaccination'!U116+'D.1. Système national de labo'!U123+'D2. Surveillance'!U130+'R.1. Gestion des urgences san.'!U124+'D3. Ressources humaines'!U123+'R.3. Prestation de services'!U130+'R2. Lien Santé publique et séc'!U122+'R.4. PCI'!U125+'P.6. SSA'!U124+'R5. CREC'!U124+'PoEs. Points d’entrée'!U123+'C.E. Événements chimiques'!U123+'R.E. Sit. urgence radiologique'!U124+'Autre domaine technique'!U123</f>
        <v>0</v>
      </c>
      <c r="F51" s="80">
        <f>'P1. Instruments juridiques'!V121+'P2. Financement'!V124+'P4. RAM'!V128+'P5. Zoonoses'!V123+'P3. Coordination du RSI'!V123+'P.7. Sécurité et sûreté bio'!V122+'P8. Vaccination'!V116+'D.1. Système national de labo'!V123+'D2. Surveillance'!V130+'R.1. Gestion des urgences san.'!V124+'D3. Ressources humaines'!V123+'R.3. Prestation de services'!V130+'R2. Lien Santé publique et séc'!V122+'R.4. PCI'!V125+'P.6. SSA'!V124+'R5. CREC'!V124+'PoEs. Points d’entrée'!V123+'C.E. Événements chimiques'!V123+'R.E. Sit. urgence radiologique'!V124+'Autre domaine technique'!V123</f>
        <v>0</v>
      </c>
      <c r="G51" s="80">
        <f>'P1. Instruments juridiques'!W121+'P2. Financement'!W124+'P4. RAM'!W128+'P5. Zoonoses'!W123+'P3. Coordination du RSI'!W123+'P.7. Sécurité et sûreté bio'!W122+'P8. Vaccination'!W116+'D.1. Système national de labo'!W123+'D2. Surveillance'!W130+'R.1. Gestion des urgences san.'!W124+'D3. Ressources humaines'!W123+'R.3. Prestation de services'!W130+'R2. Lien Santé publique et séc'!W122+'R.4. PCI'!W125+'P.6. SSA'!W124+'R5. CREC'!W124+'PoEs. Points d’entrée'!W123+'C.E. Événements chimiques'!W123+'R.E. Sit. urgence radiologique'!W124+'Autre domaine technique'!W123</f>
        <v>0</v>
      </c>
      <c r="H51" s="80">
        <f>'P1. Instruments juridiques'!X121+'P2. Financement'!X124+'P4. RAM'!X128+'P5. Zoonoses'!X123+'P3. Coordination du RSI'!X123+'P.7. Sécurité et sûreté bio'!X122+'P8. Vaccination'!X116+'D.1. Système national de labo'!X123+'D2. Surveillance'!X130+'R.1. Gestion des urgences san.'!X124+'D3. Ressources humaines'!X123+'R.3. Prestation de services'!X130+'R2. Lien Santé publique et séc'!X122+'R.4. PCI'!X125+'P.6. SSA'!X124+'R5. CREC'!X124+'PoEs. Points d’entrée'!X123+'C.E. Événements chimiques'!X123+'R.E. Sit. urgence radiologique'!X124+'Autre domaine technique'!X123</f>
        <v>0</v>
      </c>
      <c r="I51" s="80">
        <f>'P1. Instruments juridiques'!Y121+'P2. Financement'!Y124+'P4. RAM'!Y128+'P5. Zoonoses'!Y123+'P3. Coordination du RSI'!Y123+'P.7. Sécurité et sûreté bio'!Y122+'P8. Vaccination'!Y116+'D.1. Système national de labo'!Y123+'D2. Surveillance'!Y130+'R.1. Gestion des urgences san.'!Y124+'D3. Ressources humaines'!Y123+'R.3. Prestation de services'!Y130+'R2. Lien Santé publique et séc'!Y122+'R.4. PCI'!Y125+'P.6. SSA'!Y124+'R5. CREC'!Y124+'PoEs. Points d’entrée'!Y123+'C.E. Événements chimiques'!Y123+'R.E. Sit. urgence radiologique'!Y124+'Autre domaine technique'!Y123</f>
        <v>0</v>
      </c>
      <c r="J51" s="84">
        <f t="shared" si="8"/>
        <v>0</v>
      </c>
      <c r="K51" s="81" t="e">
        <f t="shared" si="9"/>
        <v>#DIV/0!</v>
      </c>
    </row>
    <row r="52" spans="3:11" ht="16.5" x14ac:dyDescent="0.25">
      <c r="C52" s="79" t="str">
        <f>'Informations de base'!D78</f>
        <v>Prestation de services</v>
      </c>
      <c r="D52" s="80">
        <f>'P1. Instruments juridiques'!T122+'P2. Financement'!T125+'P4. RAM'!T129+'P5. Zoonoses'!T124+'P3. Coordination du RSI'!T124+'P.7. Sécurité et sûreté bio'!T123+'P8. Vaccination'!T117+'D.1. Système national de labo'!T124+'D2. Surveillance'!T131+'R.1. Gestion des urgences san.'!T125+'D3. Ressources humaines'!T124+'R.3. Prestation de services'!T131+'R2. Lien Santé publique et séc'!T123+'R.4. PCI'!T126+'P.6. SSA'!T125+'R5. CREC'!T125+'PoEs. Points d’entrée'!T124+'C.E. Événements chimiques'!T124+'R.E. Sit. urgence radiologique'!T125+'Autre domaine technique'!T124</f>
        <v>0</v>
      </c>
      <c r="E52" s="80">
        <f>'P1. Instruments juridiques'!U122+'P2. Financement'!U125+'P4. RAM'!U129+'P5. Zoonoses'!U124+'P3. Coordination du RSI'!U124+'P.7. Sécurité et sûreté bio'!U123+'P8. Vaccination'!U117+'D.1. Système national de labo'!U124+'D2. Surveillance'!U131+'R.1. Gestion des urgences san.'!U125+'D3. Ressources humaines'!U124+'R.3. Prestation de services'!U131+'R2. Lien Santé publique et séc'!U123+'R.4. PCI'!U126+'P.6. SSA'!U125+'R5. CREC'!U125+'PoEs. Points d’entrée'!U124+'C.E. Événements chimiques'!U124+'R.E. Sit. urgence radiologique'!U125+'Autre domaine technique'!U124</f>
        <v>0</v>
      </c>
      <c r="F52" s="80">
        <f>'P1. Instruments juridiques'!V122+'P2. Financement'!V125+'P4. RAM'!V129+'P5. Zoonoses'!V124+'P3. Coordination du RSI'!V124+'P.7. Sécurité et sûreté bio'!V123+'P8. Vaccination'!V117+'D.1. Système national de labo'!V124+'D2. Surveillance'!V131+'R.1. Gestion des urgences san.'!V125+'D3. Ressources humaines'!V124+'R.3. Prestation de services'!V131+'R2. Lien Santé publique et séc'!V123+'R.4. PCI'!V126+'P.6. SSA'!V125+'R5. CREC'!V125+'PoEs. Points d’entrée'!V124+'C.E. Événements chimiques'!V124+'R.E. Sit. urgence radiologique'!V125+'Autre domaine technique'!V124</f>
        <v>0</v>
      </c>
      <c r="G52" s="80">
        <f>'P1. Instruments juridiques'!W122+'P2. Financement'!W125+'P4. RAM'!W129+'P5. Zoonoses'!W124+'P3. Coordination du RSI'!W124+'P.7. Sécurité et sûreté bio'!W123+'P8. Vaccination'!W117+'D.1. Système national de labo'!W124+'D2. Surveillance'!W131+'R.1. Gestion des urgences san.'!W125+'D3. Ressources humaines'!W124+'R.3. Prestation de services'!W131+'R2. Lien Santé publique et séc'!W123+'R.4. PCI'!W126+'P.6. SSA'!W125+'R5. CREC'!W125+'PoEs. Points d’entrée'!W124+'C.E. Événements chimiques'!W124+'R.E. Sit. urgence radiologique'!W125+'Autre domaine technique'!W124</f>
        <v>0</v>
      </c>
      <c r="H52" s="80">
        <f>'P1. Instruments juridiques'!X122+'P2. Financement'!X125+'P4. RAM'!X129+'P5. Zoonoses'!X124+'P3. Coordination du RSI'!X124+'P.7. Sécurité et sûreté bio'!X123+'P8. Vaccination'!X117+'D.1. Système national de labo'!X124+'D2. Surveillance'!X131+'R.1. Gestion des urgences san.'!X125+'D3. Ressources humaines'!X124+'R.3. Prestation de services'!X131+'R2. Lien Santé publique et séc'!X123+'R.4. PCI'!X126+'P.6. SSA'!X125+'R5. CREC'!X125+'PoEs. Points d’entrée'!X124+'C.E. Événements chimiques'!X124+'R.E. Sit. urgence radiologique'!X125+'Autre domaine technique'!X124</f>
        <v>0</v>
      </c>
      <c r="I52" s="80">
        <f>'P1. Instruments juridiques'!Y122+'P2. Financement'!Y125+'P4. RAM'!Y129+'P5. Zoonoses'!Y124+'P3. Coordination du RSI'!Y124+'P.7. Sécurité et sûreté bio'!Y123+'P8. Vaccination'!Y117+'D.1. Système national de labo'!Y124+'D2. Surveillance'!Y131+'R.1. Gestion des urgences san.'!Y125+'D3. Ressources humaines'!Y124+'R.3. Prestation de services'!Y131+'R2. Lien Santé publique et séc'!Y123+'R.4. PCI'!Y126+'P.6. SSA'!Y125+'R5. CREC'!Y125+'PoEs. Points d’entrée'!Y124+'C.E. Événements chimiques'!Y124+'R.E. Sit. urgence radiologique'!Y125+'Autre domaine technique'!Y124</f>
        <v>0</v>
      </c>
      <c r="J52" s="84">
        <f t="shared" si="8"/>
        <v>0</v>
      </c>
      <c r="K52" s="81" t="e">
        <f t="shared" si="9"/>
        <v>#DIV/0!</v>
      </c>
    </row>
    <row r="53" spans="3:11" ht="16.5" x14ac:dyDescent="0.25">
      <c r="C53" s="79" t="str">
        <f>'Informations de base'!D79</f>
        <v>Exercise de simulation</v>
      </c>
      <c r="D53" s="80">
        <f>'P1. Instruments juridiques'!T123+'P2. Financement'!T126+'P4. RAM'!T130+'P5. Zoonoses'!T125+'P3. Coordination du RSI'!T125+'P.7. Sécurité et sûreté bio'!T124+'P8. Vaccination'!T118+'D.1. Système national de labo'!T125+'D2. Surveillance'!T132+'R.1. Gestion des urgences san.'!T126+'D3. Ressources humaines'!T125+'R.3. Prestation de services'!T132+'R2. Lien Santé publique et séc'!T124+'R.4. PCI'!T127+'P.6. SSA'!T126+'R5. CREC'!T126+'PoEs. Points d’entrée'!T125+'C.E. Événements chimiques'!T125+'R.E. Sit. urgence radiologique'!T126+'Autre domaine technique'!T125</f>
        <v>0</v>
      </c>
      <c r="E53" s="80">
        <f>'P1. Instruments juridiques'!U123+'P2. Financement'!U126+'P4. RAM'!U130+'P5. Zoonoses'!U125+'P3. Coordination du RSI'!U125+'P.7. Sécurité et sûreté bio'!U124+'P8. Vaccination'!U118+'D.1. Système national de labo'!U125+'D2. Surveillance'!U132+'R.1. Gestion des urgences san.'!U126+'D3. Ressources humaines'!U125+'R.3. Prestation de services'!U132+'R2. Lien Santé publique et séc'!U124+'R.4. PCI'!U127+'P.6. SSA'!U126+'R5. CREC'!U126+'PoEs. Points d’entrée'!U125+'C.E. Événements chimiques'!U125+'R.E. Sit. urgence radiologique'!U126+'Autre domaine technique'!U125</f>
        <v>0</v>
      </c>
      <c r="F53" s="80">
        <f>'P1. Instruments juridiques'!V123+'P2. Financement'!V126+'P4. RAM'!V130+'P5. Zoonoses'!V125+'P3. Coordination du RSI'!V125+'P.7. Sécurité et sûreté bio'!V124+'P8. Vaccination'!V118+'D.1. Système national de labo'!V125+'D2. Surveillance'!V132+'R.1. Gestion des urgences san.'!V126+'D3. Ressources humaines'!V125+'R.3. Prestation de services'!V132+'R2. Lien Santé publique et séc'!V124+'R.4. PCI'!V127+'P.6. SSA'!V126+'R5. CREC'!V126+'PoEs. Points d’entrée'!V125+'C.E. Événements chimiques'!V125+'R.E. Sit. urgence radiologique'!V126+'Autre domaine technique'!V125</f>
        <v>0</v>
      </c>
      <c r="G53" s="80">
        <f>'P1. Instruments juridiques'!W123+'P2. Financement'!W126+'P4. RAM'!W130+'P5. Zoonoses'!W125+'P3. Coordination du RSI'!W125+'P.7. Sécurité et sûreté bio'!W124+'P8. Vaccination'!W118+'D.1. Système national de labo'!W125+'D2. Surveillance'!W132+'R.1. Gestion des urgences san.'!W126+'D3. Ressources humaines'!W125+'R.3. Prestation de services'!W132+'R2. Lien Santé publique et séc'!W124+'R.4. PCI'!W127+'P.6. SSA'!W126+'R5. CREC'!W126+'PoEs. Points d’entrée'!W125+'C.E. Événements chimiques'!W125+'R.E. Sit. urgence radiologique'!W126+'Autre domaine technique'!W125</f>
        <v>0</v>
      </c>
      <c r="H53" s="80">
        <f>'P1. Instruments juridiques'!X123+'P2. Financement'!X126+'P4. RAM'!X130+'P5. Zoonoses'!X125+'P3. Coordination du RSI'!X125+'P.7. Sécurité et sûreté bio'!X124+'P8. Vaccination'!X118+'D.1. Système national de labo'!X125+'D2. Surveillance'!X132+'R.1. Gestion des urgences san.'!X126+'D3. Ressources humaines'!X125+'R.3. Prestation de services'!X132+'R2. Lien Santé publique et séc'!X124+'R.4. PCI'!X127+'P.6. SSA'!X126+'R5. CREC'!X126+'PoEs. Points d’entrée'!X125+'C.E. Événements chimiques'!X125+'R.E. Sit. urgence radiologique'!X126+'Autre domaine technique'!X125</f>
        <v>0</v>
      </c>
      <c r="I53" s="80">
        <f>'P1. Instruments juridiques'!Y123+'P2. Financement'!Y126+'P4. RAM'!Y130+'P5. Zoonoses'!Y125+'P3. Coordination du RSI'!Y125+'P.7. Sécurité et sûreté bio'!Y124+'P8. Vaccination'!Y118+'D.1. Système national de labo'!Y125+'D2. Surveillance'!Y132+'R.1. Gestion des urgences san.'!Y126+'D3. Ressources humaines'!Y125+'R.3. Prestation de services'!Y132+'R2. Lien Santé publique et séc'!Y124+'R.4. PCI'!Y127+'P.6. SSA'!Y126+'R5. CREC'!Y126+'PoEs. Points d’entrée'!Y125+'C.E. Événements chimiques'!Y125+'R.E. Sit. urgence radiologique'!Y126+'Autre domaine technique'!Y125</f>
        <v>0</v>
      </c>
      <c r="J53" s="84">
        <f t="shared" si="8"/>
        <v>0</v>
      </c>
      <c r="K53" s="81" t="e">
        <f t="shared" si="9"/>
        <v>#DIV/0!</v>
      </c>
    </row>
    <row r="54" spans="3:11" ht="16.5" x14ac:dyDescent="0.25">
      <c r="C54" s="79" t="str">
        <f>'Informations de base'!D80</f>
        <v>Plaidoyer</v>
      </c>
      <c r="D54" s="80">
        <f>'P1. Instruments juridiques'!T124+'P2. Financement'!T127+'P4. RAM'!T131+'P5. Zoonoses'!T126+'P3. Coordination du RSI'!T126+'P.7. Sécurité et sûreté bio'!T125+'P8. Vaccination'!T119+'D.1. Système national de labo'!T126+'D2. Surveillance'!T133+'R.1. Gestion des urgences san.'!T127+'D3. Ressources humaines'!T126+'R.3. Prestation de services'!T133+'R2. Lien Santé publique et séc'!T125+'R.4. PCI'!T128+'P.6. SSA'!T127+'R5. CREC'!T127+'PoEs. Points d’entrée'!T126+'C.E. Événements chimiques'!T126+'R.E. Sit. urgence radiologique'!T127+'Autre domaine technique'!T126</f>
        <v>0</v>
      </c>
      <c r="E54" s="80">
        <f>'P1. Instruments juridiques'!U124+'P2. Financement'!U127+'P4. RAM'!U131+'P5. Zoonoses'!U126+'P3. Coordination du RSI'!U126+'P.7. Sécurité et sûreté bio'!U125+'P8. Vaccination'!U119+'D.1. Système national de labo'!U126+'D2. Surveillance'!U133+'R.1. Gestion des urgences san.'!U127+'D3. Ressources humaines'!U126+'R.3. Prestation de services'!U133+'R2. Lien Santé publique et séc'!U125+'R.4. PCI'!U128+'P.6. SSA'!U127+'R5. CREC'!U127+'PoEs. Points d’entrée'!U126+'C.E. Événements chimiques'!U126+'R.E. Sit. urgence radiologique'!U127+'Autre domaine technique'!U126</f>
        <v>0</v>
      </c>
      <c r="F54" s="80">
        <f>'P1. Instruments juridiques'!V124+'P2. Financement'!V127+'P4. RAM'!V131+'P5. Zoonoses'!V126+'P3. Coordination du RSI'!V126+'P.7. Sécurité et sûreté bio'!V125+'P8. Vaccination'!V119+'D.1. Système national de labo'!V126+'D2. Surveillance'!V133+'R.1. Gestion des urgences san.'!V127+'D3. Ressources humaines'!V126+'R.3. Prestation de services'!V133+'R2. Lien Santé publique et séc'!V125+'R.4. PCI'!V128+'P.6. SSA'!V127+'R5. CREC'!V127+'PoEs. Points d’entrée'!V126+'C.E. Événements chimiques'!V126+'R.E. Sit. urgence radiologique'!V127+'Autre domaine technique'!V126</f>
        <v>0</v>
      </c>
      <c r="G54" s="80">
        <f>'P1. Instruments juridiques'!W124+'P2. Financement'!W127+'P4. RAM'!W131+'P5. Zoonoses'!W126+'P3. Coordination du RSI'!W126+'P.7. Sécurité et sûreté bio'!W125+'P8. Vaccination'!W119+'D.1. Système national de labo'!W126+'D2. Surveillance'!W133+'R.1. Gestion des urgences san.'!W127+'D3. Ressources humaines'!W126+'R.3. Prestation de services'!W133+'R2. Lien Santé publique et séc'!W125+'R.4. PCI'!W128+'P.6. SSA'!W127+'R5. CREC'!W127+'PoEs. Points d’entrée'!W126+'C.E. Événements chimiques'!W126+'R.E. Sit. urgence radiologique'!W127+'Autre domaine technique'!W126</f>
        <v>0</v>
      </c>
      <c r="H54" s="80">
        <f>'P1. Instruments juridiques'!X124+'P2. Financement'!X127+'P4. RAM'!X131+'P5. Zoonoses'!X126+'P3. Coordination du RSI'!X126+'P.7. Sécurité et sûreté bio'!X125+'P8. Vaccination'!X119+'D.1. Système national de labo'!X126+'D2. Surveillance'!X133+'R.1. Gestion des urgences san.'!X127+'D3. Ressources humaines'!X126+'R.3. Prestation de services'!X133+'R2. Lien Santé publique et séc'!X125+'R.4. PCI'!X128+'P.6. SSA'!X127+'R5. CREC'!X127+'PoEs. Points d’entrée'!X126+'C.E. Événements chimiques'!X126+'R.E. Sit. urgence radiologique'!X127+'Autre domaine technique'!X126</f>
        <v>0</v>
      </c>
      <c r="I54" s="80">
        <f>'P1. Instruments juridiques'!Y124+'P2. Financement'!Y127+'P4. RAM'!Y131+'P5. Zoonoses'!Y126+'P3. Coordination du RSI'!Y126+'P.7. Sécurité et sûreté bio'!Y125+'P8. Vaccination'!Y119+'D.1. Système national de labo'!Y126+'D2. Surveillance'!Y133+'R.1. Gestion des urgences san.'!Y127+'D3. Ressources humaines'!Y126+'R.3. Prestation de services'!Y133+'R2. Lien Santé publique et séc'!Y125+'R.4. PCI'!Y128+'P.6. SSA'!Y127+'R5. CREC'!Y127+'PoEs. Points d’entrée'!Y126+'C.E. Événements chimiques'!Y126+'R.E. Sit. urgence radiologique'!Y127+'Autre domaine technique'!Y126</f>
        <v>0</v>
      </c>
      <c r="J54" s="84">
        <f t="shared" ref="J54" si="10">I54/Exchange_rate_local_currency_USD</f>
        <v>0</v>
      </c>
      <c r="K54" s="81" t="e">
        <f t="shared" si="9"/>
        <v>#DIV/0!</v>
      </c>
    </row>
    <row r="55" spans="3:11" ht="16.5" x14ac:dyDescent="0.25">
      <c r="C55" s="79" t="str">
        <f>'Informations de base'!D81</f>
        <v>Enquête</v>
      </c>
      <c r="D55" s="80">
        <f>'P1. Instruments juridiques'!T125+'P2. Financement'!T128+'P4. RAM'!T132+'P5. Zoonoses'!T127+'P3. Coordination du RSI'!T127+'P.7. Sécurité et sûreté bio'!T126+'P8. Vaccination'!T120+'D.1. Système national de labo'!T127+'D2. Surveillance'!T134+'R.1. Gestion des urgences san.'!T128+'D3. Ressources humaines'!T127+'R.3. Prestation de services'!T134+'R2. Lien Santé publique et séc'!T126+'R.4. PCI'!T129+'P.6. SSA'!T128+'R5. CREC'!T128+'PoEs. Points d’entrée'!T127+'C.E. Événements chimiques'!T127+'R.E. Sit. urgence radiologique'!T128+'Autre domaine technique'!T127</f>
        <v>0</v>
      </c>
      <c r="E55" s="80">
        <f>'P1. Instruments juridiques'!U125+'P2. Financement'!U128+'P4. RAM'!U132+'P5. Zoonoses'!U127+'P3. Coordination du RSI'!U127+'P.7. Sécurité et sûreté bio'!U126+'P8. Vaccination'!U120+'D.1. Système national de labo'!U127+'D2. Surveillance'!U134+'R.1. Gestion des urgences san.'!U128+'D3. Ressources humaines'!U127+'R.3. Prestation de services'!U134+'R2. Lien Santé publique et séc'!U126+'R.4. PCI'!U129+'P.6. SSA'!U128+'R5. CREC'!U128+'PoEs. Points d’entrée'!U127+'C.E. Événements chimiques'!U127+'R.E. Sit. urgence radiologique'!U128+'Autre domaine technique'!U127</f>
        <v>0</v>
      </c>
      <c r="F55" s="80">
        <f>'P1. Instruments juridiques'!V125+'P2. Financement'!V128+'P4. RAM'!V132+'P5. Zoonoses'!V127+'P3. Coordination du RSI'!V127+'P.7. Sécurité et sûreté bio'!V126+'P8. Vaccination'!V120+'D.1. Système national de labo'!V127+'D2. Surveillance'!V134+'R.1. Gestion des urgences san.'!V128+'D3. Ressources humaines'!V127+'R.3. Prestation de services'!V134+'R2. Lien Santé publique et séc'!V126+'R.4. PCI'!V129+'P.6. SSA'!V128+'R5. CREC'!V128+'PoEs. Points d’entrée'!V127+'C.E. Événements chimiques'!V127+'R.E. Sit. urgence radiologique'!V128+'Autre domaine technique'!V127</f>
        <v>0</v>
      </c>
      <c r="G55" s="80">
        <f>'P1. Instruments juridiques'!W125+'P2. Financement'!W128+'P4. RAM'!W132+'P5. Zoonoses'!W127+'P3. Coordination du RSI'!W127+'P.7. Sécurité et sûreté bio'!W126+'P8. Vaccination'!W120+'D.1. Système national de labo'!W127+'D2. Surveillance'!W134+'R.1. Gestion des urgences san.'!W128+'D3. Ressources humaines'!W127+'R.3. Prestation de services'!W134+'R2. Lien Santé publique et séc'!W126+'R.4. PCI'!W129+'P.6. SSA'!W128+'R5. CREC'!W128+'PoEs. Points d’entrée'!W127+'C.E. Événements chimiques'!W127+'R.E. Sit. urgence radiologique'!W128+'Autre domaine technique'!W127</f>
        <v>0</v>
      </c>
      <c r="H55" s="80">
        <f>'P1. Instruments juridiques'!X125+'P2. Financement'!X128+'P4. RAM'!X132+'P5. Zoonoses'!X127+'P3. Coordination du RSI'!X127+'P.7. Sécurité et sûreté bio'!X126+'P8. Vaccination'!X120+'D.1. Système national de labo'!X127+'D2. Surveillance'!X134+'R.1. Gestion des urgences san.'!X128+'D3. Ressources humaines'!X127+'R.3. Prestation de services'!X134+'R2. Lien Santé publique et séc'!X126+'R.4. PCI'!X129+'P.6. SSA'!X128+'R5. CREC'!X128+'PoEs. Points d’entrée'!X127+'C.E. Événements chimiques'!X127+'R.E. Sit. urgence radiologique'!X128+'Autre domaine technique'!X127</f>
        <v>0</v>
      </c>
      <c r="I55" s="80">
        <f>'P1. Instruments juridiques'!Y125+'P2. Financement'!Y128+'P4. RAM'!Y132+'P5. Zoonoses'!Y127+'P3. Coordination du RSI'!Y127+'P.7. Sécurité et sûreté bio'!Y126+'P8. Vaccination'!Y120+'D.1. Système national de labo'!Y127+'D2. Surveillance'!Y134+'R.1. Gestion des urgences san.'!Y128+'D3. Ressources humaines'!Y127+'R.3. Prestation de services'!Y134+'R2. Lien Santé publique et séc'!Y126+'R.4. PCI'!Y129+'P.6. SSA'!Y128+'R5. CREC'!Y128+'PoEs. Points d’entrée'!Y127+'C.E. Événements chimiques'!Y127+'R.E. Sit. urgence radiologique'!Y128+'Autre domaine technique'!Y127</f>
        <v>0</v>
      </c>
      <c r="J55" s="84">
        <f t="shared" ref="J55" si="11">I55/Exchange_rate_local_currency_USD</f>
        <v>0</v>
      </c>
      <c r="K55" s="81" t="e">
        <f t="shared" si="9"/>
        <v>#DIV/0!</v>
      </c>
    </row>
    <row r="56" spans="3:11" ht="16.5" x14ac:dyDescent="0.25">
      <c r="C56" s="79" t="str">
        <f>'Informations de base'!D82</f>
        <v>Campagne</v>
      </c>
      <c r="D56" s="80">
        <f>'P1. Instruments juridiques'!T126+'P2. Financement'!T129+'P4. RAM'!T133+'P5. Zoonoses'!T128+'P3. Coordination du RSI'!T128+'P.7. Sécurité et sûreté bio'!T127+'P8. Vaccination'!T121+'D.1. Système national de labo'!T128+'D2. Surveillance'!T135+'R.1. Gestion des urgences san.'!T129+'D3. Ressources humaines'!T128+'R.3. Prestation de services'!T135+'R2. Lien Santé publique et séc'!T127+'R.4. PCI'!T130+'P.6. SSA'!T129+'R5. CREC'!T129+'PoEs. Points d’entrée'!T128+'C.E. Événements chimiques'!T128+'R.E. Sit. urgence radiologique'!T129+'Autre domaine technique'!T128</f>
        <v>0</v>
      </c>
      <c r="E56" s="80">
        <f>'P1. Instruments juridiques'!U126+'P2. Financement'!U129+'P4. RAM'!U133+'P5. Zoonoses'!U128+'P3. Coordination du RSI'!U128+'P.7. Sécurité et sûreté bio'!U127+'P8. Vaccination'!U121+'D.1. Système national de labo'!U128+'D2. Surveillance'!U135+'R.1. Gestion des urgences san.'!U129+'D3. Ressources humaines'!U128+'R.3. Prestation de services'!U135+'R2. Lien Santé publique et séc'!U127+'R.4. PCI'!U130+'P.6. SSA'!U129+'R5. CREC'!U129+'PoEs. Points d’entrée'!U128+'C.E. Événements chimiques'!U128+'R.E. Sit. urgence radiologique'!U129+'Autre domaine technique'!U128</f>
        <v>0</v>
      </c>
      <c r="F56" s="80">
        <f>'P1. Instruments juridiques'!V126+'P2. Financement'!V129+'P4. RAM'!V133+'P5. Zoonoses'!V128+'P3. Coordination du RSI'!V128+'P.7. Sécurité et sûreté bio'!V127+'P8. Vaccination'!V121+'D.1. Système national de labo'!V128+'D2. Surveillance'!V135+'R.1. Gestion des urgences san.'!V129+'D3. Ressources humaines'!V128+'R.3. Prestation de services'!V135+'R2. Lien Santé publique et séc'!V127+'R.4. PCI'!V130+'P.6. SSA'!V129+'R5. CREC'!V129+'PoEs. Points d’entrée'!V128+'C.E. Événements chimiques'!V128+'R.E. Sit. urgence radiologique'!V129+'Autre domaine technique'!V128</f>
        <v>0</v>
      </c>
      <c r="G56" s="80">
        <f>'P1. Instruments juridiques'!W126+'P2. Financement'!W129+'P4. RAM'!W133+'P5. Zoonoses'!W128+'P3. Coordination du RSI'!W128+'P.7. Sécurité et sûreté bio'!W127+'P8. Vaccination'!W121+'D.1. Système national de labo'!W128+'D2. Surveillance'!W135+'R.1. Gestion des urgences san.'!W129+'D3. Ressources humaines'!W128+'R.3. Prestation de services'!W135+'R2. Lien Santé publique et séc'!W127+'R.4. PCI'!W130+'P.6. SSA'!W129+'R5. CREC'!W129+'PoEs. Points d’entrée'!W128+'C.E. Événements chimiques'!W128+'R.E. Sit. urgence radiologique'!W129+'Autre domaine technique'!W128</f>
        <v>0</v>
      </c>
      <c r="H56" s="80">
        <f>'P1. Instruments juridiques'!X126+'P2. Financement'!X129+'P4. RAM'!X133+'P5. Zoonoses'!X128+'P3. Coordination du RSI'!X128+'P.7. Sécurité et sûreté bio'!X127+'P8. Vaccination'!X121+'D.1. Système national de labo'!X128+'D2. Surveillance'!X135+'R.1. Gestion des urgences san.'!X129+'D3. Ressources humaines'!X128+'R.3. Prestation de services'!X135+'R2. Lien Santé publique et séc'!X127+'R.4. PCI'!X130+'P.6. SSA'!X129+'R5. CREC'!X129+'PoEs. Points d’entrée'!X128+'C.E. Événements chimiques'!X128+'R.E. Sit. urgence radiologique'!X129+'Autre domaine technique'!X128</f>
        <v>0</v>
      </c>
      <c r="I56" s="80">
        <f>'P1. Instruments juridiques'!Y126+'P2. Financement'!Y129+'P4. RAM'!Y133+'P5. Zoonoses'!Y128+'P3. Coordination du RSI'!Y128+'P.7. Sécurité et sûreté bio'!Y127+'P8. Vaccination'!Y121+'D.1. Système national de labo'!Y128+'D2. Surveillance'!Y135+'R.1. Gestion des urgences san.'!Y129+'D3. Ressources humaines'!Y128+'R.3. Prestation de services'!Y135+'R2. Lien Santé publique et séc'!Y127+'R.4. PCI'!Y130+'P.6. SSA'!Y129+'R5. CREC'!Y129+'PoEs. Points d’entrée'!Y128+'C.E. Événements chimiques'!Y128+'R.E. Sit. urgence radiologique'!Y129+'Autre domaine technique'!Y128</f>
        <v>0</v>
      </c>
      <c r="J56" s="84">
        <f t="shared" ref="J56" si="12">I56/Exchange_rate_local_currency_USD</f>
        <v>0</v>
      </c>
      <c r="K56" s="81" t="e">
        <f t="shared" si="9"/>
        <v>#DIV/0!</v>
      </c>
    </row>
    <row r="57" spans="3:11" ht="16.5" x14ac:dyDescent="0.25">
      <c r="C57" s="82" t="s">
        <v>108</v>
      </c>
      <c r="D57" s="82">
        <f t="shared" ref="D57:J57" si="13">SUM(D39:D56)</f>
        <v>0</v>
      </c>
      <c r="E57" s="82">
        <f t="shared" si="13"/>
        <v>0</v>
      </c>
      <c r="F57" s="82">
        <f t="shared" si="13"/>
        <v>0</v>
      </c>
      <c r="G57" s="82">
        <f t="shared" si="13"/>
        <v>0</v>
      </c>
      <c r="H57" s="82">
        <f t="shared" si="13"/>
        <v>0</v>
      </c>
      <c r="I57" s="82">
        <f t="shared" si="13"/>
        <v>0</v>
      </c>
      <c r="J57" s="82">
        <f t="shared" si="13"/>
        <v>0</v>
      </c>
      <c r="K57" s="81" t="e">
        <f t="shared" si="9"/>
        <v>#DIV/0!</v>
      </c>
    </row>
    <row r="59" spans="3:11" ht="45" x14ac:dyDescent="0.25">
      <c r="C59" s="155" t="s">
        <v>653</v>
      </c>
      <c r="D59" s="77">
        <f>IF('Informations de base'!$C$7="","Year 1",'Informations de base'!$C$7)</f>
        <v>2021</v>
      </c>
      <c r="E59" s="77">
        <f>IF('Informations de base'!$C$7="","Year 2",D59+1)</f>
        <v>2022</v>
      </c>
      <c r="F59" s="77">
        <f>IF('Informations de base'!$C$7="","Year 3",E59+1)</f>
        <v>2023</v>
      </c>
      <c r="G59" s="77">
        <f>IF('Informations de base'!$C$7="","Year 4",F59+1)</f>
        <v>2024</v>
      </c>
      <c r="H59" s="77">
        <f>IF('Informations de base'!$C$7="","Year 5",G59+1)</f>
        <v>2025</v>
      </c>
      <c r="I59" s="78" t="s">
        <v>626</v>
      </c>
      <c r="J59" s="78" t="s">
        <v>651</v>
      </c>
    </row>
    <row r="60" spans="3:11" ht="16.5" x14ac:dyDescent="0.25">
      <c r="C60" s="79" t="str">
        <f>'Informations de base'!$C$65</f>
        <v>Capital</v>
      </c>
      <c r="D60" s="80">
        <f>'P1. Instruments juridiques'!T130+'P2. Financement'!T133+'P4. RAM'!T137+'P5. Zoonoses'!T132+'P3. Coordination du RSI'!T132+'P.7. Sécurité et sûreté bio'!T131+'P8. Vaccination'!T125+'D.1. Système national de labo'!T132+'D2. Surveillance'!T139+'R.1. Gestion des urgences san.'!T133+'D3. Ressources humaines'!T132+'R.3. Prestation de services'!T139+'R2. Lien Santé publique et séc'!T131+'R.4. PCI'!T134+'P.6. SSA'!T133+'R5. CREC'!T132+'PoEs. Points d’entrée'!T132+'C.E. Événements chimiques'!T132+'R.E. Sit. urgence radiologique'!T133+'Autre domaine technique'!T132</f>
        <v>0</v>
      </c>
      <c r="E60" s="80">
        <f>'P1. Instruments juridiques'!U130+'P2. Financement'!U133+'P4. RAM'!U137+'P5. Zoonoses'!U132+'P3. Coordination du RSI'!U132+'P.7. Sécurité et sûreté bio'!U131+'P8. Vaccination'!U125+'D.1. Système national de labo'!U132+'D2. Surveillance'!U139+'R.1. Gestion des urgences san.'!U133+'D3. Ressources humaines'!U132+'R.3. Prestation de services'!U139+'R2. Lien Santé publique et séc'!U131+'R.4. PCI'!U134+'P.6. SSA'!U133+'R5. CREC'!U132+'PoEs. Points d’entrée'!U132+'C.E. Événements chimiques'!U132+'R.E. Sit. urgence radiologique'!U133+'Autre domaine technique'!U132</f>
        <v>0</v>
      </c>
      <c r="F60" s="80">
        <f>'P1. Instruments juridiques'!V130+'P2. Financement'!V133+'P4. RAM'!V137+'P5. Zoonoses'!V132+'P3. Coordination du RSI'!V132+'P.7. Sécurité et sûreté bio'!V131+'P8. Vaccination'!V125+'D.1. Système national de labo'!V132+'D2. Surveillance'!V139+'R.1. Gestion des urgences san.'!V133+'D3. Ressources humaines'!V132+'R.3. Prestation de services'!V139+'R2. Lien Santé publique et séc'!V131+'R.4. PCI'!V134+'P.6. SSA'!V133+'R5. CREC'!V132+'PoEs. Points d’entrée'!V132+'C.E. Événements chimiques'!V132+'R.E. Sit. urgence radiologique'!V133+'Autre domaine technique'!V132</f>
        <v>0</v>
      </c>
      <c r="G60" s="80">
        <f>'P1. Instruments juridiques'!W130+'P2. Financement'!W133+'P4. RAM'!W137+'P5. Zoonoses'!W132+'P3. Coordination du RSI'!W132+'P.7. Sécurité et sûreté bio'!W131+'P8. Vaccination'!W125+'D.1. Système national de labo'!W132+'D2. Surveillance'!W139+'R.1. Gestion des urgences san.'!W133+'D3. Ressources humaines'!W132+'R.3. Prestation de services'!W139+'R2. Lien Santé publique et séc'!W131+'R.4. PCI'!W134+'P.6. SSA'!W133+'R5. CREC'!W132+'PoEs. Points d’entrée'!W132+'C.E. Événements chimiques'!W132+'R.E. Sit. urgence radiologique'!W133+'Autre domaine technique'!W132</f>
        <v>0</v>
      </c>
      <c r="H60" s="80">
        <f>'P1. Instruments juridiques'!X130+'P2. Financement'!X133+'P4. RAM'!X137+'P5. Zoonoses'!X132+'P3. Coordination du RSI'!X132+'P.7. Sécurité et sûreté bio'!X131+'P8. Vaccination'!X125+'D.1. Système national de labo'!X132+'D2. Surveillance'!X139+'R.1. Gestion des urgences san.'!X133+'D3. Ressources humaines'!X132+'R.3. Prestation de services'!X139+'R2. Lien Santé publique et séc'!X131+'R.4. PCI'!X134+'P.6. SSA'!X133+'R5. CREC'!X132+'PoEs. Points d’entrée'!X132+'C.E. Événements chimiques'!X132+'R.E. Sit. urgence radiologique'!X133+'Autre domaine technique'!X132</f>
        <v>0</v>
      </c>
      <c r="I60" s="80">
        <f>'P1. Instruments juridiques'!Y130+'P2. Financement'!Y133+'P4. RAM'!Y137+'P5. Zoonoses'!Y132+'P3. Coordination du RSI'!Y132+'P.7. Sécurité et sûreté bio'!Y131+'P8. Vaccination'!Y125+'D.1. Système national de labo'!Y132+'D2. Surveillance'!Y139+'R.1. Gestion des urgences san.'!Y133+'D3. Ressources humaines'!Y132+'R.3. Prestation de services'!Y139+'R2. Lien Santé publique et séc'!Y131+'R.4. PCI'!Y134+'P.6. SSA'!Y133+'R5. CREC'!Y132+'PoEs. Points d’entrée'!Y132+'C.E. Événements chimiques'!Y132+'R.E. Sit. urgence radiologique'!Y133+'Autre domaine technique'!Y132</f>
        <v>0</v>
      </c>
      <c r="J60" s="84">
        <f t="shared" ref="J60:J69" si="14">I60/Exchange_rate_local_currency_USD</f>
        <v>0</v>
      </c>
      <c r="K60" s="81" t="e">
        <f>J60/$J$70</f>
        <v>#DIV/0!</v>
      </c>
    </row>
    <row r="61" spans="3:11" ht="16.5" x14ac:dyDescent="0.25">
      <c r="C61" s="79" t="str">
        <f>'Informations de base'!$C$66</f>
        <v>Recurrent</v>
      </c>
      <c r="D61" s="80">
        <f>'P1. Instruments juridiques'!T131+'P2. Financement'!T134+'P4. RAM'!T138+'P5. Zoonoses'!T133+'P3. Coordination du RSI'!T133+'P.7. Sécurité et sûreté bio'!T132+'P8. Vaccination'!T126+'D.1. Système national de labo'!T133+'D2. Surveillance'!T140+'R.1. Gestion des urgences san.'!T134+'D3. Ressources humaines'!T133+'R.3. Prestation de services'!T140+'R2. Lien Santé publique et séc'!T132+'R.4. PCI'!T135+'P.6. SSA'!T134+'R5. CREC'!T133+'PoEs. Points d’entrée'!T133+'C.E. Événements chimiques'!T133+'R.E. Sit. urgence radiologique'!T134+'Autre domaine technique'!T133</f>
        <v>0</v>
      </c>
      <c r="E61" s="80">
        <f>'P1. Instruments juridiques'!U131+'P2. Financement'!U134+'P4. RAM'!U138+'P5. Zoonoses'!U133+'P3. Coordination du RSI'!U133+'P.7. Sécurité et sûreté bio'!U132+'P8. Vaccination'!U126+'D.1. Système national de labo'!U133+'D2. Surveillance'!U140+'R.1. Gestion des urgences san.'!U134+'D3. Ressources humaines'!U133+'R.3. Prestation de services'!U140+'R2. Lien Santé publique et séc'!U132+'R.4. PCI'!U135+'P.6. SSA'!U134+'R5. CREC'!U133+'PoEs. Points d’entrée'!U133+'C.E. Événements chimiques'!U133+'R.E. Sit. urgence radiologique'!U134+'Autre domaine technique'!U133</f>
        <v>0</v>
      </c>
      <c r="F61" s="80">
        <f>'P1. Instruments juridiques'!V131+'P2. Financement'!V134+'P4. RAM'!V138+'P5. Zoonoses'!V133+'P3. Coordination du RSI'!V133+'P.7. Sécurité et sûreté bio'!V132+'P8. Vaccination'!V126+'D.1. Système national de labo'!V133+'D2. Surveillance'!V140+'R.1. Gestion des urgences san.'!V134+'D3. Ressources humaines'!V133+'R.3. Prestation de services'!V140+'R2. Lien Santé publique et séc'!V132+'R.4. PCI'!V135+'P.6. SSA'!V134+'R5. CREC'!V133+'PoEs. Points d’entrée'!V133+'C.E. Événements chimiques'!V133+'R.E. Sit. urgence radiologique'!V134+'Autre domaine technique'!V133</f>
        <v>0</v>
      </c>
      <c r="G61" s="80">
        <f>'P1. Instruments juridiques'!W131+'P2. Financement'!W134+'P4. RAM'!W138+'P5. Zoonoses'!W133+'P3. Coordination du RSI'!W133+'P.7. Sécurité et sûreté bio'!W132+'P8. Vaccination'!W126+'D.1. Système national de labo'!W133+'D2. Surveillance'!W140+'R.1. Gestion des urgences san.'!W134+'D3. Ressources humaines'!W133+'R.3. Prestation de services'!W140+'R2. Lien Santé publique et séc'!W132+'R.4. PCI'!W135+'P.6. SSA'!W134+'R5. CREC'!W133+'PoEs. Points d’entrée'!W133+'C.E. Événements chimiques'!W133+'R.E. Sit. urgence radiologique'!W134+'Autre domaine technique'!W133</f>
        <v>0</v>
      </c>
      <c r="H61" s="80">
        <f>'P1. Instruments juridiques'!X131+'P2. Financement'!X134+'P4. RAM'!X138+'P5. Zoonoses'!X133+'P3. Coordination du RSI'!X133+'P.7. Sécurité et sûreté bio'!X132+'P8. Vaccination'!X126+'D.1. Système national de labo'!X133+'D2. Surveillance'!X140+'R.1. Gestion des urgences san.'!X134+'D3. Ressources humaines'!X133+'R.3. Prestation de services'!X140+'R2. Lien Santé publique et séc'!X132+'R.4. PCI'!X135+'P.6. SSA'!X134+'R5. CREC'!X133+'PoEs. Points d’entrée'!X133+'C.E. Événements chimiques'!X133+'R.E. Sit. urgence radiologique'!X134+'Autre domaine technique'!X133</f>
        <v>0</v>
      </c>
      <c r="I61" s="80">
        <f>'P1. Instruments juridiques'!Y131+'P2. Financement'!Y134+'P4. RAM'!Y138+'P5. Zoonoses'!Y133+'P3. Coordination du RSI'!Y133+'P.7. Sécurité et sûreté bio'!Y132+'P8. Vaccination'!Y126+'D.1. Système national de labo'!Y133+'D2. Surveillance'!Y140+'R.1. Gestion des urgences san.'!Y134+'D3. Ressources humaines'!Y133+'R.3. Prestation de services'!Y140+'R2. Lien Santé publique et séc'!Y132+'R.4. PCI'!Y135+'P.6. SSA'!Y134+'R5. CREC'!Y133+'PoEs. Points d’entrée'!Y133+'C.E. Événements chimiques'!Y133+'R.E. Sit. urgence radiologique'!Y134+'Autre domaine technique'!Y133</f>
        <v>0</v>
      </c>
      <c r="J61" s="84">
        <f t="shared" si="14"/>
        <v>0</v>
      </c>
      <c r="K61" s="81" t="e">
        <f t="shared" ref="K61:K70" si="15">J61/$J$70</f>
        <v>#DIV/0!</v>
      </c>
    </row>
    <row r="62" spans="3:11" ht="16.5" x14ac:dyDescent="0.25">
      <c r="C62" s="79" t="str">
        <f>'Informations de base'!$C$67</f>
        <v>Autre 1</v>
      </c>
      <c r="D62" s="80">
        <f>'P1. Instruments juridiques'!T132+'P2. Financement'!T135+'P4. RAM'!T139+'P5. Zoonoses'!T134+'P3. Coordination du RSI'!T134+'P.7. Sécurité et sûreté bio'!T133+'P8. Vaccination'!T127+'D.1. Système national de labo'!T134+'D2. Surveillance'!T141+'R.1. Gestion des urgences san.'!T135+'D3. Ressources humaines'!T134+'R.3. Prestation de services'!T141+'R2. Lien Santé publique et séc'!T133+'R.4. PCI'!T136+'P.6. SSA'!T135+'R5. CREC'!T134+'PoEs. Points d’entrée'!T134+'C.E. Événements chimiques'!T134+'R.E. Sit. urgence radiologique'!T135+'Autre domaine technique'!T134</f>
        <v>0</v>
      </c>
      <c r="E62" s="80">
        <f>'P1. Instruments juridiques'!U132+'P2. Financement'!U135+'P4. RAM'!U139+'P5. Zoonoses'!U134+'P3. Coordination du RSI'!U134+'P.7. Sécurité et sûreté bio'!U133+'P8. Vaccination'!U127+'D.1. Système national de labo'!U134+'D2. Surveillance'!U141+'R.1. Gestion des urgences san.'!U135+'D3. Ressources humaines'!U134+'R.3. Prestation de services'!U141+'R2. Lien Santé publique et séc'!U133+'R.4. PCI'!U136+'P.6. SSA'!U135+'R5. CREC'!U134+'PoEs. Points d’entrée'!U134+'C.E. Événements chimiques'!U134+'R.E. Sit. urgence radiologique'!U135+'Autre domaine technique'!U134</f>
        <v>0</v>
      </c>
      <c r="F62" s="80">
        <f>'P1. Instruments juridiques'!V132+'P2. Financement'!V135+'P4. RAM'!V139+'P5. Zoonoses'!V134+'P3. Coordination du RSI'!V134+'P.7. Sécurité et sûreté bio'!V133+'P8. Vaccination'!V127+'D.1. Système national de labo'!V134+'D2. Surveillance'!V141+'R.1. Gestion des urgences san.'!V135+'D3. Ressources humaines'!V134+'R.3. Prestation de services'!V141+'R2. Lien Santé publique et séc'!V133+'R.4. PCI'!V136+'P.6. SSA'!V135+'R5. CREC'!V134+'PoEs. Points d’entrée'!V134+'C.E. Événements chimiques'!V134+'R.E. Sit. urgence radiologique'!V135+'Autre domaine technique'!V134</f>
        <v>0</v>
      </c>
      <c r="G62" s="80">
        <f>'P1. Instruments juridiques'!W132+'P2. Financement'!W135+'P4. RAM'!W139+'P5. Zoonoses'!W134+'P3. Coordination du RSI'!W134+'P.7. Sécurité et sûreté bio'!W133+'P8. Vaccination'!W127+'D.1. Système national de labo'!W134+'D2. Surveillance'!W141+'R.1. Gestion des urgences san.'!W135+'D3. Ressources humaines'!W134+'R.3. Prestation de services'!W141+'R2. Lien Santé publique et séc'!W133+'R.4. PCI'!W136+'P.6. SSA'!W135+'R5. CREC'!W134+'PoEs. Points d’entrée'!W134+'C.E. Événements chimiques'!W134+'R.E. Sit. urgence radiologique'!W135+'Autre domaine technique'!W134</f>
        <v>0</v>
      </c>
      <c r="H62" s="80">
        <f>'P1. Instruments juridiques'!X132+'P2. Financement'!X135+'P4. RAM'!X139+'P5. Zoonoses'!X134+'P3. Coordination du RSI'!X134+'P.7. Sécurité et sûreté bio'!X133+'P8. Vaccination'!X127+'D.1. Système national de labo'!X134+'D2. Surveillance'!X141+'R.1. Gestion des urgences san.'!X135+'D3. Ressources humaines'!X134+'R.3. Prestation de services'!X141+'R2. Lien Santé publique et séc'!X133+'R.4. PCI'!X136+'P.6. SSA'!X135+'R5. CREC'!X134+'PoEs. Points d’entrée'!X134+'C.E. Événements chimiques'!X134+'R.E. Sit. urgence radiologique'!X135+'Autre domaine technique'!X134</f>
        <v>0</v>
      </c>
      <c r="I62" s="80">
        <f>'P1. Instruments juridiques'!Y132+'P2. Financement'!Y135+'P4. RAM'!Y139+'P5. Zoonoses'!Y134+'P3. Coordination du RSI'!Y134+'P.7. Sécurité et sûreté bio'!Y133+'P8. Vaccination'!Y127+'D.1. Système national de labo'!Y134+'D2. Surveillance'!Y141+'R.1. Gestion des urgences san.'!Y135+'D3. Ressources humaines'!Y134+'R.3. Prestation de services'!Y141+'R2. Lien Santé publique et séc'!Y133+'R.4. PCI'!Y136+'P.6. SSA'!Y135+'R5. CREC'!Y134+'PoEs. Points d’entrée'!Y134+'C.E. Événements chimiques'!Y134+'R.E. Sit. urgence radiologique'!Y135+'Autre domaine technique'!Y134</f>
        <v>0</v>
      </c>
      <c r="J62" s="84">
        <f t="shared" si="14"/>
        <v>0</v>
      </c>
      <c r="K62" s="81" t="e">
        <f t="shared" si="15"/>
        <v>#DIV/0!</v>
      </c>
    </row>
    <row r="63" spans="3:11" ht="16.5" x14ac:dyDescent="0.25">
      <c r="C63" s="79" t="str">
        <f>'Informations de base'!$C$68</f>
        <v>Autre 2</v>
      </c>
      <c r="D63" s="80">
        <f>'P1. Instruments juridiques'!T133+'P2. Financement'!T136+'P4. RAM'!T140+'P5. Zoonoses'!T135+'P3. Coordination du RSI'!T135+'P.7. Sécurité et sûreté bio'!T134+'P8. Vaccination'!T128+'D.1. Système national de labo'!T135+'D2. Surveillance'!T142+'R.1. Gestion des urgences san.'!T136+'D3. Ressources humaines'!T135+'R.3. Prestation de services'!T142+'R2. Lien Santé publique et séc'!T134+'R.4. PCI'!T137+'P.6. SSA'!T136+'R5. CREC'!T135+'PoEs. Points d’entrée'!T135+'C.E. Événements chimiques'!T135+'R.E. Sit. urgence radiologique'!T136+'Autre domaine technique'!T135</f>
        <v>0</v>
      </c>
      <c r="E63" s="80">
        <f>'P1. Instruments juridiques'!U133+'P2. Financement'!U136+'P4. RAM'!U140+'P5. Zoonoses'!U135+'P3. Coordination du RSI'!U135+'P.7. Sécurité et sûreté bio'!U134+'P8. Vaccination'!U128+'D.1. Système national de labo'!U135+'D2. Surveillance'!U142+'R.1. Gestion des urgences san.'!U136+'D3. Ressources humaines'!U135+'R.3. Prestation de services'!U142+'R2. Lien Santé publique et séc'!U134+'R.4. PCI'!U137+'P.6. SSA'!U136+'R5. CREC'!U135+'PoEs. Points d’entrée'!U135+'C.E. Événements chimiques'!U135+'R.E. Sit. urgence radiologique'!U136+'Autre domaine technique'!U135</f>
        <v>0</v>
      </c>
      <c r="F63" s="80">
        <f>'P1. Instruments juridiques'!V133+'P2. Financement'!V136+'P4. RAM'!V140+'P5. Zoonoses'!V135+'P3. Coordination du RSI'!V135+'P.7. Sécurité et sûreté bio'!V134+'P8. Vaccination'!V128+'D.1. Système national de labo'!V135+'D2. Surveillance'!V142+'R.1. Gestion des urgences san.'!V136+'D3. Ressources humaines'!V135+'R.3. Prestation de services'!V142+'R2. Lien Santé publique et séc'!V134+'R.4. PCI'!V137+'P.6. SSA'!V136+'R5. CREC'!V135+'PoEs. Points d’entrée'!V135+'C.E. Événements chimiques'!V135+'R.E. Sit. urgence radiologique'!V136+'Autre domaine technique'!V135</f>
        <v>0</v>
      </c>
      <c r="G63" s="80">
        <f>'P1. Instruments juridiques'!W133+'P2. Financement'!W136+'P4. RAM'!W140+'P5. Zoonoses'!W135+'P3. Coordination du RSI'!W135+'P.7. Sécurité et sûreté bio'!W134+'P8. Vaccination'!W128+'D.1. Système national de labo'!W135+'D2. Surveillance'!W142+'R.1. Gestion des urgences san.'!W136+'D3. Ressources humaines'!W135+'R.3. Prestation de services'!W142+'R2. Lien Santé publique et séc'!W134+'R.4. PCI'!W137+'P.6. SSA'!W136+'R5. CREC'!W135+'PoEs. Points d’entrée'!W135+'C.E. Événements chimiques'!W135+'R.E. Sit. urgence radiologique'!W136+'Autre domaine technique'!W135</f>
        <v>0</v>
      </c>
      <c r="H63" s="80">
        <f>'P1. Instruments juridiques'!X133+'P2. Financement'!X136+'P4. RAM'!X140+'P5. Zoonoses'!X135+'P3. Coordination du RSI'!X135+'P.7. Sécurité et sûreté bio'!X134+'P8. Vaccination'!X128+'D.1. Système national de labo'!X135+'D2. Surveillance'!X142+'R.1. Gestion des urgences san.'!X136+'D3. Ressources humaines'!X135+'R.3. Prestation de services'!X142+'R2. Lien Santé publique et séc'!X134+'R.4. PCI'!X137+'P.6. SSA'!X136+'R5. CREC'!X135+'PoEs. Points d’entrée'!X135+'C.E. Événements chimiques'!X135+'R.E. Sit. urgence radiologique'!X136+'Autre domaine technique'!X135</f>
        <v>0</v>
      </c>
      <c r="I63" s="80">
        <f>'P1. Instruments juridiques'!Y133+'P2. Financement'!Y136+'P4. RAM'!Y140+'P5. Zoonoses'!Y135+'P3. Coordination du RSI'!Y135+'P.7. Sécurité et sûreté bio'!Y134+'P8. Vaccination'!Y128+'D.1. Système national de labo'!Y135+'D2. Surveillance'!Y142+'R.1. Gestion des urgences san.'!Y136+'D3. Ressources humaines'!Y135+'R.3. Prestation de services'!Y142+'R2. Lien Santé publique et séc'!Y134+'R.4. PCI'!Y137+'P.6. SSA'!Y136+'R5. CREC'!Y135+'PoEs. Points d’entrée'!Y135+'C.E. Événements chimiques'!Y135+'R.E. Sit. urgence radiologique'!Y136+'Autre domaine technique'!Y135</f>
        <v>0</v>
      </c>
      <c r="J63" s="84">
        <f t="shared" si="14"/>
        <v>0</v>
      </c>
      <c r="K63" s="81" t="e">
        <f t="shared" si="15"/>
        <v>#DIV/0!</v>
      </c>
    </row>
    <row r="64" spans="3:11" ht="16.5" x14ac:dyDescent="0.25">
      <c r="C64" s="79">
        <f>'Informations de base'!$C$69</f>
        <v>0</v>
      </c>
      <c r="D64" s="80">
        <f>'P1. Instruments juridiques'!T134+'P2. Financement'!T137+'P4. RAM'!T141+'P5. Zoonoses'!T136+'P3. Coordination du RSI'!T136+'P.7. Sécurité et sûreté bio'!T135+'P8. Vaccination'!T129+'D.1. Système national de labo'!T136+'D2. Surveillance'!T143+'R.1. Gestion des urgences san.'!T137+'D3. Ressources humaines'!T136+'R.3. Prestation de services'!T143+'R2. Lien Santé publique et séc'!T135+'R.4. PCI'!T138+'P.6. SSA'!T137+'R5. CREC'!T136+'PoEs. Points d’entrée'!T136+'C.E. Événements chimiques'!T136+'R.E. Sit. urgence radiologique'!T137+'Autre domaine technique'!T136</f>
        <v>0</v>
      </c>
      <c r="E64" s="80">
        <f>'P1. Instruments juridiques'!U134+'P2. Financement'!U137+'P4. RAM'!U141+'P5. Zoonoses'!U136+'P3. Coordination du RSI'!U136+'P.7. Sécurité et sûreté bio'!U135+'P8. Vaccination'!U129+'D.1. Système national de labo'!U136+'D2. Surveillance'!U143+'R.1. Gestion des urgences san.'!U137+'D3. Ressources humaines'!U136+'R.3. Prestation de services'!U143+'R2. Lien Santé publique et séc'!U135+'R.4. PCI'!U138+'P.6. SSA'!U137+'R5. CREC'!U136+'PoEs. Points d’entrée'!U136+'C.E. Événements chimiques'!U136+'R.E. Sit. urgence radiologique'!U137+'Autre domaine technique'!U136</f>
        <v>0</v>
      </c>
      <c r="F64" s="80">
        <f>'P1. Instruments juridiques'!V134+'P2. Financement'!V137+'P4. RAM'!V141+'P5. Zoonoses'!V136+'P3. Coordination du RSI'!V136+'P.7. Sécurité et sûreté bio'!V135+'P8. Vaccination'!V129+'D.1. Système national de labo'!V136+'D2. Surveillance'!V143+'R.1. Gestion des urgences san.'!V137+'D3. Ressources humaines'!V136+'R.3. Prestation de services'!V143+'R2. Lien Santé publique et séc'!V135+'R.4. PCI'!V138+'P.6. SSA'!V137+'R5. CREC'!V136+'PoEs. Points d’entrée'!V136+'C.E. Événements chimiques'!V136+'R.E. Sit. urgence radiologique'!V137+'Autre domaine technique'!V136</f>
        <v>0</v>
      </c>
      <c r="G64" s="80">
        <f>'P1. Instruments juridiques'!W134+'P2. Financement'!W137+'P4. RAM'!W141+'P5. Zoonoses'!W136+'P3. Coordination du RSI'!W136+'P.7. Sécurité et sûreté bio'!W135+'P8. Vaccination'!W129+'D.1. Système national de labo'!W136+'D2. Surveillance'!W143+'R.1. Gestion des urgences san.'!W137+'D3. Ressources humaines'!W136+'R.3. Prestation de services'!W143+'R2. Lien Santé publique et séc'!W135+'R.4. PCI'!W138+'P.6. SSA'!W137+'R5. CREC'!W136+'PoEs. Points d’entrée'!W136+'C.E. Événements chimiques'!W136+'R.E. Sit. urgence radiologique'!W137+'Autre domaine technique'!W136</f>
        <v>0</v>
      </c>
      <c r="H64" s="80">
        <f>'P1. Instruments juridiques'!X134+'P2. Financement'!X137+'P4. RAM'!X141+'P5. Zoonoses'!X136+'P3. Coordination du RSI'!X136+'P.7. Sécurité et sûreté bio'!X135+'P8. Vaccination'!X129+'D.1. Système national de labo'!X136+'D2. Surveillance'!X143+'R.1. Gestion des urgences san.'!X137+'D3. Ressources humaines'!X136+'R.3. Prestation de services'!X143+'R2. Lien Santé publique et séc'!X135+'R.4. PCI'!X138+'P.6. SSA'!X137+'R5. CREC'!X136+'PoEs. Points d’entrée'!X136+'C.E. Événements chimiques'!X136+'R.E. Sit. urgence radiologique'!X137+'Autre domaine technique'!X136</f>
        <v>0</v>
      </c>
      <c r="I64" s="80">
        <f>'P1. Instruments juridiques'!Y134+'P2. Financement'!Y137+'P4. RAM'!Y141+'P5. Zoonoses'!Y136+'P3. Coordination du RSI'!Y136+'P.7. Sécurité et sûreté bio'!Y135+'P8. Vaccination'!Y129+'D.1. Système national de labo'!Y136+'D2. Surveillance'!Y143+'R.1. Gestion des urgences san.'!Y137+'D3. Ressources humaines'!Y136+'R.3. Prestation de services'!Y143+'R2. Lien Santé publique et séc'!Y135+'R.4. PCI'!Y138+'P.6. SSA'!Y137+'R5. CREC'!Y136+'PoEs. Points d’entrée'!Y136+'C.E. Événements chimiques'!Y136+'R.E. Sit. urgence radiologique'!Y137+'Autre domaine technique'!Y136</f>
        <v>0</v>
      </c>
      <c r="J64" s="84">
        <f t="shared" si="14"/>
        <v>0</v>
      </c>
      <c r="K64" s="81" t="e">
        <f t="shared" si="15"/>
        <v>#DIV/0!</v>
      </c>
    </row>
    <row r="65" spans="3:12" ht="16.5" x14ac:dyDescent="0.25">
      <c r="C65" s="79">
        <f>'Informations de base'!$C$70</f>
        <v>0</v>
      </c>
      <c r="D65" s="80">
        <f>'P1. Instruments juridiques'!T135+'P2. Financement'!T138+'P4. RAM'!T142+'P5. Zoonoses'!T137+'P3. Coordination du RSI'!T137+'P.7. Sécurité et sûreté bio'!T136+'P8. Vaccination'!T130+'D.1. Système national de labo'!T137+'D2. Surveillance'!T144+'R.1. Gestion des urgences san.'!T138+'D3. Ressources humaines'!T137+'R.3. Prestation de services'!T144+'R2. Lien Santé publique et séc'!T136+'R.4. PCI'!T139+'P.6. SSA'!T138+'R5. CREC'!T137+'PoEs. Points d’entrée'!T137+'C.E. Événements chimiques'!T137+'R.E. Sit. urgence radiologique'!T138+'Autre domaine technique'!T137</f>
        <v>0</v>
      </c>
      <c r="E65" s="80">
        <f>'P1. Instruments juridiques'!U135+'P2. Financement'!U138+'P4. RAM'!U142+'P5. Zoonoses'!U137+'P3. Coordination du RSI'!U137+'P.7. Sécurité et sûreté bio'!U136+'P8. Vaccination'!U130+'D.1. Système national de labo'!U137+'D2. Surveillance'!U144+'R.1. Gestion des urgences san.'!U138+'D3. Ressources humaines'!U137+'R.3. Prestation de services'!U144+'R2. Lien Santé publique et séc'!U136+'R.4. PCI'!U139+'P.6. SSA'!U138+'R5. CREC'!U137+'PoEs. Points d’entrée'!U137+'C.E. Événements chimiques'!U137+'R.E. Sit. urgence radiologique'!U138+'Autre domaine technique'!U137</f>
        <v>0</v>
      </c>
      <c r="F65" s="80">
        <f>'P1. Instruments juridiques'!V135+'P2. Financement'!V138+'P4. RAM'!V142+'P5. Zoonoses'!V137+'P3. Coordination du RSI'!V137+'P.7. Sécurité et sûreté bio'!V136+'P8. Vaccination'!V130+'D.1. Système national de labo'!V137+'D2. Surveillance'!V144+'R.1. Gestion des urgences san.'!V138+'D3. Ressources humaines'!V137+'R.3. Prestation de services'!V144+'R2. Lien Santé publique et séc'!V136+'R.4. PCI'!V139+'P.6. SSA'!V138+'R5. CREC'!V137+'PoEs. Points d’entrée'!V137+'C.E. Événements chimiques'!V137+'R.E. Sit. urgence radiologique'!V138+'Autre domaine technique'!V137</f>
        <v>0</v>
      </c>
      <c r="G65" s="80">
        <f>'P1. Instruments juridiques'!W135+'P2. Financement'!W138+'P4. RAM'!W142+'P5. Zoonoses'!W137+'P3. Coordination du RSI'!W137+'P.7. Sécurité et sûreté bio'!W136+'P8. Vaccination'!W130+'D.1. Système national de labo'!W137+'D2. Surveillance'!W144+'R.1. Gestion des urgences san.'!W138+'D3. Ressources humaines'!W137+'R.3. Prestation de services'!W144+'R2. Lien Santé publique et séc'!W136+'R.4. PCI'!W139+'P.6. SSA'!W138+'R5. CREC'!W137+'PoEs. Points d’entrée'!W137+'C.E. Événements chimiques'!W137+'R.E. Sit. urgence radiologique'!W138+'Autre domaine technique'!W137</f>
        <v>0</v>
      </c>
      <c r="H65" s="80">
        <f>'P1. Instruments juridiques'!X135+'P2. Financement'!X138+'P4. RAM'!X142+'P5. Zoonoses'!X137+'P3. Coordination du RSI'!X137+'P.7. Sécurité et sûreté bio'!X136+'P8. Vaccination'!X130+'D.1. Système national de labo'!X137+'D2. Surveillance'!X144+'R.1. Gestion des urgences san.'!X138+'D3. Ressources humaines'!X137+'R.3. Prestation de services'!X144+'R2. Lien Santé publique et séc'!X136+'R.4. PCI'!X139+'P.6. SSA'!X138+'R5. CREC'!X137+'PoEs. Points d’entrée'!X137+'C.E. Événements chimiques'!X137+'R.E. Sit. urgence radiologique'!X138+'Autre domaine technique'!X137</f>
        <v>0</v>
      </c>
      <c r="I65" s="80">
        <f>'P1. Instruments juridiques'!Y135+'P2. Financement'!Y138+'P4. RAM'!Y142+'P5. Zoonoses'!Y137+'P3. Coordination du RSI'!Y137+'P.7. Sécurité et sûreté bio'!Y136+'P8. Vaccination'!Y130+'D.1. Système national de labo'!Y137+'D2. Surveillance'!Y144+'R.1. Gestion des urgences san.'!Y138+'D3. Ressources humaines'!Y137+'R.3. Prestation de services'!Y144+'R2. Lien Santé publique et séc'!Y136+'R.4. PCI'!Y139+'P.6. SSA'!Y138+'R5. CREC'!Y137+'PoEs. Points d’entrée'!Y137+'C.E. Événements chimiques'!Y137+'R.E. Sit. urgence radiologique'!Y138+'Autre domaine technique'!Y137</f>
        <v>0</v>
      </c>
      <c r="J65" s="84">
        <f t="shared" si="14"/>
        <v>0</v>
      </c>
      <c r="K65" s="81" t="e">
        <f t="shared" si="15"/>
        <v>#DIV/0!</v>
      </c>
    </row>
    <row r="66" spans="3:12" ht="16.5" x14ac:dyDescent="0.25">
      <c r="C66" s="79">
        <f>'Informations de base'!$C$71</f>
        <v>0</v>
      </c>
      <c r="D66" s="80">
        <f>'P1. Instruments juridiques'!T136+'P2. Financement'!T139+'P4. RAM'!T143+'P5. Zoonoses'!T138+'P3. Coordination du RSI'!T138+'P.7. Sécurité et sûreté bio'!T137+'P8. Vaccination'!T131+'D.1. Système national de labo'!T138+'D2. Surveillance'!T145+'R.1. Gestion des urgences san.'!T139+'D3. Ressources humaines'!T138+'R.3. Prestation de services'!T145+'R2. Lien Santé publique et séc'!T137+'R.4. PCI'!T140+'P.6. SSA'!T139+'R5. CREC'!T138+'PoEs. Points d’entrée'!T138+'C.E. Événements chimiques'!T138+'R.E. Sit. urgence radiologique'!T139+'Autre domaine technique'!T138</f>
        <v>0</v>
      </c>
      <c r="E66" s="80">
        <f>'P1. Instruments juridiques'!U136+'P2. Financement'!U139+'P4. RAM'!U143+'P5. Zoonoses'!U138+'P3. Coordination du RSI'!U138+'P.7. Sécurité et sûreté bio'!U137+'P8. Vaccination'!U131+'D.1. Système national de labo'!U138+'D2. Surveillance'!U145+'R.1. Gestion des urgences san.'!U139+'D3. Ressources humaines'!U138+'R.3. Prestation de services'!U145+'R2. Lien Santé publique et séc'!U137+'R.4. PCI'!U140+'P.6. SSA'!U139+'R5. CREC'!U138+'PoEs. Points d’entrée'!U138+'C.E. Événements chimiques'!U138+'R.E. Sit. urgence radiologique'!U139+'Autre domaine technique'!U138</f>
        <v>0</v>
      </c>
      <c r="F66" s="80">
        <f>'P1. Instruments juridiques'!V136+'P2. Financement'!V139+'P4. RAM'!V143+'P5. Zoonoses'!V138+'P3. Coordination du RSI'!V138+'P.7. Sécurité et sûreté bio'!V137+'P8. Vaccination'!V131+'D.1. Système national de labo'!V138+'D2. Surveillance'!V145+'R.1. Gestion des urgences san.'!V139+'D3. Ressources humaines'!V138+'R.3. Prestation de services'!V145+'R2. Lien Santé publique et séc'!V137+'R.4. PCI'!V140+'P.6. SSA'!V139+'R5. CREC'!V138+'PoEs. Points d’entrée'!V138+'C.E. Événements chimiques'!V138+'R.E. Sit. urgence radiologique'!V139+'Autre domaine technique'!V138</f>
        <v>0</v>
      </c>
      <c r="G66" s="80">
        <f>'P1. Instruments juridiques'!W136+'P2. Financement'!W139+'P4. RAM'!W143+'P5. Zoonoses'!W138+'P3. Coordination du RSI'!W138+'P.7. Sécurité et sûreté bio'!W137+'P8. Vaccination'!W131+'D.1. Système national de labo'!W138+'D2. Surveillance'!W145+'R.1. Gestion des urgences san.'!W139+'D3. Ressources humaines'!W138+'R.3. Prestation de services'!W145+'R2. Lien Santé publique et séc'!W137+'R.4. PCI'!W140+'P.6. SSA'!W139+'R5. CREC'!W138+'PoEs. Points d’entrée'!W138+'C.E. Événements chimiques'!W138+'R.E. Sit. urgence radiologique'!W139+'Autre domaine technique'!W138</f>
        <v>0</v>
      </c>
      <c r="H66" s="80">
        <f>'P1. Instruments juridiques'!X136+'P2. Financement'!X139+'P4. RAM'!X143+'P5. Zoonoses'!X138+'P3. Coordination du RSI'!X138+'P.7. Sécurité et sûreté bio'!X137+'P8. Vaccination'!X131+'D.1. Système national de labo'!X138+'D2. Surveillance'!X145+'R.1. Gestion des urgences san.'!X139+'D3. Ressources humaines'!X138+'R.3. Prestation de services'!X145+'R2. Lien Santé publique et séc'!X137+'R.4. PCI'!X140+'P.6. SSA'!X139+'R5. CREC'!X138+'PoEs. Points d’entrée'!X138+'C.E. Événements chimiques'!X138+'R.E. Sit. urgence radiologique'!X139+'Autre domaine technique'!X138</f>
        <v>0</v>
      </c>
      <c r="I66" s="80">
        <f>'P1. Instruments juridiques'!Y136+'P2. Financement'!Y139+'P4. RAM'!Y143+'P5. Zoonoses'!Y138+'P3. Coordination du RSI'!Y138+'P.7. Sécurité et sûreté bio'!Y137+'P8. Vaccination'!Y131+'D.1. Système national de labo'!Y138+'D2. Surveillance'!Y145+'R.1. Gestion des urgences san.'!Y139+'D3. Ressources humaines'!Y138+'R.3. Prestation de services'!Y145+'R2. Lien Santé publique et séc'!Y137+'R.4. PCI'!Y140+'P.6. SSA'!Y139+'R5. CREC'!Y138+'PoEs. Points d’entrée'!Y138+'C.E. Événements chimiques'!Y138+'R.E. Sit. urgence radiologique'!Y139+'Autre domaine technique'!Y138</f>
        <v>0</v>
      </c>
      <c r="J66" s="84">
        <f t="shared" si="14"/>
        <v>0</v>
      </c>
      <c r="K66" s="81" t="e">
        <f t="shared" si="15"/>
        <v>#DIV/0!</v>
      </c>
    </row>
    <row r="67" spans="3:12" ht="16.5" x14ac:dyDescent="0.25">
      <c r="C67" s="79">
        <f>'Informations de base'!$C$72</f>
        <v>0</v>
      </c>
      <c r="D67" s="80">
        <f>'P1. Instruments juridiques'!T137+'P2. Financement'!T140+'P4. RAM'!T144+'P5. Zoonoses'!T139+'P3. Coordination du RSI'!T139+'P.7. Sécurité et sûreté bio'!T138+'P8. Vaccination'!T132+'D.1. Système national de labo'!T139+'D2. Surveillance'!T146+'R.1. Gestion des urgences san.'!T140+'D3. Ressources humaines'!T139+'R.3. Prestation de services'!T146+'R2. Lien Santé publique et séc'!T138+'R.4. PCI'!T141+'P.6. SSA'!T140+'R5. CREC'!T139+'PoEs. Points d’entrée'!T139+'C.E. Événements chimiques'!T139+'R.E. Sit. urgence radiologique'!T140+'Autre domaine technique'!T139</f>
        <v>0</v>
      </c>
      <c r="E67" s="80">
        <f>'P1. Instruments juridiques'!U137+'P2. Financement'!U140+'P4. RAM'!U144+'P5. Zoonoses'!U139+'P3. Coordination du RSI'!U139+'P.7. Sécurité et sûreté bio'!U138+'P8. Vaccination'!U132+'D.1. Système national de labo'!U139+'D2. Surveillance'!U146+'R.1. Gestion des urgences san.'!U140+'D3. Ressources humaines'!U139+'R.3. Prestation de services'!U146+'R2. Lien Santé publique et séc'!U138+'R.4. PCI'!U141+'P.6. SSA'!U140+'R5. CREC'!U139+'PoEs. Points d’entrée'!U139+'C.E. Événements chimiques'!U139+'R.E. Sit. urgence radiologique'!U140+'Autre domaine technique'!U139</f>
        <v>0</v>
      </c>
      <c r="F67" s="80">
        <f>'P1. Instruments juridiques'!V137+'P2. Financement'!V140+'P4. RAM'!V144+'P5. Zoonoses'!V139+'P3. Coordination du RSI'!V139+'P.7. Sécurité et sûreté bio'!V138+'P8. Vaccination'!V132+'D.1. Système national de labo'!V139+'D2. Surveillance'!V146+'R.1. Gestion des urgences san.'!V140+'D3. Ressources humaines'!V139+'R.3. Prestation de services'!V146+'R2. Lien Santé publique et séc'!V138+'R.4. PCI'!V141+'P.6. SSA'!V140+'R5. CREC'!V139+'PoEs. Points d’entrée'!V139+'C.E. Événements chimiques'!V139+'R.E. Sit. urgence radiologique'!V140+'Autre domaine technique'!V139</f>
        <v>0</v>
      </c>
      <c r="G67" s="80">
        <f>'P1. Instruments juridiques'!W137+'P2. Financement'!W140+'P4. RAM'!W144+'P5. Zoonoses'!W139+'P3. Coordination du RSI'!W139+'P.7. Sécurité et sûreté bio'!W138+'P8. Vaccination'!W132+'D.1. Système national de labo'!W139+'D2. Surveillance'!W146+'R.1. Gestion des urgences san.'!W140+'D3. Ressources humaines'!W139+'R.3. Prestation de services'!W146+'R2. Lien Santé publique et séc'!W138+'R.4. PCI'!W141+'P.6. SSA'!W140+'R5. CREC'!W139+'PoEs. Points d’entrée'!W139+'C.E. Événements chimiques'!W139+'R.E. Sit. urgence radiologique'!W140+'Autre domaine technique'!W139</f>
        <v>0</v>
      </c>
      <c r="H67" s="80">
        <f>'P1. Instruments juridiques'!X137+'P2. Financement'!X140+'P4. RAM'!X144+'P5. Zoonoses'!X139+'P3. Coordination du RSI'!X139+'P.7. Sécurité et sûreté bio'!X138+'P8. Vaccination'!X132+'D.1. Système national de labo'!X139+'D2. Surveillance'!X146+'R.1. Gestion des urgences san.'!X140+'D3. Ressources humaines'!X139+'R.3. Prestation de services'!X146+'R2. Lien Santé publique et séc'!X138+'R.4. PCI'!X141+'P.6. SSA'!X140+'R5. CREC'!X139+'PoEs. Points d’entrée'!X139+'C.E. Événements chimiques'!X139+'R.E. Sit. urgence radiologique'!X140+'Autre domaine technique'!X139</f>
        <v>0</v>
      </c>
      <c r="I67" s="80">
        <f>'P1. Instruments juridiques'!Y137+'P2. Financement'!Y140+'P4. RAM'!Y144+'P5. Zoonoses'!Y139+'P3. Coordination du RSI'!Y139+'P.7. Sécurité et sûreté bio'!Y138+'P8. Vaccination'!Y132+'D.1. Système national de labo'!Y139+'D2. Surveillance'!Y146+'R.1. Gestion des urgences san.'!Y140+'D3. Ressources humaines'!Y139+'R.3. Prestation de services'!Y146+'R2. Lien Santé publique et séc'!Y138+'R.4. PCI'!Y141+'P.6. SSA'!Y140+'R5. CREC'!Y139+'PoEs. Points d’entrée'!Y139+'C.E. Événements chimiques'!Y139+'R.E. Sit. urgence radiologique'!Y140+'Autre domaine technique'!Y139</f>
        <v>0</v>
      </c>
      <c r="J67" s="84">
        <f t="shared" si="14"/>
        <v>0</v>
      </c>
      <c r="K67" s="81" t="e">
        <f t="shared" si="15"/>
        <v>#DIV/0!</v>
      </c>
    </row>
    <row r="68" spans="3:12" ht="16.5" x14ac:dyDescent="0.25">
      <c r="C68" s="79">
        <f>'Informations de base'!$C$73</f>
        <v>0</v>
      </c>
      <c r="D68" s="80">
        <f>'P1. Instruments juridiques'!T138+'P2. Financement'!T141+'P4. RAM'!T145+'P5. Zoonoses'!T140+'P3. Coordination du RSI'!T140+'P.7. Sécurité et sûreté bio'!T139+'P8. Vaccination'!T133+'D.1. Système national de labo'!T140+'D2. Surveillance'!T147+'R.1. Gestion des urgences san.'!T141+'D3. Ressources humaines'!T140+'R.3. Prestation de services'!T147+'R2. Lien Santé publique et séc'!T139+'R.4. PCI'!T142+'P.6. SSA'!T141+'R5. CREC'!T140+'PoEs. Points d’entrée'!T140+'C.E. Événements chimiques'!T140+'R.E. Sit. urgence radiologique'!T141+'Autre domaine technique'!T140</f>
        <v>0</v>
      </c>
      <c r="E68" s="80">
        <f>'P1. Instruments juridiques'!U138+'P2. Financement'!U141+'P4. RAM'!U145+'P5. Zoonoses'!U140+'P3. Coordination du RSI'!U140+'P.7. Sécurité et sûreté bio'!U139+'P8. Vaccination'!U133+'D.1. Système national de labo'!U140+'D2. Surveillance'!U147+'R.1. Gestion des urgences san.'!U141+'D3. Ressources humaines'!U140+'R.3. Prestation de services'!U147+'R2. Lien Santé publique et séc'!U139+'R.4. PCI'!U142+'P.6. SSA'!U141+'R5. CREC'!U140+'PoEs. Points d’entrée'!U140+'C.E. Événements chimiques'!U140+'R.E. Sit. urgence radiologique'!U141+'Autre domaine technique'!U140</f>
        <v>0</v>
      </c>
      <c r="F68" s="80">
        <f>'P1. Instruments juridiques'!V138+'P2. Financement'!V141+'P4. RAM'!V145+'P5. Zoonoses'!V140+'P3. Coordination du RSI'!V140+'P.7. Sécurité et sûreté bio'!V139+'P8. Vaccination'!V133+'D.1. Système national de labo'!V140+'D2. Surveillance'!V147+'R.1. Gestion des urgences san.'!V141+'D3. Ressources humaines'!V140+'R.3. Prestation de services'!V147+'R2. Lien Santé publique et séc'!V139+'R.4. PCI'!V142+'P.6. SSA'!V141+'R5. CREC'!V140+'PoEs. Points d’entrée'!V140+'C.E. Événements chimiques'!V140+'R.E. Sit. urgence radiologique'!V141+'Autre domaine technique'!V140</f>
        <v>0</v>
      </c>
      <c r="G68" s="80">
        <f>'P1. Instruments juridiques'!W138+'P2. Financement'!W141+'P4. RAM'!W145+'P5. Zoonoses'!W140+'P3. Coordination du RSI'!W140+'P.7. Sécurité et sûreté bio'!W139+'P8. Vaccination'!W133+'D.1. Système national de labo'!W140+'D2. Surveillance'!W147+'R.1. Gestion des urgences san.'!W141+'D3. Ressources humaines'!W140+'R.3. Prestation de services'!W147+'R2. Lien Santé publique et séc'!W139+'R.4. PCI'!W142+'P.6. SSA'!W141+'R5. CREC'!W140+'PoEs. Points d’entrée'!W140+'C.E. Événements chimiques'!W140+'R.E. Sit. urgence radiologique'!W141+'Autre domaine technique'!W140</f>
        <v>0</v>
      </c>
      <c r="H68" s="80">
        <f>'P1. Instruments juridiques'!X138+'P2. Financement'!X141+'P4. RAM'!X145+'P5. Zoonoses'!X140+'P3. Coordination du RSI'!X140+'P.7. Sécurité et sûreté bio'!X139+'P8. Vaccination'!X133+'D.1. Système national de labo'!X140+'D2. Surveillance'!X147+'R.1. Gestion des urgences san.'!X141+'D3. Ressources humaines'!X140+'R.3. Prestation de services'!X147+'R2. Lien Santé publique et séc'!X139+'R.4. PCI'!X142+'P.6. SSA'!X141+'R5. CREC'!X140+'PoEs. Points d’entrée'!X140+'C.E. Événements chimiques'!X140+'R.E. Sit. urgence radiologique'!X141+'Autre domaine technique'!X140</f>
        <v>0</v>
      </c>
      <c r="I68" s="80">
        <f>'P1. Instruments juridiques'!Y138+'P2. Financement'!Y141+'P4. RAM'!Y145+'P5. Zoonoses'!Y140+'P3. Coordination du RSI'!Y140+'P.7. Sécurité et sûreté bio'!Y139+'P8. Vaccination'!Y133+'D.1. Système national de labo'!Y140+'D2. Surveillance'!Y147+'R.1. Gestion des urgences san.'!Y141+'D3. Ressources humaines'!Y140+'R.3. Prestation de services'!Y147+'R2. Lien Santé publique et séc'!Y139+'R.4. PCI'!Y142+'P.6. SSA'!Y141+'R5. CREC'!Y140+'PoEs. Points d’entrée'!Y140+'C.E. Événements chimiques'!Y140+'R.E. Sit. urgence radiologique'!Y141+'Autre domaine technique'!Y140</f>
        <v>0</v>
      </c>
      <c r="J68" s="84">
        <f t="shared" si="14"/>
        <v>0</v>
      </c>
      <c r="K68" s="81" t="e">
        <f t="shared" si="15"/>
        <v>#DIV/0!</v>
      </c>
    </row>
    <row r="69" spans="3:12" ht="16.5" x14ac:dyDescent="0.25">
      <c r="C69" s="79">
        <f>'Informations de base'!$C$74</f>
        <v>0</v>
      </c>
      <c r="D69" s="80">
        <f>'P1. Instruments juridiques'!T139+'P2. Financement'!T142+'P4. RAM'!T146+'P5. Zoonoses'!T141+'P3. Coordination du RSI'!T141+'P.7. Sécurité et sûreté bio'!T140+'P8. Vaccination'!T134+'D.1. Système national de labo'!T141+'D2. Surveillance'!T148+'R.1. Gestion des urgences san.'!T142+'D3. Ressources humaines'!T141+'R.3. Prestation de services'!T148+'R2. Lien Santé publique et séc'!T140+'R.4. PCI'!T143+'P.6. SSA'!T142+'R5. CREC'!T141+'PoEs. Points d’entrée'!T141+'C.E. Événements chimiques'!T141+'R.E. Sit. urgence radiologique'!T142+'Autre domaine technique'!T141</f>
        <v>0</v>
      </c>
      <c r="E69" s="80">
        <f>'P1. Instruments juridiques'!U139+'P2. Financement'!U142+'P4. RAM'!U146+'P5. Zoonoses'!U141+'P3. Coordination du RSI'!U141+'P.7. Sécurité et sûreté bio'!U140+'P8. Vaccination'!U134+'D.1. Système national de labo'!U141+'D2. Surveillance'!U148+'R.1. Gestion des urgences san.'!U142+'D3. Ressources humaines'!U141+'R.3. Prestation de services'!U148+'R2. Lien Santé publique et séc'!U140+'R.4. PCI'!U143+'P.6. SSA'!U142+'R5. CREC'!U141+'PoEs. Points d’entrée'!U141+'C.E. Événements chimiques'!U141+'R.E. Sit. urgence radiologique'!U142+'Autre domaine technique'!U141</f>
        <v>0</v>
      </c>
      <c r="F69" s="80">
        <f>'P1. Instruments juridiques'!V139+'P2. Financement'!V142+'P4. RAM'!V146+'P5. Zoonoses'!V141+'P3. Coordination du RSI'!V141+'P.7. Sécurité et sûreté bio'!V140+'P8. Vaccination'!V134+'D.1. Système national de labo'!V141+'D2. Surveillance'!V148+'R.1. Gestion des urgences san.'!V142+'D3. Ressources humaines'!V141+'R.3. Prestation de services'!V148+'R2. Lien Santé publique et séc'!V140+'R.4. PCI'!V143+'P.6. SSA'!V142+'R5. CREC'!V141+'PoEs. Points d’entrée'!V141+'C.E. Événements chimiques'!V141+'R.E. Sit. urgence radiologique'!V142+'Autre domaine technique'!V141</f>
        <v>0</v>
      </c>
      <c r="G69" s="80">
        <f>'P1. Instruments juridiques'!W139+'P2. Financement'!W142+'P4. RAM'!W146+'P5. Zoonoses'!W141+'P3. Coordination du RSI'!W141+'P.7. Sécurité et sûreté bio'!W140+'P8. Vaccination'!W134+'D.1. Système national de labo'!W141+'D2. Surveillance'!W148+'R.1. Gestion des urgences san.'!W142+'D3. Ressources humaines'!W141+'R.3. Prestation de services'!W148+'R2. Lien Santé publique et séc'!W140+'R.4. PCI'!W143+'P.6. SSA'!W142+'R5. CREC'!W141+'PoEs. Points d’entrée'!W141+'C.E. Événements chimiques'!W141+'R.E. Sit. urgence radiologique'!W142+'Autre domaine technique'!W141</f>
        <v>0</v>
      </c>
      <c r="H69" s="80">
        <f>'P1. Instruments juridiques'!X139+'P2. Financement'!X142+'P4. RAM'!X146+'P5. Zoonoses'!X141+'P3. Coordination du RSI'!X141+'P.7. Sécurité et sûreté bio'!X140+'P8. Vaccination'!X134+'D.1. Système national de labo'!X141+'D2. Surveillance'!X148+'R.1. Gestion des urgences san.'!X142+'D3. Ressources humaines'!X141+'R.3. Prestation de services'!X148+'R2. Lien Santé publique et séc'!X140+'R.4. PCI'!X143+'P.6. SSA'!X142+'R5. CREC'!X141+'PoEs. Points d’entrée'!X141+'C.E. Événements chimiques'!X141+'R.E. Sit. urgence radiologique'!X142+'Autre domaine technique'!X141</f>
        <v>0</v>
      </c>
      <c r="I69" s="80">
        <f>'P1. Instruments juridiques'!Y139+'P2. Financement'!Y142+'P4. RAM'!Y146+'P5. Zoonoses'!Y141+'P3. Coordination du RSI'!Y141+'P.7. Sécurité et sûreté bio'!Y140+'P8. Vaccination'!Y134+'D.1. Système national de labo'!Y141+'D2. Surveillance'!Y148+'R.1. Gestion des urgences san.'!Y142+'D3. Ressources humaines'!Y141+'R.3. Prestation de services'!Y148+'R2. Lien Santé publique et séc'!Y140+'R.4. PCI'!Y143+'P.6. SSA'!Y142+'R5. CREC'!Y141+'PoEs. Points d’entrée'!Y141+'C.E. Événements chimiques'!Y141+'R.E. Sit. urgence radiologique'!Y142+'Autre domaine technique'!Y141</f>
        <v>0</v>
      </c>
      <c r="J69" s="84">
        <f t="shared" si="14"/>
        <v>0</v>
      </c>
      <c r="K69" s="81" t="e">
        <f t="shared" si="15"/>
        <v>#DIV/0!</v>
      </c>
    </row>
    <row r="70" spans="3:12" ht="16.5" x14ac:dyDescent="0.25">
      <c r="C70" s="82" t="s">
        <v>108</v>
      </c>
      <c r="D70" s="82">
        <f t="shared" ref="D70:I70" si="16">SUM(D60:D69)</f>
        <v>0</v>
      </c>
      <c r="E70" s="82">
        <f t="shared" si="16"/>
        <v>0</v>
      </c>
      <c r="F70" s="82">
        <f t="shared" si="16"/>
        <v>0</v>
      </c>
      <c r="G70" s="82">
        <f t="shared" si="16"/>
        <v>0</v>
      </c>
      <c r="H70" s="82">
        <f t="shared" si="16"/>
        <v>0</v>
      </c>
      <c r="I70" s="82">
        <f t="shared" si="16"/>
        <v>0</v>
      </c>
      <c r="J70" s="82">
        <f>SUM(J60:J69)</f>
        <v>0</v>
      </c>
      <c r="K70" s="81" t="e">
        <f t="shared" si="15"/>
        <v>#DIV/0!</v>
      </c>
    </row>
    <row r="71" spans="3:12" ht="15.75" x14ac:dyDescent="0.25">
      <c r="C71" s="145"/>
      <c r="D71" s="37"/>
      <c r="E71" s="37"/>
      <c r="F71" s="37"/>
      <c r="G71" s="37"/>
      <c r="H71" s="37"/>
      <c r="I71" s="37"/>
    </row>
    <row r="72" spans="3:12" ht="45" x14ac:dyDescent="0.25">
      <c r="C72" s="155" t="s">
        <v>653</v>
      </c>
      <c r="D72" s="77">
        <f>IF('Informations de base'!$C$7="","Year 1",'Informations de base'!$C$7)</f>
        <v>2021</v>
      </c>
      <c r="E72" s="77">
        <f>IF('Informations de base'!$C$7="","Year 2",D72+1)</f>
        <v>2022</v>
      </c>
      <c r="F72" s="77">
        <f>IF('Informations de base'!$C$7="","Year 3",E72+1)</f>
        <v>2023</v>
      </c>
      <c r="G72" s="77">
        <f>IF('Informations de base'!$C$7="","Year 4",F72+1)</f>
        <v>2024</v>
      </c>
      <c r="H72" s="77">
        <f>IF('Informations de base'!$C$7="","Year 5",G72+1)</f>
        <v>2025</v>
      </c>
      <c r="I72" s="78" t="s">
        <v>626</v>
      </c>
      <c r="J72" s="78" t="s">
        <v>651</v>
      </c>
    </row>
    <row r="73" spans="3:12" ht="16.5" x14ac:dyDescent="0.25">
      <c r="C73" s="79" t="str">
        <f>'Informations de base'!$B$65</f>
        <v>National</v>
      </c>
      <c r="D73" s="80">
        <f>'P1. Instruments juridiques'!T143+'P2. Financement'!T146+'P4. RAM'!T150+'P5. Zoonoses'!T145+'P3. Coordination du RSI'!T145+'P.7. Sécurité et sûreté bio'!T144+'P8. Vaccination'!T138+'D.1. Système national de labo'!T145+'D2. Surveillance'!T152+'R.1. Gestion des urgences san.'!T146+'D3. Ressources humaines'!T145+'R.3. Prestation de services'!T152+'R2. Lien Santé publique et séc'!T144+'R.4. PCI'!T147+'P.6. SSA'!T146+'R5. CREC'!T145+'PoEs. Points d’entrée'!T145+'C.E. Événements chimiques'!T145+'R.E. Sit. urgence radiologique'!T146+'Autre domaine technique'!T145</f>
        <v>0</v>
      </c>
      <c r="E73" s="80">
        <f>'P1. Instruments juridiques'!U143+'P2. Financement'!U146+'P4. RAM'!U150+'P5. Zoonoses'!U145+'P3. Coordination du RSI'!U145+'P.7. Sécurité et sûreté bio'!U144+'P8. Vaccination'!U138+'D.1. Système national de labo'!U145+'D2. Surveillance'!U152+'R.1. Gestion des urgences san.'!U146+'D3. Ressources humaines'!U145+'R.3. Prestation de services'!U152+'R2. Lien Santé publique et séc'!U144+'R.4. PCI'!U147+'P.6. SSA'!U146+'R5. CREC'!U145+'PoEs. Points d’entrée'!U145+'C.E. Événements chimiques'!U145+'R.E. Sit. urgence radiologique'!U146+'Autre domaine technique'!U145</f>
        <v>0</v>
      </c>
      <c r="F73" s="80">
        <f>'P1. Instruments juridiques'!V143+'P2. Financement'!V146+'P4. RAM'!V150+'P5. Zoonoses'!V145+'P3. Coordination du RSI'!V145+'P.7. Sécurité et sûreté bio'!V144+'P8. Vaccination'!V138+'D.1. Système national de labo'!V145+'D2. Surveillance'!V152+'R.1. Gestion des urgences san.'!V146+'D3. Ressources humaines'!V145+'R.3. Prestation de services'!V152+'R2. Lien Santé publique et séc'!V144+'R.4. PCI'!V147+'P.6. SSA'!V146+'R5. CREC'!V145+'PoEs. Points d’entrée'!V145+'C.E. Événements chimiques'!V145+'R.E. Sit. urgence radiologique'!V146+'Autre domaine technique'!V145</f>
        <v>0</v>
      </c>
      <c r="G73" s="80">
        <f>'P1. Instruments juridiques'!W143+'P2. Financement'!W146+'P4. RAM'!W150+'P5. Zoonoses'!W145+'P3. Coordination du RSI'!W145+'P.7. Sécurité et sûreté bio'!W144+'P8. Vaccination'!W138+'D.1. Système national de labo'!W145+'D2. Surveillance'!W152+'R.1. Gestion des urgences san.'!W146+'D3. Ressources humaines'!W145+'R.3. Prestation de services'!W152+'R2. Lien Santé publique et séc'!W144+'R.4. PCI'!W147+'P.6. SSA'!W146+'R5. CREC'!W145+'PoEs. Points d’entrée'!W145+'C.E. Événements chimiques'!W145+'R.E. Sit. urgence radiologique'!W146+'Autre domaine technique'!W145</f>
        <v>0</v>
      </c>
      <c r="H73" s="80">
        <f>'P1. Instruments juridiques'!X143+'P2. Financement'!X146+'P4. RAM'!X150+'P5. Zoonoses'!X145+'P3. Coordination du RSI'!X145+'P.7. Sécurité et sûreté bio'!X144+'P8. Vaccination'!X138+'D.1. Système national de labo'!X145+'D2. Surveillance'!X152+'R.1. Gestion des urgences san.'!X146+'D3. Ressources humaines'!X145+'R.3. Prestation de services'!X152+'R2. Lien Santé publique et séc'!X144+'R.4. PCI'!X147+'P.6. SSA'!X146+'R5. CREC'!X145+'PoEs. Points d’entrée'!X145+'C.E. Événements chimiques'!X145+'R.E. Sit. urgence radiologique'!X146+'Autre domaine technique'!X145</f>
        <v>0</v>
      </c>
      <c r="I73" s="80">
        <f>'P1. Instruments juridiques'!Y143+'P2. Financement'!Y146+'P4. RAM'!Y150+'P5. Zoonoses'!Y145+'P3. Coordination du RSI'!Y145+'P.7. Sécurité et sûreté bio'!Y144+'P8. Vaccination'!Y138+'D.1. Système national de labo'!Y145+'D2. Surveillance'!Y152+'R.1. Gestion des urgences san.'!Y146+'D3. Ressources humaines'!Y145+'R.3. Prestation de services'!Y152+'R2. Lien Santé publique et séc'!Y144+'R.4. PCI'!Y147+'P.6. SSA'!Y146+'R5. CREC'!Y145+'PoEs. Points d’entrée'!Y145+'C.E. Événements chimiques'!Y145+'R.E. Sit. urgence radiologique'!Y146+'Autre domaine technique'!Y145</f>
        <v>0</v>
      </c>
      <c r="J73" s="84">
        <f>I73/Exchange_rate_local_currency_USD</f>
        <v>0</v>
      </c>
      <c r="K73" s="81" t="e">
        <f>J73/$J$77</f>
        <v>#DIV/0!</v>
      </c>
    </row>
    <row r="74" spans="3:12" ht="16.5" x14ac:dyDescent="0.25">
      <c r="C74" s="79" t="str">
        <f>'Informations de base'!$B$66</f>
        <v>Central</v>
      </c>
      <c r="D74" s="80">
        <f>'P1. Instruments juridiques'!T144+'P2. Financement'!T147+'P4. RAM'!T151+'P5. Zoonoses'!T146+'P3. Coordination du RSI'!T146+'P.7. Sécurité et sûreté bio'!T145+'P8. Vaccination'!T139+'D.1. Système national de labo'!T146+'D2. Surveillance'!T153+'R.1. Gestion des urgences san.'!T147+'D3. Ressources humaines'!T146+'R.3. Prestation de services'!T153+'R2. Lien Santé publique et séc'!T145+'R.4. PCI'!T148+'P.6. SSA'!T147+'R5. CREC'!T146+'PoEs. Points d’entrée'!T146+'C.E. Événements chimiques'!T146+'R.E. Sit. urgence radiologique'!T147+'Autre domaine technique'!T146</f>
        <v>0</v>
      </c>
      <c r="E74" s="80">
        <f>'P1. Instruments juridiques'!U144+'P2. Financement'!U147+'P4. RAM'!U151+'P5. Zoonoses'!U146+'P3. Coordination du RSI'!U146+'P.7. Sécurité et sûreté bio'!U145+'P8. Vaccination'!U139+'D.1. Système national de labo'!U146+'D2. Surveillance'!U153+'R.1. Gestion des urgences san.'!U147+'D3. Ressources humaines'!U146+'R.3. Prestation de services'!U153+'R2. Lien Santé publique et séc'!U145+'R.4. PCI'!U148+'P.6. SSA'!U147+'R5. CREC'!U146+'PoEs. Points d’entrée'!U146+'C.E. Événements chimiques'!U146+'R.E. Sit. urgence radiologique'!U147+'Autre domaine technique'!U146</f>
        <v>0</v>
      </c>
      <c r="F74" s="80">
        <f>'P1. Instruments juridiques'!V144+'P2. Financement'!V147+'P4. RAM'!V151+'P5. Zoonoses'!V146+'P3. Coordination du RSI'!V146+'P.7. Sécurité et sûreté bio'!V145+'P8. Vaccination'!V139+'D.1. Système national de labo'!V146+'D2. Surveillance'!V153+'R.1. Gestion des urgences san.'!V147+'D3. Ressources humaines'!V146+'R.3. Prestation de services'!V153+'R2. Lien Santé publique et séc'!V145+'R.4. PCI'!V148+'P.6. SSA'!V147+'R5. CREC'!V146+'PoEs. Points d’entrée'!V146+'C.E. Événements chimiques'!V146+'R.E. Sit. urgence radiologique'!V147+'Autre domaine technique'!V146</f>
        <v>0</v>
      </c>
      <c r="G74" s="80">
        <f>'P1. Instruments juridiques'!W144+'P2. Financement'!W147+'P4. RAM'!W151+'P5. Zoonoses'!W146+'P3. Coordination du RSI'!W146+'P.7. Sécurité et sûreté bio'!W145+'P8. Vaccination'!W139+'D.1. Système national de labo'!W146+'D2. Surveillance'!W153+'R.1. Gestion des urgences san.'!W147+'D3. Ressources humaines'!W146+'R.3. Prestation de services'!W153+'R2. Lien Santé publique et séc'!W145+'R.4. PCI'!W148+'P.6. SSA'!W147+'R5. CREC'!W146+'PoEs. Points d’entrée'!W146+'C.E. Événements chimiques'!W146+'R.E. Sit. urgence radiologique'!W147+'Autre domaine technique'!W146</f>
        <v>0</v>
      </c>
      <c r="H74" s="80">
        <f>'P1. Instruments juridiques'!X144+'P2. Financement'!X147+'P4. RAM'!X151+'P5. Zoonoses'!X146+'P3. Coordination du RSI'!X146+'P.7. Sécurité et sûreté bio'!X145+'P8. Vaccination'!X139+'D.1. Système national de labo'!X146+'D2. Surveillance'!X153+'R.1. Gestion des urgences san.'!X147+'D3. Ressources humaines'!X146+'R.3. Prestation de services'!X153+'R2. Lien Santé publique et séc'!X145+'R.4. PCI'!X148+'P.6. SSA'!X147+'R5. CREC'!X146+'PoEs. Points d’entrée'!X146+'C.E. Événements chimiques'!X146+'R.E. Sit. urgence radiologique'!X147+'Autre domaine technique'!X146</f>
        <v>0</v>
      </c>
      <c r="I74" s="80">
        <f>'P1. Instruments juridiques'!Y144+'P2. Financement'!Y147+'P4. RAM'!Y151+'P5. Zoonoses'!Y146+'P3. Coordination du RSI'!Y146+'P.7. Sécurité et sûreté bio'!Y145+'P8. Vaccination'!Y139+'D.1. Système national de labo'!Y146+'D2. Surveillance'!Y153+'R.1. Gestion des urgences san.'!Y147+'D3. Ressources humaines'!Y146+'R.3. Prestation de services'!Y153+'R2. Lien Santé publique et séc'!Y145+'R.4. PCI'!Y148+'P.6. SSA'!Y147+'R5. CREC'!Y146+'PoEs. Points d’entrée'!Y146+'C.E. Événements chimiques'!Y146+'R.E. Sit. urgence radiologique'!Y147+'Autre domaine technique'!Y146</f>
        <v>0</v>
      </c>
      <c r="J74" s="84">
        <f>I74/Exchange_rate_local_currency_USD</f>
        <v>0</v>
      </c>
      <c r="K74" s="81" t="e">
        <f t="shared" ref="K74:K77" si="17">J74/$J$77</f>
        <v>#DIV/0!</v>
      </c>
    </row>
    <row r="75" spans="3:12" ht="16.5" x14ac:dyDescent="0.25">
      <c r="C75" s="79" t="str">
        <f>'Informations de base'!$B$67</f>
        <v>Région</v>
      </c>
      <c r="D75" s="80">
        <f>'P1. Instruments juridiques'!T145+'P2. Financement'!T148+'P4. RAM'!T152+'P5. Zoonoses'!T147+'P3. Coordination du RSI'!T147+'P.7. Sécurité et sûreté bio'!T146+'P8. Vaccination'!T140+'D.1. Système national de labo'!T147+'D2. Surveillance'!T154+'R.1. Gestion des urgences san.'!T148+'D3. Ressources humaines'!T147+'R.3. Prestation de services'!T154+'R2. Lien Santé publique et séc'!T146+'R.4. PCI'!T149+'P.6. SSA'!T148+'R5. CREC'!T147+'PoEs. Points d’entrée'!T147+'C.E. Événements chimiques'!T147+'R.E. Sit. urgence radiologique'!T148+'Autre domaine technique'!T147</f>
        <v>0</v>
      </c>
      <c r="E75" s="80">
        <f>'P1. Instruments juridiques'!U145+'P2. Financement'!U148+'P4. RAM'!U152+'P5. Zoonoses'!U147+'P3. Coordination du RSI'!U147+'P.7. Sécurité et sûreté bio'!U146+'P8. Vaccination'!U140+'D.1. Système national de labo'!U147+'D2. Surveillance'!U154+'R.1. Gestion des urgences san.'!U148+'D3. Ressources humaines'!U147+'R.3. Prestation de services'!U154+'R2. Lien Santé publique et séc'!U146+'R.4. PCI'!U149+'P.6. SSA'!U148+'R5. CREC'!U147+'PoEs. Points d’entrée'!U147+'C.E. Événements chimiques'!U147+'R.E. Sit. urgence radiologique'!U148+'Autre domaine technique'!U147</f>
        <v>0</v>
      </c>
      <c r="F75" s="80">
        <f>'P1. Instruments juridiques'!V145+'P2. Financement'!V148+'P4. RAM'!V152+'P5. Zoonoses'!V147+'P3. Coordination du RSI'!V147+'P.7. Sécurité et sûreté bio'!V146+'P8. Vaccination'!V140+'D.1. Système national de labo'!V147+'D2. Surveillance'!V154+'R.1. Gestion des urgences san.'!V148+'D3. Ressources humaines'!V147+'R.3. Prestation de services'!V154+'R2. Lien Santé publique et séc'!V146+'R.4. PCI'!V149+'P.6. SSA'!V148+'R5. CREC'!V147+'PoEs. Points d’entrée'!V147+'C.E. Événements chimiques'!V147+'R.E. Sit. urgence radiologique'!V148+'Autre domaine technique'!V147</f>
        <v>0</v>
      </c>
      <c r="G75" s="80">
        <f>'P1. Instruments juridiques'!W145+'P2. Financement'!W148+'P4. RAM'!W152+'P5. Zoonoses'!W147+'P3. Coordination du RSI'!W147+'P.7. Sécurité et sûreté bio'!W146+'P8. Vaccination'!W140+'D.1. Système national de labo'!W147+'D2. Surveillance'!W154+'R.1. Gestion des urgences san.'!W148+'D3. Ressources humaines'!W147+'R.3. Prestation de services'!W154+'R2. Lien Santé publique et séc'!W146+'R.4. PCI'!W149+'P.6. SSA'!W148+'R5. CREC'!W147+'PoEs. Points d’entrée'!W147+'C.E. Événements chimiques'!W147+'R.E. Sit. urgence radiologique'!W148+'Autre domaine technique'!W147</f>
        <v>0</v>
      </c>
      <c r="H75" s="80">
        <f>'P1. Instruments juridiques'!X145+'P2. Financement'!X148+'P4. RAM'!X152+'P5. Zoonoses'!X147+'P3. Coordination du RSI'!X147+'P.7. Sécurité et sûreté bio'!X146+'P8. Vaccination'!X140+'D.1. Système national de labo'!X147+'D2. Surveillance'!X154+'R.1. Gestion des urgences san.'!X148+'D3. Ressources humaines'!X147+'R.3. Prestation de services'!X154+'R2. Lien Santé publique et séc'!X146+'R.4. PCI'!X149+'P.6. SSA'!X148+'R5. CREC'!X147+'PoEs. Points d’entrée'!X147+'C.E. Événements chimiques'!X147+'R.E. Sit. urgence radiologique'!X148+'Autre domaine technique'!X147</f>
        <v>0</v>
      </c>
      <c r="I75" s="80">
        <f>'P1. Instruments juridiques'!Y145+'P2. Financement'!Y148+'P4. RAM'!Y152+'P5. Zoonoses'!Y147+'P3. Coordination du RSI'!Y147+'P.7. Sécurité et sûreté bio'!Y146+'P8. Vaccination'!Y140+'D.1. Système national de labo'!Y147+'D2. Surveillance'!Y154+'R.1. Gestion des urgences san.'!Y148+'D3. Ressources humaines'!Y147+'R.3. Prestation de services'!Y154+'R2. Lien Santé publique et séc'!Y146+'R.4. PCI'!Y149+'P.6. SSA'!Y148+'R5. CREC'!Y147+'PoEs. Points d’entrée'!Y147+'C.E. Événements chimiques'!Y147+'R.E. Sit. urgence radiologique'!Y148+'Autre domaine technique'!Y147</f>
        <v>0</v>
      </c>
      <c r="J75" s="84">
        <f>I75/Exchange_rate_local_currency_USD</f>
        <v>0</v>
      </c>
      <c r="K75" s="81" t="e">
        <f t="shared" si="17"/>
        <v>#DIV/0!</v>
      </c>
    </row>
    <row r="76" spans="3:12" ht="16.5" x14ac:dyDescent="0.25">
      <c r="C76" s="79" t="str">
        <f>'Informations de base'!$B$68</f>
        <v>District sanitaire/Centre de santé</v>
      </c>
      <c r="D76" s="80">
        <f>'P1. Instruments juridiques'!T146+'P2. Financement'!T149+'P4. RAM'!T153+'P5. Zoonoses'!T148+'P3. Coordination du RSI'!T148+'P.7. Sécurité et sûreté bio'!T147+'P8. Vaccination'!T141+'D.1. Système national de labo'!T148+'D2. Surveillance'!T155+'R.1. Gestion des urgences san.'!T149+'D3. Ressources humaines'!T148+'R.3. Prestation de services'!T155+'R2. Lien Santé publique et séc'!T147+'R.4. PCI'!T150+'P.6. SSA'!T149+'R5. CREC'!T148+'PoEs. Points d’entrée'!T148+'C.E. Événements chimiques'!T148+'R.E. Sit. urgence radiologique'!T149+'Autre domaine technique'!T148</f>
        <v>0</v>
      </c>
      <c r="E76" s="80">
        <f>'P1. Instruments juridiques'!U146+'P2. Financement'!U149+'P4. RAM'!U153+'P5. Zoonoses'!U148+'P3. Coordination du RSI'!U148+'P.7. Sécurité et sûreté bio'!U147+'P8. Vaccination'!U141+'D.1. Système national de labo'!U148+'D2. Surveillance'!U155+'R.1. Gestion des urgences san.'!U149+'D3. Ressources humaines'!U148+'R.3. Prestation de services'!U155+'R2. Lien Santé publique et séc'!U147+'R.4. PCI'!U150+'P.6. SSA'!U149+'R5. CREC'!U148+'PoEs. Points d’entrée'!U148+'C.E. Événements chimiques'!U148+'R.E. Sit. urgence radiologique'!U149+'Autre domaine technique'!U148</f>
        <v>0</v>
      </c>
      <c r="F76" s="80">
        <f>'P1. Instruments juridiques'!V146+'P2. Financement'!V149+'P4. RAM'!V153+'P5. Zoonoses'!V148+'P3. Coordination du RSI'!V148+'P.7. Sécurité et sûreté bio'!V147+'P8. Vaccination'!V141+'D.1. Système national de labo'!V148+'D2. Surveillance'!V155+'R.1. Gestion des urgences san.'!V149+'D3. Ressources humaines'!V148+'R.3. Prestation de services'!V155+'R2. Lien Santé publique et séc'!V147+'R.4. PCI'!V150+'P.6. SSA'!V149+'R5. CREC'!V148+'PoEs. Points d’entrée'!V148+'C.E. Événements chimiques'!V148+'R.E. Sit. urgence radiologique'!V149+'Autre domaine technique'!V148</f>
        <v>0</v>
      </c>
      <c r="G76" s="80">
        <f>'P1. Instruments juridiques'!W146+'P2. Financement'!W149+'P4. RAM'!W153+'P5. Zoonoses'!W148+'P3. Coordination du RSI'!W148+'P.7. Sécurité et sûreté bio'!W147+'P8. Vaccination'!W141+'D.1. Système national de labo'!W148+'D2. Surveillance'!W155+'R.1. Gestion des urgences san.'!W149+'D3. Ressources humaines'!W148+'R.3. Prestation de services'!W155+'R2. Lien Santé publique et séc'!W147+'R.4. PCI'!W150+'P.6. SSA'!W149+'R5. CREC'!W148+'PoEs. Points d’entrée'!W148+'C.E. Événements chimiques'!W148+'R.E. Sit. urgence radiologique'!W149+'Autre domaine technique'!W148</f>
        <v>0</v>
      </c>
      <c r="H76" s="80">
        <f>'P1. Instruments juridiques'!X146+'P2. Financement'!X149+'P4. RAM'!X153+'P5. Zoonoses'!X148+'P3. Coordination du RSI'!X148+'P.7. Sécurité et sûreté bio'!X147+'P8. Vaccination'!X141+'D.1. Système national de labo'!X148+'D2. Surveillance'!X155+'R.1. Gestion des urgences san.'!X149+'D3. Ressources humaines'!X148+'R.3. Prestation de services'!X155+'R2. Lien Santé publique et séc'!X147+'R.4. PCI'!X150+'P.6. SSA'!X149+'R5. CREC'!X148+'PoEs. Points d’entrée'!X148+'C.E. Événements chimiques'!X148+'R.E. Sit. urgence radiologique'!X149+'Autre domaine technique'!X148</f>
        <v>0</v>
      </c>
      <c r="I76" s="80">
        <f>'P1. Instruments juridiques'!Y146+'P2. Financement'!Y149+'P4. RAM'!Y153+'P5. Zoonoses'!Y148+'P3. Coordination du RSI'!Y148+'P.7. Sécurité et sûreté bio'!Y147+'P8. Vaccination'!Y141+'D.1. Système national de labo'!Y148+'D2. Surveillance'!Y155+'R.1. Gestion des urgences san.'!Y149+'D3. Ressources humaines'!Y148+'R.3. Prestation de services'!Y155+'R2. Lien Santé publique et séc'!Y147+'R.4. PCI'!Y150+'P.6. SSA'!Y149+'R5. CREC'!Y148+'PoEs. Points d’entrée'!Y148+'C.E. Événements chimiques'!Y148+'R.E. Sit. urgence radiologique'!Y149+'Autre domaine technique'!Y148</f>
        <v>0</v>
      </c>
      <c r="J76" s="84">
        <f>I76/Exchange_rate_local_currency_USD</f>
        <v>0</v>
      </c>
      <c r="K76" s="81" t="e">
        <f t="shared" si="17"/>
        <v>#DIV/0!</v>
      </c>
    </row>
    <row r="77" spans="3:12" ht="16.5" x14ac:dyDescent="0.25">
      <c r="C77" s="82" t="s">
        <v>108</v>
      </c>
      <c r="D77" s="82">
        <f>SUM(D73:D76)</f>
        <v>0</v>
      </c>
      <c r="E77" s="82">
        <f t="shared" ref="E77:J77" si="18">SUM(E73:E76)</f>
        <v>0</v>
      </c>
      <c r="F77" s="82">
        <f t="shared" si="18"/>
        <v>0</v>
      </c>
      <c r="G77" s="82">
        <f t="shared" si="18"/>
        <v>0</v>
      </c>
      <c r="H77" s="82">
        <f t="shared" si="18"/>
        <v>0</v>
      </c>
      <c r="I77" s="82">
        <f t="shared" si="18"/>
        <v>0</v>
      </c>
      <c r="J77" s="82">
        <f t="shared" si="18"/>
        <v>0</v>
      </c>
      <c r="K77" s="81" t="e">
        <f t="shared" si="17"/>
        <v>#DIV/0!</v>
      </c>
      <c r="L77" s="381"/>
    </row>
    <row r="78" spans="3:12" ht="15.75" x14ac:dyDescent="0.25">
      <c r="C78" s="37"/>
      <c r="D78" s="147"/>
      <c r="E78" s="147"/>
      <c r="F78" s="147"/>
      <c r="G78" s="147"/>
      <c r="H78" s="147"/>
      <c r="I78" s="147"/>
    </row>
    <row r="79" spans="3:12" ht="45" x14ac:dyDescent="0.25">
      <c r="C79" s="155" t="s">
        <v>653</v>
      </c>
      <c r="D79" s="77">
        <f>IF('Informations de base'!$C$7="","Year 1",'Informations de base'!$C$7)</f>
        <v>2021</v>
      </c>
      <c r="E79" s="77">
        <f>IF('Informations de base'!$C$7="","Year 2",D79+1)</f>
        <v>2022</v>
      </c>
      <c r="F79" s="77">
        <f>IF('Informations de base'!$C$7="","Year 3",E79+1)</f>
        <v>2023</v>
      </c>
      <c r="G79" s="77">
        <f>IF('Informations de base'!$C$7="","Year 4",F79+1)</f>
        <v>2024</v>
      </c>
      <c r="H79" s="77">
        <f>IF('Informations de base'!$C$7="","Year 5",G79+1)</f>
        <v>2025</v>
      </c>
      <c r="I79" s="78" t="s">
        <v>626</v>
      </c>
      <c r="J79" s="78" t="s">
        <v>651</v>
      </c>
    </row>
    <row r="80" spans="3:12" ht="16.5" x14ac:dyDescent="0.25">
      <c r="C80" s="79" t="str">
        <f>'Informations de base'!$E$65</f>
        <v>Ministère chargé de la santé</v>
      </c>
      <c r="D80" s="80">
        <f>'P1. Instruments juridiques'!T150+'P2. Financement'!T153+'P4. RAM'!T157+'P5. Zoonoses'!T152+'P3. Coordination du RSI'!T152+'P.7. Sécurité et sûreté bio'!T151+'P8. Vaccination'!T145+'D.1. Système national de labo'!T152+'D2. Surveillance'!T159+'R.1. Gestion des urgences san.'!T153+'D3. Ressources humaines'!T152+'R.3. Prestation de services'!T159+'R2. Lien Santé publique et séc'!T151+'R.4. PCI'!T154+'P.6. SSA'!T153+'R5. CREC'!T152+'PoEs. Points d’entrée'!T152+'C.E. Événements chimiques'!T152+'R.E. Sit. urgence radiologique'!T153+'Autre domaine technique'!T152</f>
        <v>0</v>
      </c>
      <c r="E80" s="80">
        <f>'P1. Instruments juridiques'!U150+'P2. Financement'!U153+'P4. RAM'!U157+'P5. Zoonoses'!U152+'P3. Coordination du RSI'!U152+'P.7. Sécurité et sûreté bio'!U151+'P8. Vaccination'!U145+'D.1. Système national de labo'!U152+'D2. Surveillance'!U159+'R.1. Gestion des urgences san.'!U153+'D3. Ressources humaines'!U152+'R.3. Prestation de services'!U159+'R2. Lien Santé publique et séc'!U151+'R.4. PCI'!U154+'P.6. SSA'!U153+'R5. CREC'!U152+'PoEs. Points d’entrée'!U152+'C.E. Événements chimiques'!U152+'R.E. Sit. urgence radiologique'!U153+'Autre domaine technique'!U152</f>
        <v>0</v>
      </c>
      <c r="F80" s="80">
        <f>'P1. Instruments juridiques'!V150+'P2. Financement'!V153+'P4. RAM'!V157+'P5. Zoonoses'!V152+'P3. Coordination du RSI'!V152+'P.7. Sécurité et sûreté bio'!V151+'P8. Vaccination'!V145+'D.1. Système national de labo'!V152+'D2. Surveillance'!V159+'R.1. Gestion des urgences san.'!V153+'D3. Ressources humaines'!V152+'R.3. Prestation de services'!V159+'R2. Lien Santé publique et séc'!V151+'R.4. PCI'!V154+'P.6. SSA'!V153+'R5. CREC'!V152+'PoEs. Points d’entrée'!V152+'C.E. Événements chimiques'!V152+'R.E. Sit. urgence radiologique'!V153+'Autre domaine technique'!V152</f>
        <v>0</v>
      </c>
      <c r="G80" s="80">
        <f>'P1. Instruments juridiques'!W150+'P2. Financement'!W153+'P4. RAM'!W157+'P5. Zoonoses'!W152+'P3. Coordination du RSI'!W152+'P.7. Sécurité et sûreté bio'!W151+'P8. Vaccination'!W145+'D.1. Système national de labo'!W152+'D2. Surveillance'!W159+'R.1. Gestion des urgences san.'!W153+'D3. Ressources humaines'!W152+'R.3. Prestation de services'!W159+'R2. Lien Santé publique et séc'!W151+'R.4. PCI'!W154+'P.6. SSA'!W153+'R5. CREC'!W152+'PoEs. Points d’entrée'!W152+'C.E. Événements chimiques'!W152+'R.E. Sit. urgence radiologique'!W153+'Autre domaine technique'!W152</f>
        <v>0</v>
      </c>
      <c r="H80" s="80">
        <f>'P1. Instruments juridiques'!X150+'P2. Financement'!X153+'P4. RAM'!X157+'P5. Zoonoses'!X152+'P3. Coordination du RSI'!X152+'P.7. Sécurité et sûreté bio'!X151+'P8. Vaccination'!X145+'D.1. Système national de labo'!X152+'D2. Surveillance'!X159+'R.1. Gestion des urgences san.'!X153+'D3. Ressources humaines'!X152+'R.3. Prestation de services'!X159+'R2. Lien Santé publique et séc'!X151+'R.4. PCI'!X154+'P.6. SSA'!X153+'R5. CREC'!X152+'PoEs. Points d’entrée'!X152+'C.E. Événements chimiques'!X152+'R.E. Sit. urgence radiologique'!X153+'Autre domaine technique'!X152</f>
        <v>0</v>
      </c>
      <c r="I80" s="80">
        <f>'P1. Instruments juridiques'!Y150+'P2. Financement'!Y153+'P4. RAM'!Y157+'P5. Zoonoses'!Y152+'P3. Coordination du RSI'!Y152+'P.7. Sécurité et sûreté bio'!Y151+'P8. Vaccination'!Y145+'D.1. Système national de labo'!Y152+'D2. Surveillance'!Y159+'R.1. Gestion des urgences san.'!Y153+'D3. Ressources humaines'!Y152+'R.3. Prestation de services'!Y159+'R2. Lien Santé publique et séc'!Y151+'R.4. PCI'!Y154+'P.6. SSA'!Y153+'R5. CREC'!Y152+'PoEs. Points d’entrée'!Y152+'C.E. Événements chimiques'!Y152+'R.E. Sit. urgence radiologique'!Y153+'Autre domaine technique'!Y152</f>
        <v>0</v>
      </c>
      <c r="J80" s="84">
        <f>I80/Exchange_rate_local_currency_USD</f>
        <v>0</v>
      </c>
      <c r="K80" s="81" t="e">
        <f>J80/$J$98</f>
        <v>#DIV/0!</v>
      </c>
    </row>
    <row r="81" spans="3:11" ht="16.5" x14ac:dyDescent="0.25">
      <c r="C81" s="79" t="str">
        <f>'Informations de base'!$E$66</f>
        <v xml:space="preserve">Ministère chargé de l'agriculture et de l'élevage </v>
      </c>
      <c r="D81" s="80">
        <f>'P1. Instruments juridiques'!T151+'P2. Financement'!T154+'P4. RAM'!T158+'P5. Zoonoses'!T153+'P3. Coordination du RSI'!T153+'P.7. Sécurité et sûreté bio'!T152+'P8. Vaccination'!T146+'D.1. Système national de labo'!T153+'D2. Surveillance'!T160+'R.1. Gestion des urgences san.'!T154+'D3. Ressources humaines'!T153+'R.3. Prestation de services'!T160+'R2. Lien Santé publique et séc'!T152+'R.4. PCI'!T155+'P.6. SSA'!T154+'R5. CREC'!T153+'PoEs. Points d’entrée'!T153+'C.E. Événements chimiques'!T153+'R.E. Sit. urgence radiologique'!T154+'Autre domaine technique'!T153</f>
        <v>0</v>
      </c>
      <c r="E81" s="80">
        <f>'P1. Instruments juridiques'!U151+'P2. Financement'!U154+'P4. RAM'!U158+'P5. Zoonoses'!U153+'P3. Coordination du RSI'!U153+'P.7. Sécurité et sûreté bio'!U152+'P8. Vaccination'!U146+'D.1. Système national de labo'!U153+'D2. Surveillance'!U160+'R.1. Gestion des urgences san.'!U154+'D3. Ressources humaines'!U153+'R.3. Prestation de services'!U160+'R2. Lien Santé publique et séc'!U152+'R.4. PCI'!U155+'P.6. SSA'!U154+'R5. CREC'!U153+'PoEs. Points d’entrée'!U153+'C.E. Événements chimiques'!U153+'R.E. Sit. urgence radiologique'!U154+'Autre domaine technique'!U153</f>
        <v>0</v>
      </c>
      <c r="F81" s="80">
        <f>'P1. Instruments juridiques'!V151+'P2. Financement'!V154+'P4. RAM'!V158+'P5. Zoonoses'!V153+'P3. Coordination du RSI'!V153+'P.7. Sécurité et sûreté bio'!V152+'P8. Vaccination'!V146+'D.1. Système national de labo'!V153+'D2. Surveillance'!V160+'R.1. Gestion des urgences san.'!V154+'D3. Ressources humaines'!V153+'R.3. Prestation de services'!V160+'R2. Lien Santé publique et séc'!V152+'R.4. PCI'!V155+'P.6. SSA'!V154+'R5. CREC'!V153+'PoEs. Points d’entrée'!V153+'C.E. Événements chimiques'!V153+'R.E. Sit. urgence radiologique'!V154+'Autre domaine technique'!V153</f>
        <v>0</v>
      </c>
      <c r="G81" s="80">
        <f>'P1. Instruments juridiques'!W151+'P2. Financement'!W154+'P4. RAM'!W158+'P5. Zoonoses'!W153+'P3. Coordination du RSI'!W153+'P.7. Sécurité et sûreté bio'!W152+'P8. Vaccination'!W146+'D.1. Système national de labo'!W153+'D2. Surveillance'!W160+'R.1. Gestion des urgences san.'!W154+'D3. Ressources humaines'!W153+'R.3. Prestation de services'!W160+'R2. Lien Santé publique et séc'!W152+'R.4. PCI'!W155+'P.6. SSA'!W154+'R5. CREC'!W153+'PoEs. Points d’entrée'!W153+'C.E. Événements chimiques'!W153+'R.E. Sit. urgence radiologique'!W154+'Autre domaine technique'!W153</f>
        <v>0</v>
      </c>
      <c r="H81" s="80">
        <f>'P1. Instruments juridiques'!X151+'P2. Financement'!X154+'P4. RAM'!X158+'P5. Zoonoses'!X153+'P3. Coordination du RSI'!X153+'P.7. Sécurité et sûreté bio'!X152+'P8. Vaccination'!X146+'D.1. Système national de labo'!X153+'D2. Surveillance'!X160+'R.1. Gestion des urgences san.'!X154+'D3. Ressources humaines'!X153+'R.3. Prestation de services'!X160+'R2. Lien Santé publique et séc'!X152+'R.4. PCI'!X155+'P.6. SSA'!X154+'R5. CREC'!X153+'PoEs. Points d’entrée'!X153+'C.E. Événements chimiques'!X153+'R.E. Sit. urgence radiologique'!X154+'Autre domaine technique'!X153</f>
        <v>0</v>
      </c>
      <c r="I81" s="80">
        <f>'P1. Instruments juridiques'!Y151+'P2. Financement'!Y154+'P4. RAM'!Y158+'P5. Zoonoses'!Y153+'P3. Coordination du RSI'!Y153+'P.7. Sécurité et sûreté bio'!Y152+'P8. Vaccination'!Y146+'D.1. Système national de labo'!Y153+'D2. Surveillance'!Y160+'R.1. Gestion des urgences san.'!Y154+'D3. Ressources humaines'!Y153+'R.3. Prestation de services'!Y160+'R2. Lien Santé publique et séc'!Y152+'R.4. PCI'!Y155+'P.6. SSA'!Y154+'R5. CREC'!Y153+'PoEs. Points d’entrée'!Y153+'C.E. Événements chimiques'!Y153+'R.E. Sit. urgence radiologique'!Y154+'Autre domaine technique'!Y153</f>
        <v>0</v>
      </c>
      <c r="J81" s="84">
        <f t="shared" ref="J81:J97" si="19">I81/Exchange_rate_local_currency_USD</f>
        <v>0</v>
      </c>
      <c r="K81" s="81" t="e">
        <f t="shared" ref="K81:K98" si="20">J81/$J$98</f>
        <v>#DIV/0!</v>
      </c>
    </row>
    <row r="82" spans="3:11" ht="33" x14ac:dyDescent="0.25">
      <c r="C82" s="79" t="str">
        <f>'Informations de base'!$E$67</f>
        <v>Ministère chargé de l'environnement et des ressources forestières</v>
      </c>
      <c r="D82" s="80">
        <f>'P1. Instruments juridiques'!T152+'P2. Financement'!T155+'P4. RAM'!T159+'P5. Zoonoses'!T154+'P3. Coordination du RSI'!T154+'P.7. Sécurité et sûreté bio'!T153+'P8. Vaccination'!T147+'D.1. Système national de labo'!T154+'D2. Surveillance'!T161+'R.1. Gestion des urgences san.'!T155+'D3. Ressources humaines'!T154+'R.3. Prestation de services'!T161+'R2. Lien Santé publique et séc'!T153+'R.4. PCI'!T156+'P.6. SSA'!T155+'R5. CREC'!T154+'PoEs. Points d’entrée'!T154+'C.E. Événements chimiques'!T154+'R.E. Sit. urgence radiologique'!T155+'Autre domaine technique'!T154</f>
        <v>0</v>
      </c>
      <c r="E82" s="80">
        <f>'P1. Instruments juridiques'!U152+'P2. Financement'!U155+'P4. RAM'!U159+'P5. Zoonoses'!U154+'P3. Coordination du RSI'!U154+'P.7. Sécurité et sûreté bio'!U153+'P8. Vaccination'!U147+'D.1. Système national de labo'!U154+'D2. Surveillance'!U161+'R.1. Gestion des urgences san.'!U155+'D3. Ressources humaines'!U154+'R.3. Prestation de services'!U161+'R2. Lien Santé publique et séc'!U153+'R.4. PCI'!U156+'P.6. SSA'!U155+'R5. CREC'!U154+'PoEs. Points d’entrée'!U154+'C.E. Événements chimiques'!U154+'R.E. Sit. urgence radiologique'!U155+'Autre domaine technique'!U154</f>
        <v>0</v>
      </c>
      <c r="F82" s="80">
        <f>'P1. Instruments juridiques'!V152+'P2. Financement'!V155+'P4. RAM'!V159+'P5. Zoonoses'!V154+'P3. Coordination du RSI'!V154+'P.7. Sécurité et sûreté bio'!V153+'P8. Vaccination'!V147+'D.1. Système national de labo'!V154+'D2. Surveillance'!V161+'R.1. Gestion des urgences san.'!V155+'D3. Ressources humaines'!V154+'R.3. Prestation de services'!V161+'R2. Lien Santé publique et séc'!V153+'R.4. PCI'!V156+'P.6. SSA'!V155+'R5. CREC'!V154+'PoEs. Points d’entrée'!V154+'C.E. Événements chimiques'!V154+'R.E. Sit. urgence radiologique'!V155+'Autre domaine technique'!V154</f>
        <v>0</v>
      </c>
      <c r="G82" s="80">
        <f>'P1. Instruments juridiques'!W152+'P2. Financement'!W155+'P4. RAM'!W159+'P5. Zoonoses'!W154+'P3. Coordination du RSI'!W154+'P.7. Sécurité et sûreté bio'!W153+'P8. Vaccination'!W147+'D.1. Système national de labo'!W154+'D2. Surveillance'!W161+'R.1. Gestion des urgences san.'!W155+'D3. Ressources humaines'!W154+'R.3. Prestation de services'!W161+'R2. Lien Santé publique et séc'!W153+'R.4. PCI'!W156+'P.6. SSA'!W155+'R5. CREC'!W154+'PoEs. Points d’entrée'!W154+'C.E. Événements chimiques'!W154+'R.E. Sit. urgence radiologique'!W155+'Autre domaine technique'!W154</f>
        <v>0</v>
      </c>
      <c r="H82" s="80">
        <f>'P1. Instruments juridiques'!X152+'P2. Financement'!X155+'P4. RAM'!X159+'P5. Zoonoses'!X154+'P3. Coordination du RSI'!X154+'P.7. Sécurité et sûreté bio'!X153+'P8. Vaccination'!X147+'D.1. Système national de labo'!X154+'D2. Surveillance'!X161+'R.1. Gestion des urgences san.'!X155+'D3. Ressources humaines'!X154+'R.3. Prestation de services'!X161+'R2. Lien Santé publique et séc'!X153+'R.4. PCI'!X156+'P.6. SSA'!X155+'R5. CREC'!X154+'PoEs. Points d’entrée'!X154+'C.E. Événements chimiques'!X154+'R.E. Sit. urgence radiologique'!X155+'Autre domaine technique'!X154</f>
        <v>0</v>
      </c>
      <c r="I82" s="80">
        <f>'P1. Instruments juridiques'!Y152+'P2. Financement'!Y155+'P4. RAM'!Y159+'P5. Zoonoses'!Y154+'P3. Coordination du RSI'!Y154+'P.7. Sécurité et sûreté bio'!Y153+'P8. Vaccination'!Y147+'D.1. Système national de labo'!Y154+'D2. Surveillance'!Y161+'R.1. Gestion des urgences san.'!Y155+'D3. Ressources humaines'!Y154+'R.3. Prestation de services'!Y161+'R2. Lien Santé publique et séc'!Y153+'R.4. PCI'!Y156+'P.6. SSA'!Y155+'R5. CREC'!Y154+'PoEs. Points d’entrée'!Y154+'C.E. Événements chimiques'!Y154+'R.E. Sit. urgence radiologique'!Y155+'Autre domaine technique'!Y154</f>
        <v>0</v>
      </c>
      <c r="J82" s="84">
        <f t="shared" si="19"/>
        <v>0</v>
      </c>
      <c r="K82" s="81" t="e">
        <f t="shared" si="20"/>
        <v>#DIV/0!</v>
      </c>
    </row>
    <row r="83" spans="3:11" ht="16.5" x14ac:dyDescent="0.25">
      <c r="C83" s="79" t="str">
        <f>'Informations de base'!$E$68</f>
        <v>Ministère chargé de l'administration du territoire</v>
      </c>
      <c r="D83" s="80">
        <f>'P1. Instruments juridiques'!T153+'P2. Financement'!T156+'P4. RAM'!T160+'P5. Zoonoses'!T155+'P3. Coordination du RSI'!T155+'P.7. Sécurité et sûreté bio'!T154+'P8. Vaccination'!T148+'D.1. Système national de labo'!T155+'D2. Surveillance'!T162+'R.1. Gestion des urgences san.'!T156+'D3. Ressources humaines'!T155+'R.3. Prestation de services'!T162+'R2. Lien Santé publique et séc'!T154+'R.4. PCI'!T157+'P.6. SSA'!T156+'R5. CREC'!T155+'PoEs. Points d’entrée'!T155+'C.E. Événements chimiques'!T155+'R.E. Sit. urgence radiologique'!T156+'Autre domaine technique'!T155</f>
        <v>0</v>
      </c>
      <c r="E83" s="80">
        <f>'P1. Instruments juridiques'!U153+'P2. Financement'!U156+'P4. RAM'!U160+'P5. Zoonoses'!U155+'P3. Coordination du RSI'!U155+'P.7. Sécurité et sûreté bio'!U154+'P8. Vaccination'!U148+'D.1. Système national de labo'!U155+'D2. Surveillance'!U162+'R.1. Gestion des urgences san.'!U156+'D3. Ressources humaines'!U155+'R.3. Prestation de services'!U162+'R2. Lien Santé publique et séc'!U154+'R.4. PCI'!U157+'P.6. SSA'!U156+'R5. CREC'!U155+'PoEs. Points d’entrée'!U155+'C.E. Événements chimiques'!U155+'R.E. Sit. urgence radiologique'!U156+'Autre domaine technique'!U155</f>
        <v>0</v>
      </c>
      <c r="F83" s="80">
        <f>'P1. Instruments juridiques'!V153+'P2. Financement'!V156+'P4. RAM'!V160+'P5. Zoonoses'!V155+'P3. Coordination du RSI'!V155+'P.7. Sécurité et sûreté bio'!V154+'P8. Vaccination'!V148+'D.1. Système national de labo'!V155+'D2. Surveillance'!V162+'R.1. Gestion des urgences san.'!V156+'D3. Ressources humaines'!V155+'R.3. Prestation de services'!V162+'R2. Lien Santé publique et séc'!V154+'R.4. PCI'!V157+'P.6. SSA'!V156+'R5. CREC'!V155+'PoEs. Points d’entrée'!V155+'C.E. Événements chimiques'!V155+'R.E. Sit. urgence radiologique'!V156+'Autre domaine technique'!V155</f>
        <v>0</v>
      </c>
      <c r="G83" s="80">
        <f>'P1. Instruments juridiques'!W153+'P2. Financement'!W156+'P4. RAM'!W160+'P5. Zoonoses'!W155+'P3. Coordination du RSI'!W155+'P.7. Sécurité et sûreté bio'!W154+'P8. Vaccination'!W148+'D.1. Système national de labo'!W155+'D2. Surveillance'!W162+'R.1. Gestion des urgences san.'!W156+'D3. Ressources humaines'!W155+'R.3. Prestation de services'!W162+'R2. Lien Santé publique et séc'!W154+'R.4. PCI'!W157+'P.6. SSA'!W156+'R5. CREC'!W155+'PoEs. Points d’entrée'!W155+'C.E. Événements chimiques'!W155+'R.E. Sit. urgence radiologique'!W156+'Autre domaine technique'!W155</f>
        <v>0</v>
      </c>
      <c r="H83" s="80">
        <f>'P1. Instruments juridiques'!X153+'P2. Financement'!X156+'P4. RAM'!X160+'P5. Zoonoses'!X155+'P3. Coordination du RSI'!X155+'P.7. Sécurité et sûreté bio'!X154+'P8. Vaccination'!X148+'D.1. Système national de labo'!X155+'D2. Surveillance'!X162+'R.1. Gestion des urgences san.'!X156+'D3. Ressources humaines'!X155+'R.3. Prestation de services'!X162+'R2. Lien Santé publique et séc'!X154+'R.4. PCI'!X157+'P.6. SSA'!X156+'R5. CREC'!X155+'PoEs. Points d’entrée'!X155+'C.E. Événements chimiques'!X155+'R.E. Sit. urgence radiologique'!X156+'Autre domaine technique'!X155</f>
        <v>0</v>
      </c>
      <c r="I83" s="80">
        <f>'P1. Instruments juridiques'!Y153+'P2. Financement'!Y156+'P4. RAM'!Y160+'P5. Zoonoses'!Y155+'P3. Coordination du RSI'!Y155+'P.7. Sécurité et sûreté bio'!Y154+'P8. Vaccination'!Y148+'D.1. Système national de labo'!Y155+'D2. Surveillance'!Y162+'R.1. Gestion des urgences san.'!Y156+'D3. Ressources humaines'!Y155+'R.3. Prestation de services'!Y162+'R2. Lien Santé publique et séc'!Y154+'R.4. PCI'!Y157+'P.6. SSA'!Y156+'R5. CREC'!Y155+'PoEs. Points d’entrée'!Y155+'C.E. Événements chimiques'!Y155+'R.E. Sit. urgence radiologique'!Y156+'Autre domaine technique'!Y155</f>
        <v>0</v>
      </c>
      <c r="J83" s="84">
        <f t="shared" si="19"/>
        <v>0</v>
      </c>
      <c r="K83" s="81" t="e">
        <f t="shared" si="20"/>
        <v>#DIV/0!</v>
      </c>
    </row>
    <row r="84" spans="3:11" ht="16.5" x14ac:dyDescent="0.25">
      <c r="C84" s="79" t="str">
        <f>'Informations de base'!$E$69</f>
        <v xml:space="preserve">Ministère chargé de la sécurité </v>
      </c>
      <c r="D84" s="80">
        <f>'P1. Instruments juridiques'!T154+'P2. Financement'!T157+'P4. RAM'!T161+'P5. Zoonoses'!T156+'P3. Coordination du RSI'!T156+'P.7. Sécurité et sûreté bio'!T155+'P8. Vaccination'!T149+'D.1. Système national de labo'!T156+'D2. Surveillance'!T163+'R.1. Gestion des urgences san.'!T157+'D3. Ressources humaines'!T156+'R.3. Prestation de services'!T163+'R2. Lien Santé publique et séc'!T155+'R.4. PCI'!T158+'P.6. SSA'!T157+'R5. CREC'!T156+'PoEs. Points d’entrée'!T156+'C.E. Événements chimiques'!T156+'R.E. Sit. urgence radiologique'!T157+'Autre domaine technique'!T156</f>
        <v>0</v>
      </c>
      <c r="E84" s="80">
        <f>'P1. Instruments juridiques'!U154+'P2. Financement'!U157+'P4. RAM'!U161+'P5. Zoonoses'!U156+'P3. Coordination du RSI'!U156+'P.7. Sécurité et sûreté bio'!U155+'P8. Vaccination'!U149+'D.1. Système national de labo'!U156+'D2. Surveillance'!U163+'R.1. Gestion des urgences san.'!U157+'D3. Ressources humaines'!U156+'R.3. Prestation de services'!U163+'R2. Lien Santé publique et séc'!U155+'R.4. PCI'!U158+'P.6. SSA'!U157+'R5. CREC'!U156+'PoEs. Points d’entrée'!U156+'C.E. Événements chimiques'!U156+'R.E. Sit. urgence radiologique'!U157+'Autre domaine technique'!U156</f>
        <v>0</v>
      </c>
      <c r="F84" s="80">
        <f>'P1. Instruments juridiques'!V154+'P2. Financement'!V157+'P4. RAM'!V161+'P5. Zoonoses'!V156+'P3. Coordination du RSI'!V156+'P.7. Sécurité et sûreté bio'!V155+'P8. Vaccination'!V149+'D.1. Système national de labo'!V156+'D2. Surveillance'!V163+'R.1. Gestion des urgences san.'!V157+'D3. Ressources humaines'!V156+'R.3. Prestation de services'!V163+'R2. Lien Santé publique et séc'!V155+'R.4. PCI'!V158+'P.6. SSA'!V157+'R5. CREC'!V156+'PoEs. Points d’entrée'!V156+'C.E. Événements chimiques'!V156+'R.E. Sit. urgence radiologique'!V157+'Autre domaine technique'!V156</f>
        <v>0</v>
      </c>
      <c r="G84" s="80">
        <f>'P1. Instruments juridiques'!W154+'P2. Financement'!W157+'P4. RAM'!W161+'P5. Zoonoses'!W156+'P3. Coordination du RSI'!W156+'P.7. Sécurité et sûreté bio'!W155+'P8. Vaccination'!W149+'D.1. Système national de labo'!W156+'D2. Surveillance'!W163+'R.1. Gestion des urgences san.'!W157+'D3. Ressources humaines'!W156+'R.3. Prestation de services'!W163+'R2. Lien Santé publique et séc'!W155+'R.4. PCI'!W158+'P.6. SSA'!W157+'R5. CREC'!W156+'PoEs. Points d’entrée'!W156+'C.E. Événements chimiques'!W156+'R.E. Sit. urgence radiologique'!W157+'Autre domaine technique'!W156</f>
        <v>0</v>
      </c>
      <c r="H84" s="80">
        <f>'P1. Instruments juridiques'!X154+'P2. Financement'!X157+'P4. RAM'!X161+'P5. Zoonoses'!X156+'P3. Coordination du RSI'!X156+'P.7. Sécurité et sûreté bio'!X155+'P8. Vaccination'!X149+'D.1. Système national de labo'!X156+'D2. Surveillance'!X163+'R.1. Gestion des urgences san.'!X157+'D3. Ressources humaines'!X156+'R.3. Prestation de services'!X163+'R2. Lien Santé publique et séc'!X155+'R.4. PCI'!X158+'P.6. SSA'!X157+'R5. CREC'!X156+'PoEs. Points d’entrée'!X156+'C.E. Événements chimiques'!X156+'R.E. Sit. urgence radiologique'!X157+'Autre domaine technique'!X156</f>
        <v>0</v>
      </c>
      <c r="I84" s="80">
        <f>'P1. Instruments juridiques'!Y154+'P2. Financement'!Y157+'P4. RAM'!Y161+'P5. Zoonoses'!Y156+'P3. Coordination du RSI'!Y156+'P.7. Sécurité et sûreté bio'!Y155+'P8. Vaccination'!Y149+'D.1. Système national de labo'!Y156+'D2. Surveillance'!Y163+'R.1. Gestion des urgences san.'!Y157+'D3. Ressources humaines'!Y156+'R.3. Prestation de services'!Y163+'R2. Lien Santé publique et séc'!Y155+'R.4. PCI'!Y158+'P.6. SSA'!Y157+'R5. CREC'!Y156+'PoEs. Points d’entrée'!Y156+'C.E. Événements chimiques'!Y156+'R.E. Sit. urgence radiologique'!Y157+'Autre domaine technique'!Y156</f>
        <v>0</v>
      </c>
      <c r="J84" s="84">
        <f t="shared" si="19"/>
        <v>0</v>
      </c>
      <c r="K84" s="81" t="e">
        <f t="shared" si="20"/>
        <v>#DIV/0!</v>
      </c>
    </row>
    <row r="85" spans="3:11" ht="16.5" x14ac:dyDescent="0.25">
      <c r="C85" s="79" t="str">
        <f>'Informations de base'!$E$70</f>
        <v>Ministère  chargé de l'économie et des finances</v>
      </c>
      <c r="D85" s="80">
        <f>'P1. Instruments juridiques'!T155+'P2. Financement'!T158+'P4. RAM'!T162+'P5. Zoonoses'!T157+'P3. Coordination du RSI'!T157+'P.7. Sécurité et sûreté bio'!T156+'P8. Vaccination'!T150+'D.1. Système national de labo'!T157+'D2. Surveillance'!T164+'R.1. Gestion des urgences san.'!T158+'D3. Ressources humaines'!T157+'R.3. Prestation de services'!T164+'R2. Lien Santé publique et séc'!T156+'R.4. PCI'!T159+'P.6. SSA'!T158+'R5. CREC'!T157+'PoEs. Points d’entrée'!T157+'C.E. Événements chimiques'!T157+'R.E. Sit. urgence radiologique'!T158+'Autre domaine technique'!T157</f>
        <v>0</v>
      </c>
      <c r="E85" s="80">
        <f>'P1. Instruments juridiques'!U155+'P2. Financement'!U158+'P4. RAM'!U162+'P5. Zoonoses'!U157+'P3. Coordination du RSI'!U157+'P.7. Sécurité et sûreté bio'!U156+'P8. Vaccination'!U150+'D.1. Système national de labo'!U157+'D2. Surveillance'!U164+'R.1. Gestion des urgences san.'!U158+'D3. Ressources humaines'!U157+'R.3. Prestation de services'!U164+'R2. Lien Santé publique et séc'!U156+'R.4. PCI'!U159+'P.6. SSA'!U158+'R5. CREC'!U157+'PoEs. Points d’entrée'!U157+'C.E. Événements chimiques'!U157+'R.E. Sit. urgence radiologique'!U158+'Autre domaine technique'!U157</f>
        <v>0</v>
      </c>
      <c r="F85" s="80">
        <f>'P1. Instruments juridiques'!V155+'P2. Financement'!V158+'P4. RAM'!V162+'P5. Zoonoses'!V157+'P3. Coordination du RSI'!V157+'P.7. Sécurité et sûreté bio'!V156+'P8. Vaccination'!V150+'D.1. Système national de labo'!V157+'D2. Surveillance'!V164+'R.1. Gestion des urgences san.'!V158+'D3. Ressources humaines'!V157+'R.3. Prestation de services'!V164+'R2. Lien Santé publique et séc'!V156+'R.4. PCI'!V159+'P.6. SSA'!V158+'R5. CREC'!V157+'PoEs. Points d’entrée'!V157+'C.E. Événements chimiques'!V157+'R.E. Sit. urgence radiologique'!V158+'Autre domaine technique'!V157</f>
        <v>0</v>
      </c>
      <c r="G85" s="80">
        <f>'P1. Instruments juridiques'!W155+'P2. Financement'!W158+'P4. RAM'!W162+'P5. Zoonoses'!W157+'P3. Coordination du RSI'!W157+'P.7. Sécurité et sûreté bio'!W156+'P8. Vaccination'!W150+'D.1. Système national de labo'!W157+'D2. Surveillance'!W164+'R.1. Gestion des urgences san.'!W158+'D3. Ressources humaines'!W157+'R.3. Prestation de services'!W164+'R2. Lien Santé publique et séc'!W156+'R.4. PCI'!W159+'P.6. SSA'!W158+'R5. CREC'!W157+'PoEs. Points d’entrée'!W157+'C.E. Événements chimiques'!W157+'R.E. Sit. urgence radiologique'!W158+'Autre domaine technique'!W157</f>
        <v>0</v>
      </c>
      <c r="H85" s="80">
        <f>'P1. Instruments juridiques'!X155+'P2. Financement'!X158+'P4. RAM'!X162+'P5. Zoonoses'!X157+'P3. Coordination du RSI'!X157+'P.7. Sécurité et sûreté bio'!X156+'P8. Vaccination'!X150+'D.1. Système national de labo'!X157+'D2. Surveillance'!X164+'R.1. Gestion des urgences san.'!X158+'D3. Ressources humaines'!X157+'R.3. Prestation de services'!X164+'R2. Lien Santé publique et séc'!X156+'R.4. PCI'!X159+'P.6. SSA'!X158+'R5. CREC'!X157+'PoEs. Points d’entrée'!X157+'C.E. Événements chimiques'!X157+'R.E. Sit. urgence radiologique'!X158+'Autre domaine technique'!X157</f>
        <v>0</v>
      </c>
      <c r="I85" s="80">
        <f>'P1. Instruments juridiques'!Y155+'P2. Financement'!Y158+'P4. RAM'!Y162+'P5. Zoonoses'!Y157+'P3. Coordination du RSI'!Y157+'P.7. Sécurité et sûreté bio'!Y156+'P8. Vaccination'!Y150+'D.1. Système national de labo'!Y157+'D2. Surveillance'!Y164+'R.1. Gestion des urgences san.'!Y158+'D3. Ressources humaines'!Y157+'R.3. Prestation de services'!Y164+'R2. Lien Santé publique et séc'!Y156+'R.4. PCI'!Y159+'P.6. SSA'!Y158+'R5. CREC'!Y157+'PoEs. Points d’entrée'!Y157+'C.E. Événements chimiques'!Y157+'R.E. Sit. urgence radiologique'!Y158+'Autre domaine technique'!Y157</f>
        <v>0</v>
      </c>
      <c r="J85" s="84">
        <f t="shared" si="19"/>
        <v>0</v>
      </c>
      <c r="K85" s="81" t="e">
        <f t="shared" si="20"/>
        <v>#DIV/0!</v>
      </c>
    </row>
    <row r="86" spans="3:11" ht="16.5" x14ac:dyDescent="0.25">
      <c r="C86" s="79" t="str">
        <f>'Informations de base'!$E$71</f>
        <v>Ministère chargé du plan</v>
      </c>
      <c r="D86" s="80">
        <f>'P1. Instruments juridiques'!T156+'P2. Financement'!T159+'P4. RAM'!T163+'P5. Zoonoses'!T158+'P3. Coordination du RSI'!T158+'P.7. Sécurité et sûreté bio'!T157+'P8. Vaccination'!T151+'D.1. Système national de labo'!T158+'D2. Surveillance'!T165+'R.1. Gestion des urgences san.'!T159+'D3. Ressources humaines'!T158+'R.3. Prestation de services'!T165+'R2. Lien Santé publique et séc'!T157+'R.4. PCI'!T160+'P.6. SSA'!T159+'R5. CREC'!T158+'PoEs. Points d’entrée'!T158+'C.E. Événements chimiques'!T158+'R.E. Sit. urgence radiologique'!T159+'Autre domaine technique'!T158</f>
        <v>0</v>
      </c>
      <c r="E86" s="80">
        <f>'P1. Instruments juridiques'!U156+'P2. Financement'!U159+'P4. RAM'!U163+'P5. Zoonoses'!U158+'P3. Coordination du RSI'!U158+'P.7. Sécurité et sûreté bio'!U157+'P8. Vaccination'!U151+'D.1. Système national de labo'!U158+'D2. Surveillance'!U165+'R.1. Gestion des urgences san.'!U159+'D3. Ressources humaines'!U158+'R.3. Prestation de services'!U165+'R2. Lien Santé publique et séc'!U157+'R.4. PCI'!U160+'P.6. SSA'!U159+'R5. CREC'!U158+'PoEs. Points d’entrée'!U158+'C.E. Événements chimiques'!U158+'R.E. Sit. urgence radiologique'!U159+'Autre domaine technique'!U158</f>
        <v>0</v>
      </c>
      <c r="F86" s="80">
        <f>'P1. Instruments juridiques'!V156+'P2. Financement'!V159+'P4. RAM'!V163+'P5. Zoonoses'!V158+'P3. Coordination du RSI'!V158+'P.7. Sécurité et sûreté bio'!V157+'P8. Vaccination'!V151+'D.1. Système national de labo'!V158+'D2. Surveillance'!V165+'R.1. Gestion des urgences san.'!V159+'D3. Ressources humaines'!V158+'R.3. Prestation de services'!V165+'R2. Lien Santé publique et séc'!V157+'R.4. PCI'!V160+'P.6. SSA'!V159+'R5. CREC'!V158+'PoEs. Points d’entrée'!V158+'C.E. Événements chimiques'!V158+'R.E. Sit. urgence radiologique'!V159+'Autre domaine technique'!V158</f>
        <v>0</v>
      </c>
      <c r="G86" s="80">
        <f>'P1. Instruments juridiques'!W156+'P2. Financement'!W159+'P4. RAM'!W163+'P5. Zoonoses'!W158+'P3. Coordination du RSI'!W158+'P.7. Sécurité et sûreté bio'!W157+'P8. Vaccination'!W151+'D.1. Système national de labo'!W158+'D2. Surveillance'!W165+'R.1. Gestion des urgences san.'!W159+'D3. Ressources humaines'!W158+'R.3. Prestation de services'!W165+'R2. Lien Santé publique et séc'!W157+'R.4. PCI'!W160+'P.6. SSA'!W159+'R5. CREC'!W158+'PoEs. Points d’entrée'!W158+'C.E. Événements chimiques'!W158+'R.E. Sit. urgence radiologique'!W159+'Autre domaine technique'!W158</f>
        <v>0</v>
      </c>
      <c r="H86" s="80">
        <f>'P1. Instruments juridiques'!X156+'P2. Financement'!X159+'P4. RAM'!X163+'P5. Zoonoses'!X158+'P3. Coordination du RSI'!X158+'P.7. Sécurité et sûreté bio'!X157+'P8. Vaccination'!X151+'D.1. Système national de labo'!X158+'D2. Surveillance'!X165+'R.1. Gestion des urgences san.'!X159+'D3. Ressources humaines'!X158+'R.3. Prestation de services'!X165+'R2. Lien Santé publique et séc'!X157+'R.4. PCI'!X160+'P.6. SSA'!X159+'R5. CREC'!X158+'PoEs. Points d’entrée'!X158+'C.E. Événements chimiques'!X158+'R.E. Sit. urgence radiologique'!X159+'Autre domaine technique'!X158</f>
        <v>0</v>
      </c>
      <c r="I86" s="80">
        <f>'P1. Instruments juridiques'!Y156+'P2. Financement'!Y159+'P4. RAM'!Y163+'P5. Zoonoses'!Y158+'P3. Coordination du RSI'!Y158+'P.7. Sécurité et sûreté bio'!Y157+'P8. Vaccination'!Y151+'D.1. Système national de labo'!Y158+'D2. Surveillance'!Y165+'R.1. Gestion des urgences san.'!Y159+'D3. Ressources humaines'!Y158+'R.3. Prestation de services'!Y165+'R2. Lien Santé publique et séc'!Y157+'R.4. PCI'!Y160+'P.6. SSA'!Y159+'R5. CREC'!Y158+'PoEs. Points d’entrée'!Y158+'C.E. Événements chimiques'!Y158+'R.E. Sit. urgence radiologique'!Y159+'Autre domaine technique'!Y158</f>
        <v>0</v>
      </c>
      <c r="J86" s="84">
        <f t="shared" si="19"/>
        <v>0</v>
      </c>
      <c r="K86" s="81" t="e">
        <f t="shared" si="20"/>
        <v>#DIV/0!</v>
      </c>
    </row>
    <row r="87" spans="3:11" ht="16.5" x14ac:dyDescent="0.25">
      <c r="C87" s="79" t="str">
        <f>'Informations de base'!$E$72</f>
        <v xml:space="preserve">Ministère chargé de l'énergie et des mines </v>
      </c>
      <c r="D87" s="80">
        <f>'P1. Instruments juridiques'!T157+'P2. Financement'!T160+'P4. RAM'!T164+'P5. Zoonoses'!T159+'P3. Coordination du RSI'!T159+'P.7. Sécurité et sûreté bio'!T158+'P8. Vaccination'!T152+'D.1. Système national de labo'!T159+'D2. Surveillance'!T166+'R.1. Gestion des urgences san.'!T160+'D3. Ressources humaines'!T159+'R.3. Prestation de services'!T166+'R2. Lien Santé publique et séc'!T158+'R.4. PCI'!T161+'P.6. SSA'!T160+'R5. CREC'!T159+'PoEs. Points d’entrée'!T159+'C.E. Événements chimiques'!T159+'R.E. Sit. urgence radiologique'!T160+'Autre domaine technique'!T159</f>
        <v>0</v>
      </c>
      <c r="E87" s="80">
        <f>'P1. Instruments juridiques'!U157+'P2. Financement'!U160+'P4. RAM'!U164+'P5. Zoonoses'!U159+'P3. Coordination du RSI'!U159+'P.7. Sécurité et sûreté bio'!U158+'P8. Vaccination'!U152+'D.1. Système national de labo'!U159+'D2. Surveillance'!U166+'R.1. Gestion des urgences san.'!U160+'D3. Ressources humaines'!U159+'R.3. Prestation de services'!U166+'R2. Lien Santé publique et séc'!U158+'R.4. PCI'!U161+'P.6. SSA'!U160+'R5. CREC'!U159+'PoEs. Points d’entrée'!U159+'C.E. Événements chimiques'!U159+'R.E. Sit. urgence radiologique'!U160+'Autre domaine technique'!U159</f>
        <v>0</v>
      </c>
      <c r="F87" s="80">
        <f>'P1. Instruments juridiques'!V157+'P2. Financement'!V160+'P4. RAM'!V164+'P5. Zoonoses'!V159+'P3. Coordination du RSI'!V159+'P.7. Sécurité et sûreté bio'!V158+'P8. Vaccination'!V152+'D.1. Système national de labo'!V159+'D2. Surveillance'!V166+'R.1. Gestion des urgences san.'!V160+'D3. Ressources humaines'!V159+'R.3. Prestation de services'!V166+'R2. Lien Santé publique et séc'!V158+'R.4. PCI'!V161+'P.6. SSA'!V160+'R5. CREC'!V159+'PoEs. Points d’entrée'!V159+'C.E. Événements chimiques'!V159+'R.E. Sit. urgence radiologique'!V160+'Autre domaine technique'!V159</f>
        <v>0</v>
      </c>
      <c r="G87" s="80">
        <f>'P1. Instruments juridiques'!W157+'P2. Financement'!W160+'P4. RAM'!W164+'P5. Zoonoses'!W159+'P3. Coordination du RSI'!W159+'P.7. Sécurité et sûreté bio'!W158+'P8. Vaccination'!W152+'D.1. Système national de labo'!W159+'D2. Surveillance'!W166+'R.1. Gestion des urgences san.'!W160+'D3. Ressources humaines'!W159+'R.3. Prestation de services'!W166+'R2. Lien Santé publique et séc'!W158+'R.4. PCI'!W161+'P.6. SSA'!W160+'R5. CREC'!W159+'PoEs. Points d’entrée'!W159+'C.E. Événements chimiques'!W159+'R.E. Sit. urgence radiologique'!W160+'Autre domaine technique'!W159</f>
        <v>0</v>
      </c>
      <c r="H87" s="80">
        <f>'P1. Instruments juridiques'!X157+'P2. Financement'!X160+'P4. RAM'!X164+'P5. Zoonoses'!X159+'P3. Coordination du RSI'!X159+'P.7. Sécurité et sûreté bio'!X158+'P8. Vaccination'!X152+'D.1. Système national de labo'!X159+'D2. Surveillance'!X166+'R.1. Gestion des urgences san.'!X160+'D3. Ressources humaines'!X159+'R.3. Prestation de services'!X166+'R2. Lien Santé publique et séc'!X158+'R.4. PCI'!X161+'P.6. SSA'!X160+'R5. CREC'!X159+'PoEs. Points d’entrée'!X159+'C.E. Événements chimiques'!X159+'R.E. Sit. urgence radiologique'!X160+'Autre domaine technique'!X159</f>
        <v>0</v>
      </c>
      <c r="I87" s="80">
        <f>'P1. Instruments juridiques'!Y157+'P2. Financement'!Y160+'P4. RAM'!Y164+'P5. Zoonoses'!Y159+'P3. Coordination du RSI'!Y159+'P.7. Sécurité et sûreté bio'!Y158+'P8. Vaccination'!Y152+'D.1. Système national de labo'!Y159+'D2. Surveillance'!Y166+'R.1. Gestion des urgences san.'!Y160+'D3. Ressources humaines'!Y159+'R.3. Prestation de services'!Y166+'R2. Lien Santé publique et séc'!Y158+'R.4. PCI'!Y161+'P.6. SSA'!Y160+'R5. CREC'!Y159+'PoEs. Points d’entrée'!Y159+'C.E. Événements chimiques'!Y159+'R.E. Sit. urgence radiologique'!Y160+'Autre domaine technique'!Y159</f>
        <v>0</v>
      </c>
      <c r="J87" s="84">
        <f t="shared" si="19"/>
        <v>0</v>
      </c>
      <c r="K87" s="81" t="e">
        <f t="shared" si="20"/>
        <v>#DIV/0!</v>
      </c>
    </row>
    <row r="88" spans="3:11" ht="16.5" x14ac:dyDescent="0.25">
      <c r="C88" s="79" t="str">
        <f>'Informations de base'!$E73</f>
        <v xml:space="preserve">Ministère chargé de l'enseignement supérieur </v>
      </c>
      <c r="D88" s="80">
        <f>'P1. Instruments juridiques'!T158+'P2. Financement'!T161+'P4. RAM'!T165+'P5. Zoonoses'!T160+'P3. Coordination du RSI'!T160+'P.7. Sécurité et sûreté bio'!T159+'P8. Vaccination'!T153+'D.1. Système national de labo'!T160+'D2. Surveillance'!T167+'R.1. Gestion des urgences san.'!T161+'D3. Ressources humaines'!T160+'R.3. Prestation de services'!T167+'R2. Lien Santé publique et séc'!T159+'R.4. PCI'!T162+'P.6. SSA'!T161+'R5. CREC'!T160+'PoEs. Points d’entrée'!T160+'C.E. Événements chimiques'!T160+'R.E. Sit. urgence radiologique'!T161+'Autre domaine technique'!T160</f>
        <v>0</v>
      </c>
      <c r="E88" s="80">
        <f>'P1. Instruments juridiques'!U158+'P2. Financement'!U161+'P4. RAM'!U165+'P5. Zoonoses'!U160+'P3. Coordination du RSI'!U160+'P.7. Sécurité et sûreté bio'!U159+'P8. Vaccination'!U153+'D.1. Système national de labo'!U160+'D2. Surveillance'!U167+'R.1. Gestion des urgences san.'!U161+'D3. Ressources humaines'!U160+'R.3. Prestation de services'!U167+'R2. Lien Santé publique et séc'!U159+'R.4. PCI'!U162+'P.6. SSA'!U161+'R5. CREC'!U160+'PoEs. Points d’entrée'!U160+'C.E. Événements chimiques'!U160+'R.E. Sit. urgence radiologique'!U161+'Autre domaine technique'!U160</f>
        <v>0</v>
      </c>
      <c r="F88" s="80">
        <f>'P1. Instruments juridiques'!V158+'P2. Financement'!V161+'P4. RAM'!V165+'P5. Zoonoses'!V160+'P3. Coordination du RSI'!V160+'P.7. Sécurité et sûreté bio'!V159+'P8. Vaccination'!V153+'D.1. Système national de labo'!V160+'D2. Surveillance'!V167+'R.1. Gestion des urgences san.'!V161+'D3. Ressources humaines'!V160+'R.3. Prestation de services'!V167+'R2. Lien Santé publique et séc'!V159+'R.4. PCI'!V162+'P.6. SSA'!V161+'R5. CREC'!V160+'PoEs. Points d’entrée'!V160+'C.E. Événements chimiques'!V160+'R.E. Sit. urgence radiologique'!V161+'Autre domaine technique'!V160</f>
        <v>0</v>
      </c>
      <c r="G88" s="80">
        <f>'P1. Instruments juridiques'!W158+'P2. Financement'!W161+'P4. RAM'!W165+'P5. Zoonoses'!W160+'P3. Coordination du RSI'!W160+'P.7. Sécurité et sûreté bio'!W159+'P8. Vaccination'!W153+'D.1. Système national de labo'!W160+'D2. Surveillance'!W167+'R.1. Gestion des urgences san.'!W161+'D3. Ressources humaines'!W160+'R.3. Prestation de services'!W167+'R2. Lien Santé publique et séc'!W159+'R.4. PCI'!W162+'P.6. SSA'!W161+'R5. CREC'!W160+'PoEs. Points d’entrée'!W160+'C.E. Événements chimiques'!W160+'R.E. Sit. urgence radiologique'!W161+'Autre domaine technique'!W160</f>
        <v>0</v>
      </c>
      <c r="H88" s="80">
        <f>'P1. Instruments juridiques'!X158+'P2. Financement'!X161+'P4. RAM'!X165+'P5. Zoonoses'!X160+'P3. Coordination du RSI'!X160+'P.7. Sécurité et sûreté bio'!X159+'P8. Vaccination'!X153+'D.1. Système national de labo'!X160+'D2. Surveillance'!X167+'R.1. Gestion des urgences san.'!X161+'D3. Ressources humaines'!X160+'R.3. Prestation de services'!X167+'R2. Lien Santé publique et séc'!X159+'R.4. PCI'!X162+'P.6. SSA'!X161+'R5. CREC'!X160+'PoEs. Points d’entrée'!X160+'C.E. Événements chimiques'!X160+'R.E. Sit. urgence radiologique'!X161+'Autre domaine technique'!X160</f>
        <v>0</v>
      </c>
      <c r="I88" s="80">
        <f>'P1. Instruments juridiques'!Y158+'P2. Financement'!Y161+'P4. RAM'!Y165+'P5. Zoonoses'!Y160+'P3. Coordination du RSI'!Y160+'P.7. Sécurité et sûreté bio'!Y159+'P8. Vaccination'!Y153+'D.1. Système national de labo'!Y160+'D2. Surveillance'!Y167+'R.1. Gestion des urgences san.'!Y161+'D3. Ressources humaines'!Y160+'R.3. Prestation de services'!Y167+'R2. Lien Santé publique et séc'!Y159+'R.4. PCI'!Y162+'P.6. SSA'!Y161+'R5. CREC'!Y160+'PoEs. Points d’entrée'!Y160+'C.E. Événements chimiques'!Y160+'R.E. Sit. urgence radiologique'!Y161+'Autre domaine technique'!Y160</f>
        <v>0</v>
      </c>
      <c r="J88" s="84">
        <f t="shared" si="19"/>
        <v>0</v>
      </c>
      <c r="K88" s="81" t="e">
        <f t="shared" si="20"/>
        <v>#DIV/0!</v>
      </c>
    </row>
    <row r="89" spans="3:11" ht="33" x14ac:dyDescent="0.25">
      <c r="C89" s="79" t="str">
        <f>'Informations de base'!$E74</f>
        <v>Ministère  chargé des affaires étrangères et de la coopération</v>
      </c>
      <c r="D89" s="80">
        <f>'P1. Instruments juridiques'!T159+'P2. Financement'!T162+'P4. RAM'!T166+'P5. Zoonoses'!T161+'P3. Coordination du RSI'!T161+'P.7. Sécurité et sûreté bio'!T160+'P8. Vaccination'!T154+'D.1. Système national de labo'!T161+'D2. Surveillance'!T168+'R.1. Gestion des urgences san.'!T162+'D3. Ressources humaines'!T161+'R.3. Prestation de services'!T168+'R2. Lien Santé publique et séc'!T160+'R.4. PCI'!T163+'P.6. SSA'!T162+'R5. CREC'!T161+'PoEs. Points d’entrée'!T161+'C.E. Événements chimiques'!T161+'R.E. Sit. urgence radiologique'!T162+'Autre domaine technique'!T161</f>
        <v>0</v>
      </c>
      <c r="E89" s="80">
        <f>'P1. Instruments juridiques'!U159+'P2. Financement'!U162+'P4. RAM'!U166+'P5. Zoonoses'!U161+'P3. Coordination du RSI'!U161+'P.7. Sécurité et sûreté bio'!U160+'P8. Vaccination'!U154+'D.1. Système national de labo'!U161+'D2. Surveillance'!U168+'R.1. Gestion des urgences san.'!U162+'D3. Ressources humaines'!U161+'R.3. Prestation de services'!U168+'R2. Lien Santé publique et séc'!U160+'R.4. PCI'!U163+'P.6. SSA'!U162+'R5. CREC'!U161+'PoEs. Points d’entrée'!U161+'C.E. Événements chimiques'!U161+'R.E. Sit. urgence radiologique'!U162+'Autre domaine technique'!U161</f>
        <v>0</v>
      </c>
      <c r="F89" s="80">
        <f>'P1. Instruments juridiques'!V159+'P2. Financement'!V162+'P4. RAM'!V166+'P5. Zoonoses'!V161+'P3. Coordination du RSI'!V161+'P.7. Sécurité et sûreté bio'!V160+'P8. Vaccination'!V154+'D.1. Système national de labo'!V161+'D2. Surveillance'!V168+'R.1. Gestion des urgences san.'!V162+'D3. Ressources humaines'!V161+'R.3. Prestation de services'!V168+'R2. Lien Santé publique et séc'!V160+'R.4. PCI'!V163+'P.6. SSA'!V162+'R5. CREC'!V161+'PoEs. Points d’entrée'!V161+'C.E. Événements chimiques'!V161+'R.E. Sit. urgence radiologique'!V162+'Autre domaine technique'!V161</f>
        <v>0</v>
      </c>
      <c r="G89" s="80">
        <f>'P1. Instruments juridiques'!W159+'P2. Financement'!W162+'P4. RAM'!W166+'P5. Zoonoses'!W161+'P3. Coordination du RSI'!W161+'P.7. Sécurité et sûreté bio'!W160+'P8. Vaccination'!W154+'D.1. Système national de labo'!W161+'D2. Surveillance'!W168+'R.1. Gestion des urgences san.'!W162+'D3. Ressources humaines'!W161+'R.3. Prestation de services'!W168+'R2. Lien Santé publique et séc'!W160+'R.4. PCI'!W163+'P.6. SSA'!W162+'R5. CREC'!W161+'PoEs. Points d’entrée'!W161+'C.E. Événements chimiques'!W161+'R.E. Sit. urgence radiologique'!W162+'Autre domaine technique'!W161</f>
        <v>0</v>
      </c>
      <c r="H89" s="80">
        <f>'P1. Instruments juridiques'!X159+'P2. Financement'!X162+'P4. RAM'!X166+'P5. Zoonoses'!X161+'P3. Coordination du RSI'!X161+'P.7. Sécurité et sûreté bio'!X160+'P8. Vaccination'!X154+'D.1. Système national de labo'!X161+'D2. Surveillance'!X168+'R.1. Gestion des urgences san.'!X162+'D3. Ressources humaines'!X161+'R.3. Prestation de services'!X168+'R2. Lien Santé publique et séc'!X160+'R.4. PCI'!X163+'P.6. SSA'!X162+'R5. CREC'!X161+'PoEs. Points d’entrée'!X161+'C.E. Événements chimiques'!X161+'R.E. Sit. urgence radiologique'!X162+'Autre domaine technique'!X161</f>
        <v>0</v>
      </c>
      <c r="I89" s="80">
        <f>'P1. Instruments juridiques'!Y159+'P2. Financement'!Y162+'P4. RAM'!Y166+'P5. Zoonoses'!Y161+'P3. Coordination du RSI'!Y161+'P.7. Sécurité et sûreté bio'!Y160+'P8. Vaccination'!Y154+'D.1. Système national de labo'!Y161+'D2. Surveillance'!Y168+'R.1. Gestion des urgences san.'!Y162+'D3. Ressources humaines'!Y161+'R.3. Prestation de services'!Y168+'R2. Lien Santé publique et séc'!Y160+'R.4. PCI'!Y163+'P.6. SSA'!Y162+'R5. CREC'!Y161+'PoEs. Points d’entrée'!Y161+'C.E. Événements chimiques'!Y161+'R.E. Sit. urgence radiologique'!Y162+'Autre domaine technique'!Y161</f>
        <v>0</v>
      </c>
      <c r="J89" s="84">
        <f t="shared" si="19"/>
        <v>0</v>
      </c>
      <c r="K89" s="81" t="e">
        <f t="shared" si="20"/>
        <v>#DIV/0!</v>
      </c>
    </row>
    <row r="90" spans="3:11" ht="16.5" x14ac:dyDescent="0.25">
      <c r="C90" s="79" t="str">
        <f>'Informations de base'!$E75</f>
        <v>Ministère chargé de la communication</v>
      </c>
      <c r="D90" s="80">
        <f>'P1. Instruments juridiques'!T160+'P2. Financement'!T163+'P4. RAM'!T167+'P5. Zoonoses'!T162+'P3. Coordination du RSI'!T162+'P.7. Sécurité et sûreté bio'!T161+'P8. Vaccination'!T155+'D.1. Système national de labo'!T162+'D2. Surveillance'!T169+'R.1. Gestion des urgences san.'!T163+'D3. Ressources humaines'!T162+'R.3. Prestation de services'!T169+'R2. Lien Santé publique et séc'!T161+'R.4. PCI'!T164+'P.6. SSA'!T163+'R5. CREC'!T162+'PoEs. Points d’entrée'!T162+'C.E. Événements chimiques'!T162+'R.E. Sit. urgence radiologique'!T163+'Autre domaine technique'!T162</f>
        <v>0</v>
      </c>
      <c r="E90" s="80">
        <f>'P1. Instruments juridiques'!U160+'P2. Financement'!U163+'P4. RAM'!U167+'P5. Zoonoses'!U162+'P3. Coordination du RSI'!U162+'P.7. Sécurité et sûreté bio'!U161+'P8. Vaccination'!U155+'D.1. Système national de labo'!U162+'D2. Surveillance'!U169+'R.1. Gestion des urgences san.'!U163+'D3. Ressources humaines'!U162+'R.3. Prestation de services'!U169+'R2. Lien Santé publique et séc'!U161+'R.4. PCI'!U164+'P.6. SSA'!U163+'R5. CREC'!U162+'PoEs. Points d’entrée'!U162+'C.E. Événements chimiques'!U162+'R.E. Sit. urgence radiologique'!U163+'Autre domaine technique'!U162</f>
        <v>0</v>
      </c>
      <c r="F90" s="80">
        <f>'P1. Instruments juridiques'!V160+'P2. Financement'!V163+'P4. RAM'!V167+'P5. Zoonoses'!V162+'P3. Coordination du RSI'!V162+'P.7. Sécurité et sûreté bio'!V161+'P8. Vaccination'!V155+'D.1. Système national de labo'!V162+'D2. Surveillance'!V169+'R.1. Gestion des urgences san.'!V163+'D3. Ressources humaines'!V162+'R.3. Prestation de services'!V169+'R2. Lien Santé publique et séc'!V161+'R.4. PCI'!V164+'P.6. SSA'!V163+'R5. CREC'!V162+'PoEs. Points d’entrée'!V162+'C.E. Événements chimiques'!V162+'R.E. Sit. urgence radiologique'!V163+'Autre domaine technique'!V162</f>
        <v>0</v>
      </c>
      <c r="G90" s="80">
        <f>'P1. Instruments juridiques'!W160+'P2. Financement'!W163+'P4. RAM'!W167+'P5. Zoonoses'!W162+'P3. Coordination du RSI'!W162+'P.7. Sécurité et sûreté bio'!W161+'P8. Vaccination'!W155+'D.1. Système national de labo'!W162+'D2. Surveillance'!W169+'R.1. Gestion des urgences san.'!W163+'D3. Ressources humaines'!W162+'R.3. Prestation de services'!W169+'R2. Lien Santé publique et séc'!W161+'R.4. PCI'!W164+'P.6. SSA'!W163+'R5. CREC'!W162+'PoEs. Points d’entrée'!W162+'C.E. Événements chimiques'!W162+'R.E. Sit. urgence radiologique'!W163+'Autre domaine technique'!W162</f>
        <v>0</v>
      </c>
      <c r="H90" s="80">
        <f>'P1. Instruments juridiques'!X160+'P2. Financement'!X163+'P4. RAM'!X167+'P5. Zoonoses'!X162+'P3. Coordination du RSI'!X162+'P.7. Sécurité et sûreté bio'!X161+'P8. Vaccination'!X155+'D.1. Système national de labo'!X162+'D2. Surveillance'!X169+'R.1. Gestion des urgences san.'!X163+'D3. Ressources humaines'!X162+'R.3. Prestation de services'!X169+'R2. Lien Santé publique et séc'!X161+'R.4. PCI'!X164+'P.6. SSA'!X163+'R5. CREC'!X162+'PoEs. Points d’entrée'!X162+'C.E. Événements chimiques'!X162+'R.E. Sit. urgence radiologique'!X163+'Autre domaine technique'!X162</f>
        <v>0</v>
      </c>
      <c r="I90" s="80">
        <f>'P1. Instruments juridiques'!Y160+'P2. Financement'!Y163+'P4. RAM'!Y167+'P5. Zoonoses'!Y162+'P3. Coordination du RSI'!Y162+'P.7. Sécurité et sûreté bio'!Y161+'P8. Vaccination'!Y155+'D.1. Système national de labo'!Y162+'D2. Surveillance'!Y169+'R.1. Gestion des urgences san.'!Y163+'D3. Ressources humaines'!Y162+'R.3. Prestation de services'!Y169+'R2. Lien Santé publique et séc'!Y161+'R.4. PCI'!Y164+'P.6. SSA'!Y163+'R5. CREC'!Y162+'PoEs. Points d’entrée'!Y162+'C.E. Événements chimiques'!Y162+'R.E. Sit. urgence radiologique'!Y163+'Autre domaine technique'!Y162</f>
        <v>0</v>
      </c>
      <c r="J90" s="84">
        <f t="shared" si="19"/>
        <v>0</v>
      </c>
      <c r="K90" s="81" t="e">
        <f t="shared" si="20"/>
        <v>#DIV/0!</v>
      </c>
    </row>
    <row r="91" spans="3:11" ht="16.5" x14ac:dyDescent="0.25">
      <c r="C91" s="79" t="str">
        <f>'Informations de base'!$E76</f>
        <v xml:space="preserve">Ministère chargé de l'économie maritime </v>
      </c>
      <c r="D91" s="80">
        <f>'P1. Instruments juridiques'!T161+'P2. Financement'!T164+'P4. RAM'!T168+'P5. Zoonoses'!T163+'P3. Coordination du RSI'!T163+'P.7. Sécurité et sûreté bio'!T162+'P8. Vaccination'!T156+'D.1. Système national de labo'!T163+'D2. Surveillance'!T170+'R.1. Gestion des urgences san.'!T164+'D3. Ressources humaines'!T163+'R.3. Prestation de services'!T170+'R2. Lien Santé publique et séc'!T162+'R.4. PCI'!T165+'P.6. SSA'!T164+'R5. CREC'!T163+'PoEs. Points d’entrée'!T163+'C.E. Événements chimiques'!T163+'R.E. Sit. urgence radiologique'!T164+'Autre domaine technique'!T163</f>
        <v>0</v>
      </c>
      <c r="E91" s="80">
        <f>'P1. Instruments juridiques'!U161+'P2. Financement'!U164+'P4. RAM'!U168+'P5. Zoonoses'!U163+'P3. Coordination du RSI'!U163+'P.7. Sécurité et sûreté bio'!U162+'P8. Vaccination'!U156+'D.1. Système national de labo'!U163+'D2. Surveillance'!U170+'R.1. Gestion des urgences san.'!U164+'D3. Ressources humaines'!U163+'R.3. Prestation de services'!U170+'R2. Lien Santé publique et séc'!U162+'R.4. PCI'!U165+'P.6. SSA'!U164+'R5. CREC'!U163+'PoEs. Points d’entrée'!U163+'C.E. Événements chimiques'!U163+'R.E. Sit. urgence radiologique'!U164+'Autre domaine technique'!U163</f>
        <v>0</v>
      </c>
      <c r="F91" s="80">
        <f>'P1. Instruments juridiques'!V161+'P2. Financement'!V164+'P4. RAM'!V168+'P5. Zoonoses'!V163+'P3. Coordination du RSI'!V163+'P.7. Sécurité et sûreté bio'!V162+'P8. Vaccination'!V156+'D.1. Système national de labo'!V163+'D2. Surveillance'!V170+'R.1. Gestion des urgences san.'!V164+'D3. Ressources humaines'!V163+'R.3. Prestation de services'!V170+'R2. Lien Santé publique et séc'!V162+'R.4. PCI'!V165+'P.6. SSA'!V164+'R5. CREC'!V163+'PoEs. Points d’entrée'!V163+'C.E. Événements chimiques'!V163+'R.E. Sit. urgence radiologique'!V164+'Autre domaine technique'!V163</f>
        <v>0</v>
      </c>
      <c r="G91" s="80">
        <f>'P1. Instruments juridiques'!W161+'P2. Financement'!W164+'P4. RAM'!W168+'P5. Zoonoses'!W163+'P3. Coordination du RSI'!W163+'P.7. Sécurité et sûreté bio'!W162+'P8. Vaccination'!W156+'D.1. Système national de labo'!W163+'D2. Surveillance'!W170+'R.1. Gestion des urgences san.'!W164+'D3. Ressources humaines'!W163+'R.3. Prestation de services'!W170+'R2. Lien Santé publique et séc'!W162+'R.4. PCI'!W165+'P.6. SSA'!W164+'R5. CREC'!W163+'PoEs. Points d’entrée'!W163+'C.E. Événements chimiques'!W163+'R.E. Sit. urgence radiologique'!W164+'Autre domaine technique'!W163</f>
        <v>0</v>
      </c>
      <c r="H91" s="80">
        <f>'P1. Instruments juridiques'!X161+'P2. Financement'!X164+'P4. RAM'!X168+'P5. Zoonoses'!X163+'P3. Coordination du RSI'!X163+'P.7. Sécurité et sûreté bio'!X162+'P8. Vaccination'!X156+'D.1. Système national de labo'!X163+'D2. Surveillance'!X170+'R.1. Gestion des urgences san.'!X164+'D3. Ressources humaines'!X163+'R.3. Prestation de services'!X170+'R2. Lien Santé publique et séc'!X162+'R.4. PCI'!X165+'P.6. SSA'!X164+'R5. CREC'!X163+'PoEs. Points d’entrée'!X163+'C.E. Événements chimiques'!X163+'R.E. Sit. urgence radiologique'!X164+'Autre domaine technique'!X163</f>
        <v>0</v>
      </c>
      <c r="I91" s="80">
        <f>'P1. Instruments juridiques'!Y161+'P2. Financement'!Y164+'P4. RAM'!Y168+'P5. Zoonoses'!Y163+'P3. Coordination du RSI'!Y163+'P.7. Sécurité et sûreté bio'!Y162+'P8. Vaccination'!Y156+'D.1. Système national de labo'!Y163+'D2. Surveillance'!Y170+'R.1. Gestion des urgences san.'!Y164+'D3. Ressources humaines'!Y163+'R.3. Prestation de services'!Y170+'R2. Lien Santé publique et séc'!Y162+'R.4. PCI'!Y165+'P.6. SSA'!Y164+'R5. CREC'!Y163+'PoEs. Points d’entrée'!Y163+'C.E. Événements chimiques'!Y163+'R.E. Sit. urgence radiologique'!Y164+'Autre domaine technique'!Y163</f>
        <v>0</v>
      </c>
      <c r="J91" s="84">
        <f t="shared" si="19"/>
        <v>0</v>
      </c>
      <c r="K91" s="81" t="e">
        <f t="shared" si="20"/>
        <v>#DIV/0!</v>
      </c>
    </row>
    <row r="92" spans="3:11" ht="16.5" x14ac:dyDescent="0.25">
      <c r="C92" s="79" t="str">
        <f>'Informations de base'!$E77</f>
        <v xml:space="preserve">Ministère chargé des transports </v>
      </c>
      <c r="D92" s="80">
        <f>'P1. Instruments juridiques'!T162+'P2. Financement'!T165+'P4. RAM'!T169+'P5. Zoonoses'!T164+'P3. Coordination du RSI'!T164+'P.7. Sécurité et sûreté bio'!T163+'P8. Vaccination'!T157+'D.1. Système national de labo'!T164+'D2. Surveillance'!T171+'R.1. Gestion des urgences san.'!T165+'D3. Ressources humaines'!T164+'R.3. Prestation de services'!T171+'R2. Lien Santé publique et séc'!T163+'R.4. PCI'!T166+'P.6. SSA'!T165+'R5. CREC'!T164+'PoEs. Points d’entrée'!T164+'C.E. Événements chimiques'!T164+'R.E. Sit. urgence radiologique'!T165+'Autre domaine technique'!T164</f>
        <v>0</v>
      </c>
      <c r="E92" s="80">
        <f>'P1. Instruments juridiques'!U162+'P2. Financement'!U165+'P4. RAM'!U169+'P5. Zoonoses'!U164+'P3. Coordination du RSI'!U164+'P.7. Sécurité et sûreté bio'!U163+'P8. Vaccination'!U157+'D.1. Système national de labo'!U164+'D2. Surveillance'!U171+'R.1. Gestion des urgences san.'!U165+'D3. Ressources humaines'!U164+'R.3. Prestation de services'!U171+'R2. Lien Santé publique et séc'!U163+'R.4. PCI'!U166+'P.6. SSA'!U165+'R5. CREC'!U164+'PoEs. Points d’entrée'!U164+'C.E. Événements chimiques'!U164+'R.E. Sit. urgence radiologique'!U165+'Autre domaine technique'!U164</f>
        <v>0</v>
      </c>
      <c r="F92" s="80">
        <f>'P1. Instruments juridiques'!V162+'P2. Financement'!V165+'P4. RAM'!V169+'P5. Zoonoses'!V164+'P3. Coordination du RSI'!V164+'P.7. Sécurité et sûreté bio'!V163+'P8. Vaccination'!V157+'D.1. Système national de labo'!V164+'D2. Surveillance'!V171+'R.1. Gestion des urgences san.'!V165+'D3. Ressources humaines'!V164+'R.3. Prestation de services'!V171+'R2. Lien Santé publique et séc'!V163+'R.4. PCI'!V166+'P.6. SSA'!V165+'R5. CREC'!V164+'PoEs. Points d’entrée'!V164+'C.E. Événements chimiques'!V164+'R.E. Sit. urgence radiologique'!V165+'Autre domaine technique'!V164</f>
        <v>0</v>
      </c>
      <c r="G92" s="80">
        <f>'P1. Instruments juridiques'!W162+'P2. Financement'!W165+'P4. RAM'!W169+'P5. Zoonoses'!W164+'P3. Coordination du RSI'!W164+'P.7. Sécurité et sûreté bio'!W163+'P8. Vaccination'!W157+'D.1. Système national de labo'!W164+'D2. Surveillance'!W171+'R.1. Gestion des urgences san.'!W165+'D3. Ressources humaines'!W164+'R.3. Prestation de services'!W171+'R2. Lien Santé publique et séc'!W163+'R.4. PCI'!W166+'P.6. SSA'!W165+'R5. CREC'!W164+'PoEs. Points d’entrée'!W164+'C.E. Événements chimiques'!W164+'R.E. Sit. urgence radiologique'!W165+'Autre domaine technique'!W164</f>
        <v>0</v>
      </c>
      <c r="H92" s="80">
        <f>'P1. Instruments juridiques'!X162+'P2. Financement'!X165+'P4. RAM'!X169+'P5. Zoonoses'!X164+'P3. Coordination du RSI'!X164+'P.7. Sécurité et sûreté bio'!X163+'P8. Vaccination'!X157+'D.1. Système national de labo'!X164+'D2. Surveillance'!X171+'R.1. Gestion des urgences san.'!X165+'D3. Ressources humaines'!X164+'R.3. Prestation de services'!X171+'R2. Lien Santé publique et séc'!X163+'R.4. PCI'!X166+'P.6. SSA'!X165+'R5. CREC'!X164+'PoEs. Points d’entrée'!X164+'C.E. Événements chimiques'!X164+'R.E. Sit. urgence radiologique'!X165+'Autre domaine technique'!X164</f>
        <v>0</v>
      </c>
      <c r="I92" s="80">
        <f>'P1. Instruments juridiques'!Y162+'P2. Financement'!Y165+'P4. RAM'!Y169+'P5. Zoonoses'!Y164+'P3. Coordination du RSI'!Y164+'P.7. Sécurité et sûreté bio'!Y163+'P8. Vaccination'!Y157+'D.1. Système national de labo'!Y164+'D2. Surveillance'!Y171+'R.1. Gestion des urgences san.'!Y165+'D3. Ressources humaines'!Y164+'R.3. Prestation de services'!Y171+'R2. Lien Santé publique et séc'!Y163+'R.4. PCI'!Y166+'P.6. SSA'!Y165+'R5. CREC'!Y164+'PoEs. Points d’entrée'!Y164+'C.E. Événements chimiques'!Y164+'R.E. Sit. urgence radiologique'!Y165+'Autre domaine technique'!Y164</f>
        <v>0</v>
      </c>
      <c r="J92" s="84">
        <f t="shared" si="19"/>
        <v>0</v>
      </c>
      <c r="K92" s="81" t="e">
        <f t="shared" si="20"/>
        <v>#DIV/0!</v>
      </c>
    </row>
    <row r="93" spans="3:11" ht="16.5" x14ac:dyDescent="0.25">
      <c r="C93" s="79" t="str">
        <f>'Informations de base'!$E78</f>
        <v>Ministère chargé du commerce</v>
      </c>
      <c r="D93" s="80">
        <f>'P1. Instruments juridiques'!T163+'P2. Financement'!T166+'P4. RAM'!T170+'P5. Zoonoses'!T165+'P3. Coordination du RSI'!T165+'P.7. Sécurité et sûreté bio'!T164+'P8. Vaccination'!T158+'D.1. Système national de labo'!T165+'D2. Surveillance'!T172+'R.1. Gestion des urgences san.'!T166+'D3. Ressources humaines'!T165+'R.3. Prestation de services'!T172+'R2. Lien Santé publique et séc'!T164+'R.4. PCI'!T167+'P.6. SSA'!T166+'R5. CREC'!T165+'PoEs. Points d’entrée'!T165+'C.E. Événements chimiques'!T165+'R.E. Sit. urgence radiologique'!T166+'Autre domaine technique'!T165</f>
        <v>0</v>
      </c>
      <c r="E93" s="80">
        <f>'P1. Instruments juridiques'!U163+'P2. Financement'!U166+'P4. RAM'!U170+'P5. Zoonoses'!U165+'P3. Coordination du RSI'!U165+'P.7. Sécurité et sûreté bio'!U164+'P8. Vaccination'!U158+'D.1. Système national de labo'!U165+'D2. Surveillance'!U172+'R.1. Gestion des urgences san.'!U166+'D3. Ressources humaines'!U165+'R.3. Prestation de services'!U172+'R2. Lien Santé publique et séc'!U164+'R.4. PCI'!U167+'P.6. SSA'!U166+'R5. CREC'!U165+'PoEs. Points d’entrée'!U165+'C.E. Événements chimiques'!U165+'R.E. Sit. urgence radiologique'!U166+'Autre domaine technique'!U165</f>
        <v>0</v>
      </c>
      <c r="F93" s="80">
        <f>'P1. Instruments juridiques'!V163+'P2. Financement'!V166+'P4. RAM'!V170+'P5. Zoonoses'!V165+'P3. Coordination du RSI'!V165+'P.7. Sécurité et sûreté bio'!V164+'P8. Vaccination'!V158+'D.1. Système national de labo'!V165+'D2. Surveillance'!V172+'R.1. Gestion des urgences san.'!V166+'D3. Ressources humaines'!V165+'R.3. Prestation de services'!V172+'R2. Lien Santé publique et séc'!V164+'R.4. PCI'!V167+'P.6. SSA'!V166+'R5. CREC'!V165+'PoEs. Points d’entrée'!V165+'C.E. Événements chimiques'!V165+'R.E. Sit. urgence radiologique'!V166+'Autre domaine technique'!V165</f>
        <v>0</v>
      </c>
      <c r="G93" s="80">
        <f>'P1. Instruments juridiques'!W163+'P2. Financement'!W166+'P4. RAM'!W170+'P5. Zoonoses'!W165+'P3. Coordination du RSI'!W165+'P.7. Sécurité et sûreté bio'!W164+'P8. Vaccination'!W158+'D.1. Système national de labo'!W165+'D2. Surveillance'!W172+'R.1. Gestion des urgences san.'!W166+'D3. Ressources humaines'!W165+'R.3. Prestation de services'!W172+'R2. Lien Santé publique et séc'!W164+'R.4. PCI'!W167+'P.6. SSA'!W166+'R5. CREC'!W165+'PoEs. Points d’entrée'!W165+'C.E. Événements chimiques'!W165+'R.E. Sit. urgence radiologique'!W166+'Autre domaine technique'!W165</f>
        <v>0</v>
      </c>
      <c r="H93" s="80">
        <f>'P1. Instruments juridiques'!X163+'P2. Financement'!X166+'P4. RAM'!X170+'P5. Zoonoses'!X165+'P3. Coordination du RSI'!X165+'P.7. Sécurité et sûreté bio'!X164+'P8. Vaccination'!X158+'D.1. Système national de labo'!X165+'D2. Surveillance'!X172+'R.1. Gestion des urgences san.'!X166+'D3. Ressources humaines'!X165+'R.3. Prestation de services'!X172+'R2. Lien Santé publique et séc'!X164+'R.4. PCI'!X167+'P.6. SSA'!X166+'R5. CREC'!X165+'PoEs. Points d’entrée'!X165+'C.E. Événements chimiques'!X165+'R.E. Sit. urgence radiologique'!X166+'Autre domaine technique'!X165</f>
        <v>0</v>
      </c>
      <c r="I93" s="80">
        <f>'P1. Instruments juridiques'!Y163+'P2. Financement'!Y166+'P4. RAM'!Y170+'P5. Zoonoses'!Y165+'P3. Coordination du RSI'!Y165+'P.7. Sécurité et sûreté bio'!Y164+'P8. Vaccination'!Y158+'D.1. Système national de labo'!Y165+'D2. Surveillance'!Y172+'R.1. Gestion des urgences san.'!Y166+'D3. Ressources humaines'!Y165+'R.3. Prestation de services'!Y172+'R2. Lien Santé publique et séc'!Y164+'R.4. PCI'!Y167+'P.6. SSA'!Y166+'R5. CREC'!Y165+'PoEs. Points d’entrée'!Y165+'C.E. Événements chimiques'!Y165+'R.E. Sit. urgence radiologique'!Y166+'Autre domaine technique'!Y165</f>
        <v>0</v>
      </c>
      <c r="J93" s="84">
        <f t="shared" si="19"/>
        <v>0</v>
      </c>
      <c r="K93" s="81" t="e">
        <f t="shared" si="20"/>
        <v>#DIV/0!</v>
      </c>
    </row>
    <row r="94" spans="3:11" ht="16.5" x14ac:dyDescent="0.25">
      <c r="C94" s="79" t="str">
        <f>'Informations de base'!$E79</f>
        <v>Autre 14</v>
      </c>
      <c r="D94" s="80">
        <f>'P1. Instruments juridiques'!T164+'P2. Financement'!T167+'P4. RAM'!T171+'P5. Zoonoses'!T166+'P3. Coordination du RSI'!T166+'P.7. Sécurité et sûreté bio'!T165+'P8. Vaccination'!T159+'D.1. Système national de labo'!T166+'D2. Surveillance'!T173+'R.1. Gestion des urgences san.'!T167+'D3. Ressources humaines'!T166+'R.3. Prestation de services'!T173+'R2. Lien Santé publique et séc'!T165+'R.4. PCI'!T168+'P.6. SSA'!T167+'R5. CREC'!T166+'PoEs. Points d’entrée'!T166+'C.E. Événements chimiques'!T166+'R.E. Sit. urgence radiologique'!T167+'Autre domaine technique'!T166</f>
        <v>0</v>
      </c>
      <c r="E94" s="80">
        <f>'P1. Instruments juridiques'!U164+'P2. Financement'!U167+'P4. RAM'!U171+'P5. Zoonoses'!U166+'P3. Coordination du RSI'!U166+'P.7. Sécurité et sûreté bio'!U165+'P8. Vaccination'!U159+'D.1. Système national de labo'!U166+'D2. Surveillance'!U173+'R.1. Gestion des urgences san.'!U167+'D3. Ressources humaines'!U166+'R.3. Prestation de services'!U173+'R2. Lien Santé publique et séc'!U165+'R.4. PCI'!U168+'P.6. SSA'!U167+'R5. CREC'!U166+'PoEs. Points d’entrée'!U166+'C.E. Événements chimiques'!U166+'R.E. Sit. urgence radiologique'!U167+'Autre domaine technique'!U166</f>
        <v>0</v>
      </c>
      <c r="F94" s="80">
        <f>'P1. Instruments juridiques'!V164+'P2. Financement'!V167+'P4. RAM'!V171+'P5. Zoonoses'!V166+'P3. Coordination du RSI'!V166+'P.7. Sécurité et sûreté bio'!V165+'P8. Vaccination'!V159+'D.1. Système national de labo'!V166+'D2. Surveillance'!V173+'R.1. Gestion des urgences san.'!V167+'D3. Ressources humaines'!V166+'R.3. Prestation de services'!V173+'R2. Lien Santé publique et séc'!V165+'R.4. PCI'!V168+'P.6. SSA'!V167+'R5. CREC'!V166+'PoEs. Points d’entrée'!V166+'C.E. Événements chimiques'!V166+'R.E. Sit. urgence radiologique'!V167+'Autre domaine technique'!V166</f>
        <v>0</v>
      </c>
      <c r="G94" s="80">
        <f>'P1. Instruments juridiques'!W164+'P2. Financement'!W167+'P4. RAM'!W171+'P5. Zoonoses'!W166+'P3. Coordination du RSI'!W166+'P.7. Sécurité et sûreté bio'!W165+'P8. Vaccination'!W159+'D.1. Système national de labo'!W166+'D2. Surveillance'!W173+'R.1. Gestion des urgences san.'!W167+'D3. Ressources humaines'!W166+'R.3. Prestation de services'!W173+'R2. Lien Santé publique et séc'!W165+'R.4. PCI'!W168+'P.6. SSA'!W167+'R5. CREC'!W166+'PoEs. Points d’entrée'!W166+'C.E. Événements chimiques'!W166+'R.E. Sit. urgence radiologique'!W167+'Autre domaine technique'!W166</f>
        <v>0</v>
      </c>
      <c r="H94" s="80">
        <f>'P1. Instruments juridiques'!X164+'P2. Financement'!X167+'P4. RAM'!X171+'P5. Zoonoses'!X166+'P3. Coordination du RSI'!X166+'P.7. Sécurité et sûreté bio'!X165+'P8. Vaccination'!X159+'D.1. Système national de labo'!X166+'D2. Surveillance'!X173+'R.1. Gestion des urgences san.'!X167+'D3. Ressources humaines'!X166+'R.3. Prestation de services'!X173+'R2. Lien Santé publique et séc'!X165+'R.4. PCI'!X168+'P.6. SSA'!X167+'R5. CREC'!X166+'PoEs. Points d’entrée'!X166+'C.E. Événements chimiques'!X166+'R.E. Sit. urgence radiologique'!X167+'Autre domaine technique'!X166</f>
        <v>0</v>
      </c>
      <c r="I94" s="80">
        <f>'P1. Instruments juridiques'!Y164+'P2. Financement'!Y167+'P4. RAM'!Y171+'P5. Zoonoses'!Y166+'P3. Coordination du RSI'!Y166+'P.7. Sécurité et sûreté bio'!Y165+'P8. Vaccination'!Y159+'D.1. Système national de labo'!Y166+'D2. Surveillance'!Y173+'R.1. Gestion des urgences san.'!Y167+'D3. Ressources humaines'!Y166+'R.3. Prestation de services'!Y173+'R2. Lien Santé publique et séc'!Y165+'R.4. PCI'!Y168+'P.6. SSA'!Y167+'R5. CREC'!Y166+'PoEs. Points d’entrée'!Y166+'C.E. Événements chimiques'!Y166+'R.E. Sit. urgence radiologique'!Y167+'Autre domaine technique'!Y166</f>
        <v>0</v>
      </c>
      <c r="J94" s="84">
        <f t="shared" si="19"/>
        <v>0</v>
      </c>
      <c r="K94" s="81" t="e">
        <f t="shared" si="20"/>
        <v>#DIV/0!</v>
      </c>
    </row>
    <row r="95" spans="3:11" ht="16.5" x14ac:dyDescent="0.25">
      <c r="C95" s="79" t="str">
        <f>'Informations de base'!$E80</f>
        <v>Autre 15</v>
      </c>
      <c r="D95" s="80">
        <f>'P1. Instruments juridiques'!T165+'P2. Financement'!T168+'P4. RAM'!T172+'P5. Zoonoses'!T167+'P3. Coordination du RSI'!T167+'P.7. Sécurité et sûreté bio'!T166+'P8. Vaccination'!T160+'D.1. Système national de labo'!T167+'D2. Surveillance'!T174+'R.1. Gestion des urgences san.'!T168+'D3. Ressources humaines'!T167+'R.3. Prestation de services'!T174+'R2. Lien Santé publique et séc'!T166+'R.4. PCI'!T169+'P.6. SSA'!T168+'R5. CREC'!T167+'PoEs. Points d’entrée'!T167+'C.E. Événements chimiques'!T167+'R.E. Sit. urgence radiologique'!T168+'Autre domaine technique'!T167</f>
        <v>0</v>
      </c>
      <c r="E95" s="80">
        <f>'P1. Instruments juridiques'!U165+'P2. Financement'!U168+'P4. RAM'!U172+'P5. Zoonoses'!U167+'P3. Coordination du RSI'!U167+'P.7. Sécurité et sûreté bio'!U166+'P8. Vaccination'!U160+'D.1. Système national de labo'!U167+'D2. Surveillance'!U174+'R.1. Gestion des urgences san.'!U168+'D3. Ressources humaines'!U167+'R.3. Prestation de services'!U174+'R2. Lien Santé publique et séc'!U166+'R.4. PCI'!U169+'P.6. SSA'!U168+'R5. CREC'!U167+'PoEs. Points d’entrée'!U167+'C.E. Événements chimiques'!U167+'R.E. Sit. urgence radiologique'!U168+'Autre domaine technique'!U167</f>
        <v>0</v>
      </c>
      <c r="F95" s="80">
        <f>'P1. Instruments juridiques'!V165+'P2. Financement'!V168+'P4. RAM'!V172+'P5. Zoonoses'!V167+'P3. Coordination du RSI'!V167+'P.7. Sécurité et sûreté bio'!V166+'P8. Vaccination'!V160+'D.1. Système national de labo'!V167+'D2. Surveillance'!V174+'R.1. Gestion des urgences san.'!V168+'D3. Ressources humaines'!V167+'R.3. Prestation de services'!V174+'R2. Lien Santé publique et séc'!V166+'R.4. PCI'!V169+'P.6. SSA'!V168+'R5. CREC'!V167+'PoEs. Points d’entrée'!V167+'C.E. Événements chimiques'!V167+'R.E. Sit. urgence radiologique'!V168+'Autre domaine technique'!V167</f>
        <v>0</v>
      </c>
      <c r="G95" s="80">
        <f>'P1. Instruments juridiques'!W165+'P2. Financement'!W168+'P4. RAM'!W172+'P5. Zoonoses'!W167+'P3. Coordination du RSI'!W167+'P.7. Sécurité et sûreté bio'!W166+'P8. Vaccination'!W160+'D.1. Système national de labo'!W167+'D2. Surveillance'!W174+'R.1. Gestion des urgences san.'!W168+'D3. Ressources humaines'!W167+'R.3. Prestation de services'!W174+'R2. Lien Santé publique et séc'!W166+'R.4. PCI'!W169+'P.6. SSA'!W168+'R5. CREC'!W167+'PoEs. Points d’entrée'!W167+'C.E. Événements chimiques'!W167+'R.E. Sit. urgence radiologique'!W168+'Autre domaine technique'!W167</f>
        <v>0</v>
      </c>
      <c r="H95" s="80">
        <f>'P1. Instruments juridiques'!X165+'P2. Financement'!X168+'P4. RAM'!X172+'P5. Zoonoses'!X167+'P3. Coordination du RSI'!X167+'P.7. Sécurité et sûreté bio'!X166+'P8. Vaccination'!X160+'D.1. Système national de labo'!X167+'D2. Surveillance'!X174+'R.1. Gestion des urgences san.'!X168+'D3. Ressources humaines'!X167+'R.3. Prestation de services'!X174+'R2. Lien Santé publique et séc'!X166+'R.4. PCI'!X169+'P.6. SSA'!X168+'R5. CREC'!X167+'PoEs. Points d’entrée'!X167+'C.E. Événements chimiques'!X167+'R.E. Sit. urgence radiologique'!X168+'Autre domaine technique'!X167</f>
        <v>0</v>
      </c>
      <c r="I95" s="80">
        <f>'P1. Instruments juridiques'!Y165+'P2. Financement'!Y168+'P4. RAM'!Y172+'P5. Zoonoses'!Y167+'P3. Coordination du RSI'!Y167+'P.7. Sécurité et sûreté bio'!Y166+'P8. Vaccination'!Y160+'D.1. Système national de labo'!Y167+'D2. Surveillance'!Y174+'R.1. Gestion des urgences san.'!Y168+'D3. Ressources humaines'!Y167+'R.3. Prestation de services'!Y174+'R2. Lien Santé publique et séc'!Y166+'R.4. PCI'!Y169+'P.6. SSA'!Y168+'R5. CREC'!Y167+'PoEs. Points d’entrée'!Y167+'C.E. Événements chimiques'!Y167+'R.E. Sit. urgence radiologique'!Y168+'Autre domaine technique'!Y167</f>
        <v>0</v>
      </c>
      <c r="J95" s="84">
        <f t="shared" si="19"/>
        <v>0</v>
      </c>
      <c r="K95" s="81" t="e">
        <f t="shared" si="20"/>
        <v>#DIV/0!</v>
      </c>
    </row>
    <row r="96" spans="3:11" ht="16.5" x14ac:dyDescent="0.25">
      <c r="C96" s="79" t="str">
        <f>'Informations de base'!$E81</f>
        <v>Autre 16</v>
      </c>
      <c r="D96" s="80">
        <f>'P1. Instruments juridiques'!T166+'P2. Financement'!T169+'P4. RAM'!T173+'P5. Zoonoses'!T168+'P3. Coordination du RSI'!T168+'P.7. Sécurité et sûreté bio'!T167+'P8. Vaccination'!T161+'D.1. Système national de labo'!T168+'D2. Surveillance'!T175+'R.1. Gestion des urgences san.'!T169+'D3. Ressources humaines'!T168+'R.3. Prestation de services'!T175+'R2. Lien Santé publique et séc'!T167+'R.4. PCI'!T170+'P.6. SSA'!T169+'R5. CREC'!T168+'PoEs. Points d’entrée'!T168+'C.E. Événements chimiques'!T168+'R.E. Sit. urgence radiologique'!T169+'Autre domaine technique'!T168</f>
        <v>0</v>
      </c>
      <c r="E96" s="80">
        <f>'P1. Instruments juridiques'!U166+'P2. Financement'!U169+'P4. RAM'!U173+'P5. Zoonoses'!U168+'P3. Coordination du RSI'!U168+'P.7. Sécurité et sûreté bio'!U167+'P8. Vaccination'!U161+'D.1. Système national de labo'!U168+'D2. Surveillance'!U175+'R.1. Gestion des urgences san.'!U169+'D3. Ressources humaines'!U168+'R.3. Prestation de services'!U175+'R2. Lien Santé publique et séc'!U167+'R.4. PCI'!U170+'P.6. SSA'!U169+'R5. CREC'!U168+'PoEs. Points d’entrée'!U168+'C.E. Événements chimiques'!U168+'R.E. Sit. urgence radiologique'!U169+'Autre domaine technique'!U168</f>
        <v>0</v>
      </c>
      <c r="F96" s="80">
        <f>'P1. Instruments juridiques'!V166+'P2. Financement'!V169+'P4. RAM'!V173+'P5. Zoonoses'!V168+'P3. Coordination du RSI'!V168+'P.7. Sécurité et sûreté bio'!V167+'P8. Vaccination'!V161+'D.1. Système national de labo'!V168+'D2. Surveillance'!V175+'R.1. Gestion des urgences san.'!V169+'D3. Ressources humaines'!V168+'R.3. Prestation de services'!V175+'R2. Lien Santé publique et séc'!V167+'R.4. PCI'!V170+'P.6. SSA'!V169+'R5. CREC'!V168+'PoEs. Points d’entrée'!V168+'C.E. Événements chimiques'!V168+'R.E. Sit. urgence radiologique'!V169+'Autre domaine technique'!V168</f>
        <v>0</v>
      </c>
      <c r="G96" s="80">
        <f>'P1. Instruments juridiques'!W166+'P2. Financement'!W169+'P4. RAM'!W173+'P5. Zoonoses'!W168+'P3. Coordination du RSI'!W168+'P.7. Sécurité et sûreté bio'!W167+'P8. Vaccination'!W161+'D.1. Système national de labo'!W168+'D2. Surveillance'!W175+'R.1. Gestion des urgences san.'!W169+'D3. Ressources humaines'!W168+'R.3. Prestation de services'!W175+'R2. Lien Santé publique et séc'!W167+'R.4. PCI'!W170+'P.6. SSA'!W169+'R5. CREC'!W168+'PoEs. Points d’entrée'!W168+'C.E. Événements chimiques'!W168+'R.E. Sit. urgence radiologique'!W169+'Autre domaine technique'!W168</f>
        <v>0</v>
      </c>
      <c r="H96" s="80">
        <f>'P1. Instruments juridiques'!X166+'P2. Financement'!X169+'P4. RAM'!X173+'P5. Zoonoses'!X168+'P3. Coordination du RSI'!X168+'P.7. Sécurité et sûreté bio'!X167+'P8. Vaccination'!X161+'D.1. Système national de labo'!X168+'D2. Surveillance'!X175+'R.1. Gestion des urgences san.'!X169+'D3. Ressources humaines'!X168+'R.3. Prestation de services'!X175+'R2. Lien Santé publique et séc'!X167+'R.4. PCI'!X170+'P.6. SSA'!X169+'R5. CREC'!X168+'PoEs. Points d’entrée'!X168+'C.E. Événements chimiques'!X168+'R.E. Sit. urgence radiologique'!X169+'Autre domaine technique'!X168</f>
        <v>0</v>
      </c>
      <c r="I96" s="80">
        <f>'P1. Instruments juridiques'!Y166+'P2. Financement'!Y169+'P4. RAM'!Y173+'P5. Zoonoses'!Y168+'P3. Coordination du RSI'!Y168+'P.7. Sécurité et sûreté bio'!Y167+'P8. Vaccination'!Y161+'D.1. Système national de labo'!Y168+'D2. Surveillance'!Y175+'R.1. Gestion des urgences san.'!Y169+'D3. Ressources humaines'!Y168+'R.3. Prestation de services'!Y175+'R2. Lien Santé publique et séc'!Y167+'R.4. PCI'!Y170+'P.6. SSA'!Y169+'R5. CREC'!Y168+'PoEs. Points d’entrée'!Y168+'C.E. Événements chimiques'!Y168+'R.E. Sit. urgence radiologique'!Y169+'Autre domaine technique'!Y168</f>
        <v>0</v>
      </c>
      <c r="J96" s="84">
        <f t="shared" si="19"/>
        <v>0</v>
      </c>
      <c r="K96" s="81" t="e">
        <f t="shared" si="20"/>
        <v>#DIV/0!</v>
      </c>
    </row>
    <row r="97" spans="3:11" ht="16.5" x14ac:dyDescent="0.25">
      <c r="C97" s="79" t="str">
        <f>'Informations de base'!$E82</f>
        <v>Autre 17</v>
      </c>
      <c r="D97" s="80">
        <f>'P1. Instruments juridiques'!T167+'P2. Financement'!T170+'P4. RAM'!T174+'P5. Zoonoses'!T169+'P3. Coordination du RSI'!T169+'P.7. Sécurité et sûreté bio'!T168+'P8. Vaccination'!T162+'D.1. Système national de labo'!T169+'D2. Surveillance'!T176+'R.1. Gestion des urgences san.'!T170+'D3. Ressources humaines'!T169+'R.3. Prestation de services'!T176+'R2. Lien Santé publique et séc'!T168+'R.4. PCI'!T171+'P.6. SSA'!T170+'R5. CREC'!T169+'PoEs. Points d’entrée'!T169+'C.E. Événements chimiques'!T169+'R.E. Sit. urgence radiologique'!T170+'Autre domaine technique'!T169</f>
        <v>0</v>
      </c>
      <c r="E97" s="80">
        <f>'P1. Instruments juridiques'!U167+'P2. Financement'!U170+'P4. RAM'!U174+'P5. Zoonoses'!U169+'P3. Coordination du RSI'!U169+'P.7. Sécurité et sûreté bio'!U168+'P8. Vaccination'!U162+'D.1. Système national de labo'!U169+'D2. Surveillance'!U176+'R.1. Gestion des urgences san.'!U170+'D3. Ressources humaines'!U169+'R.3. Prestation de services'!U176+'R2. Lien Santé publique et séc'!U168+'R.4. PCI'!U171+'P.6. SSA'!U170+'R5. CREC'!U169+'PoEs. Points d’entrée'!U169+'C.E. Événements chimiques'!U169+'R.E. Sit. urgence radiologique'!U170+'Autre domaine technique'!U169</f>
        <v>0</v>
      </c>
      <c r="F97" s="80">
        <f>'P1. Instruments juridiques'!V167+'P2. Financement'!V170+'P4. RAM'!V174+'P5. Zoonoses'!V169+'P3. Coordination du RSI'!V169+'P.7. Sécurité et sûreté bio'!V168+'P8. Vaccination'!V162+'D.1. Système national de labo'!V169+'D2. Surveillance'!V176+'R.1. Gestion des urgences san.'!V170+'D3. Ressources humaines'!V169+'R.3. Prestation de services'!V176+'R2. Lien Santé publique et séc'!V168+'R.4. PCI'!V171+'P.6. SSA'!V170+'R5. CREC'!V169+'PoEs. Points d’entrée'!V169+'C.E. Événements chimiques'!V169+'R.E. Sit. urgence radiologique'!V170+'Autre domaine technique'!V169</f>
        <v>0</v>
      </c>
      <c r="G97" s="80">
        <f>'P1. Instruments juridiques'!W167+'P2. Financement'!W170+'P4. RAM'!W174+'P5. Zoonoses'!W169+'P3. Coordination du RSI'!W169+'P.7. Sécurité et sûreté bio'!W168+'P8. Vaccination'!W162+'D.1. Système national de labo'!W169+'D2. Surveillance'!W176+'R.1. Gestion des urgences san.'!W170+'D3. Ressources humaines'!W169+'R.3. Prestation de services'!W176+'R2. Lien Santé publique et séc'!W168+'R.4. PCI'!W171+'P.6. SSA'!W170+'R5. CREC'!W169+'PoEs. Points d’entrée'!W169+'C.E. Événements chimiques'!W169+'R.E. Sit. urgence radiologique'!W170+'Autre domaine technique'!W169</f>
        <v>0</v>
      </c>
      <c r="H97" s="80">
        <f>'P1. Instruments juridiques'!X167+'P2. Financement'!X170+'P4. RAM'!X174+'P5. Zoonoses'!X169+'P3. Coordination du RSI'!X169+'P.7. Sécurité et sûreté bio'!X168+'P8. Vaccination'!X162+'D.1. Système national de labo'!X169+'D2. Surveillance'!X176+'R.1. Gestion des urgences san.'!X170+'D3. Ressources humaines'!X169+'R.3. Prestation de services'!X176+'R2. Lien Santé publique et séc'!X168+'R.4. PCI'!X171+'P.6. SSA'!X170+'R5. CREC'!X169+'PoEs. Points d’entrée'!X169+'C.E. Événements chimiques'!X169+'R.E. Sit. urgence radiologique'!X170+'Autre domaine technique'!X169</f>
        <v>0</v>
      </c>
      <c r="I97" s="80">
        <f>'P1. Instruments juridiques'!Y167+'P2. Financement'!Y170+'P4. RAM'!Y174+'P5. Zoonoses'!Y169+'P3. Coordination du RSI'!Y169+'P.7. Sécurité et sûreté bio'!Y168+'P8. Vaccination'!Y162+'D.1. Système national de labo'!Y169+'D2. Surveillance'!Y176+'R.1. Gestion des urgences san.'!Y170+'D3. Ressources humaines'!Y169+'R.3. Prestation de services'!Y176+'R2. Lien Santé publique et séc'!Y168+'R.4. PCI'!Y171+'P.6. SSA'!Y170+'R5. CREC'!Y169+'PoEs. Points d’entrée'!Y169+'C.E. Événements chimiques'!Y169+'R.E. Sit. urgence radiologique'!Y170+'Autre domaine technique'!Y169</f>
        <v>0</v>
      </c>
      <c r="J97" s="84">
        <f t="shared" si="19"/>
        <v>0</v>
      </c>
      <c r="K97" s="81" t="e">
        <f t="shared" si="20"/>
        <v>#DIV/0!</v>
      </c>
    </row>
    <row r="98" spans="3:11" ht="16.5" x14ac:dyDescent="0.25">
      <c r="C98" s="82" t="s">
        <v>108</v>
      </c>
      <c r="D98" s="82">
        <f>SUM(D80:D97)</f>
        <v>0</v>
      </c>
      <c r="E98" s="82">
        <f t="shared" ref="E98:J98" si="21">SUM(E80:E97)</f>
        <v>0</v>
      </c>
      <c r="F98" s="82">
        <f t="shared" si="21"/>
        <v>0</v>
      </c>
      <c r="G98" s="82">
        <f t="shared" si="21"/>
        <v>0</v>
      </c>
      <c r="H98" s="82">
        <f t="shared" si="21"/>
        <v>0</v>
      </c>
      <c r="I98" s="82">
        <f t="shared" si="21"/>
        <v>0</v>
      </c>
      <c r="J98" s="82">
        <f t="shared" si="21"/>
        <v>0</v>
      </c>
      <c r="K98" s="81" t="e">
        <f t="shared" si="20"/>
        <v>#DIV/0!</v>
      </c>
    </row>
    <row r="101" spans="3:11" ht="15.75" x14ac:dyDescent="0.25">
      <c r="C101" s="548"/>
      <c r="D101" s="77">
        <f>IF('Informations de base'!$C$7="","Year 1",'Informations de base'!$C$7)</f>
        <v>2021</v>
      </c>
      <c r="E101" s="77">
        <f>IF('Informations de base'!$C$7="","Year 2",D101+1)</f>
        <v>2022</v>
      </c>
      <c r="F101" s="77">
        <f>IF('Informations de base'!$C$7="","Year 3",E101+1)</f>
        <v>2023</v>
      </c>
      <c r="G101" s="77">
        <f>IF('Informations de base'!$C$7="","Year 4",F101+1)</f>
        <v>2024</v>
      </c>
      <c r="H101" s="77">
        <f>IF('Informations de base'!$C$7="","Year 5",G101+1)</f>
        <v>2025</v>
      </c>
      <c r="I101" s="78" t="s">
        <v>883</v>
      </c>
      <c r="J101" s="78" t="s">
        <v>882</v>
      </c>
    </row>
    <row r="102" spans="3:11" ht="16.5" x14ac:dyDescent="0.25">
      <c r="C102" s="549" t="s">
        <v>879</v>
      </c>
      <c r="D102" s="80">
        <f>'P1. Instruments juridiques'!T183+'P2. Financement'!T183+'P3. Coordination du RSI'!T183+'P4. RAM'!T183+'P5. Zoonoses'!T183+'P.6. SSA'!T183+'P.7. Sécurité et sûreté bio'!T183+'P8. Vaccination'!T183+'D.1. Système national de labo'!T183+'D2. Surveillance'!T183+'D3. Ressources humaines'!T183+'R.1. Gestion des urgences san.'!T183+'R2. Lien Santé publique et séc'!T183+'R.3. Prestation de services'!T183+'R.4. PCI'!T183+'R5. CREC'!T183+'PoEs. Points d’entrée'!T183+'C.E. Événements chimiques'!T183+'R.E. Sit. urgence radiologique'!T183</f>
        <v>0</v>
      </c>
      <c r="E102" s="80">
        <f>'P1. Instruments juridiques'!U183+'P2. Financement'!U183+'P3. Coordination du RSI'!U183+'P4. RAM'!U183+'P5. Zoonoses'!U183+'P.6. SSA'!U183+'P.7. Sécurité et sûreté bio'!U183+'P8. Vaccination'!U183+'D.1. Système national de labo'!U183+'D2. Surveillance'!U183+'D3. Ressources humaines'!U183+'R.1. Gestion des urgences san.'!U183+'R2. Lien Santé publique et séc'!U183+'R.3. Prestation de services'!U183+'R.4. PCI'!U183+'R5. CREC'!U183+'PoEs. Points d’entrée'!U183+'C.E. Événements chimiques'!U183+'R.E. Sit. urgence radiologique'!U183</f>
        <v>0</v>
      </c>
      <c r="F102" s="80">
        <f>'P1. Instruments juridiques'!V183+'P2. Financement'!V183+'P3. Coordination du RSI'!V183+'P4. RAM'!V183+'P5. Zoonoses'!V183+'P.6. SSA'!V183+'P.7. Sécurité et sûreté bio'!V183+'P8. Vaccination'!V183+'D.1. Système national de labo'!V183+'D2. Surveillance'!V183+'D3. Ressources humaines'!V183+'R.1. Gestion des urgences san.'!V183+'R2. Lien Santé publique et séc'!V183+'R.3. Prestation de services'!V183+'R.4. PCI'!V183+'R5. CREC'!V183+'PoEs. Points d’entrée'!V183+'C.E. Événements chimiques'!V183+'R.E. Sit. urgence radiologique'!V183</f>
        <v>0</v>
      </c>
      <c r="G102" s="80">
        <f>'P1. Instruments juridiques'!W183+'P2. Financement'!W183+'P3. Coordination du RSI'!W183+'P4. RAM'!W183+'P5. Zoonoses'!W183+'P.6. SSA'!W183+'P.7. Sécurité et sûreté bio'!W183+'P8. Vaccination'!W183+'D.1. Système national de labo'!W183+'D2. Surveillance'!W183+'D3. Ressources humaines'!W183+'R.1. Gestion des urgences san.'!W183+'R2. Lien Santé publique et séc'!W183+'R.3. Prestation de services'!W183+'R.4. PCI'!W183+'R5. CREC'!W183+'PoEs. Points d’entrée'!W183+'C.E. Événements chimiques'!W183+'R.E. Sit. urgence radiologique'!W183</f>
        <v>0</v>
      </c>
      <c r="H102" s="80">
        <f>'P1. Instruments juridiques'!X183+'P2. Financement'!X183+'P3. Coordination du RSI'!X183+'P4. RAM'!X183+'P5. Zoonoses'!X183+'P.6. SSA'!X183+'P.7. Sécurité et sûreté bio'!X183+'P8. Vaccination'!X183+'D.1. Système national de labo'!X183+'D2. Surveillance'!X183+'D3. Ressources humaines'!X183+'R.1. Gestion des urgences san.'!X183+'R2. Lien Santé publique et séc'!X183+'R.3. Prestation de services'!X183+'R.4. PCI'!X183+'R5. CREC'!X183+'PoEs. Points d’entrée'!X183+'C.E. Événements chimiques'!X183+'R.E. Sit. urgence radiologique'!X183</f>
        <v>0</v>
      </c>
      <c r="I102" s="80">
        <f>'P1. Instruments juridiques'!Y183+'P2. Financement'!Y183+'P3. Coordination du RSI'!Y183+'P4. RAM'!Y183+'P5. Zoonoses'!Y183+'P.6. SSA'!Y183+'P.7. Sécurité et sûreté bio'!Y183+'P8. Vaccination'!Y183+'D.1. Système national de labo'!Y183+'D2. Surveillance'!Y183+'D3. Ressources humaines'!Y183+'R.1. Gestion des urgences san.'!Y183+'R2. Lien Santé publique et séc'!Y183+'R.3. Prestation de services'!Y183+'R.4. PCI'!Y183+'R5. CREC'!Y183+'PoEs. Points d’entrée'!Y183+'C.E. Événements chimiques'!Y183+'R.E. Sit. urgence radiologique'!Y183</f>
        <v>0</v>
      </c>
      <c r="J102" s="84">
        <f>I102/Exchange_rate_local_currency_USD</f>
        <v>0</v>
      </c>
      <c r="K102" s="81" t="e">
        <f>J102/$J$113</f>
        <v>#DIV/0!</v>
      </c>
    </row>
    <row r="103" spans="3:11" ht="16.5" x14ac:dyDescent="0.25">
      <c r="C103" s="549" t="s">
        <v>880</v>
      </c>
      <c r="D103" s="80">
        <f>'P1. Instruments juridiques'!T184+'P2. Financement'!T184+'P3. Coordination du RSI'!T184+'P4. RAM'!T184+'P5. Zoonoses'!T184+'P.6. SSA'!T184+'P.7. Sécurité et sûreté bio'!T184+'P8. Vaccination'!T184+'D.1. Système national de labo'!T184+'D2. Surveillance'!T184+'D3. Ressources humaines'!T184+'R.1. Gestion des urgences san.'!T184+'R2. Lien Santé publique et séc'!T184+'R.3. Prestation de services'!T184+'R.4. PCI'!T184+'R5. CREC'!T184+'PoEs. Points d’entrée'!T184+'C.E. Événements chimiques'!T184+'R.E. Sit. urgence radiologique'!T184</f>
        <v>0</v>
      </c>
      <c r="E103" s="80">
        <f>'P1. Instruments juridiques'!U184+'P2. Financement'!U184+'P3. Coordination du RSI'!U184+'P4. RAM'!U184+'P5. Zoonoses'!U184+'P.6. SSA'!U184+'P.7. Sécurité et sûreté bio'!U184+'P8. Vaccination'!U184+'D.1. Système national de labo'!U184+'D2. Surveillance'!U184+'D3. Ressources humaines'!U184+'R.1. Gestion des urgences san.'!U184+'R2. Lien Santé publique et séc'!U184+'R.3. Prestation de services'!U184+'R.4. PCI'!U184+'R5. CREC'!U184+'PoEs. Points d’entrée'!U184+'C.E. Événements chimiques'!U184+'R.E. Sit. urgence radiologique'!U184</f>
        <v>0</v>
      </c>
      <c r="F103" s="80">
        <f>'P1. Instruments juridiques'!V184+'P2. Financement'!V184+'P3. Coordination du RSI'!V184+'P4. RAM'!V184+'P5. Zoonoses'!V184+'P.6. SSA'!V184+'P.7. Sécurité et sûreté bio'!V184+'P8. Vaccination'!V184+'D.1. Système national de labo'!V184+'D2. Surveillance'!V184+'D3. Ressources humaines'!V184+'R.1. Gestion des urgences san.'!V184+'R2. Lien Santé publique et séc'!V184+'R.3. Prestation de services'!V184+'R.4. PCI'!V184+'R5. CREC'!V184+'PoEs. Points d’entrée'!V184+'C.E. Événements chimiques'!V184+'R.E. Sit. urgence radiologique'!V184</f>
        <v>0</v>
      </c>
      <c r="G103" s="80">
        <f>'P1. Instruments juridiques'!W184+'P2. Financement'!W184+'P3. Coordination du RSI'!W184+'P4. RAM'!W184+'P5. Zoonoses'!W184+'P.6. SSA'!W184+'P.7. Sécurité et sûreté bio'!W184+'P8. Vaccination'!W184+'D.1. Système national de labo'!W184+'D2. Surveillance'!W184+'D3. Ressources humaines'!W184+'R.1. Gestion des urgences san.'!W184+'R2. Lien Santé publique et séc'!W184+'R.3. Prestation de services'!W184+'R.4. PCI'!W184+'R5. CREC'!W184+'PoEs. Points d’entrée'!W184+'C.E. Événements chimiques'!W184+'R.E. Sit. urgence radiologique'!W184</f>
        <v>0</v>
      </c>
      <c r="H103" s="80">
        <f>'P1. Instruments juridiques'!X184+'P2. Financement'!X184+'P3. Coordination du RSI'!X184+'P4. RAM'!X184+'P5. Zoonoses'!X184+'P.6. SSA'!X184+'P.7. Sécurité et sûreté bio'!X184+'P8. Vaccination'!X184+'D.1. Système national de labo'!X184+'D2. Surveillance'!X184+'D3. Ressources humaines'!X184+'R.1. Gestion des urgences san.'!X184+'R2. Lien Santé publique et séc'!X184+'R.3. Prestation de services'!X184+'R.4. PCI'!X184+'R5. CREC'!X184+'PoEs. Points d’entrée'!X184+'C.E. Événements chimiques'!X184+'R.E. Sit. urgence radiologique'!X184</f>
        <v>0</v>
      </c>
      <c r="I103" s="80">
        <f>'P1. Instruments juridiques'!Y184+'P2. Financement'!Y184+'P3. Coordination du RSI'!Y184+'P4. RAM'!Y184+'P5. Zoonoses'!Y184+'P.6. SSA'!Y184+'P.7. Sécurité et sûreté bio'!Y184+'P8. Vaccination'!Y184+'D.1. Système national de labo'!Y184+'D2. Surveillance'!Y184+'D3. Ressources humaines'!Y184+'R.1. Gestion des urgences san.'!Y184+'R2. Lien Santé publique et séc'!Y184+'R.3. Prestation de services'!Y184+'R.4. PCI'!Y184+'R5. CREC'!Y184+'PoEs. Points d’entrée'!Y184+'C.E. Événements chimiques'!Y184+'R.E. Sit. urgence radiologique'!Y184</f>
        <v>0</v>
      </c>
      <c r="J103" s="84">
        <f t="shared" ref="J103" si="22">I103/Exchange_rate_local_currency_USD</f>
        <v>0</v>
      </c>
      <c r="K103" s="81" t="e">
        <f>J103/$J$113</f>
        <v>#DIV/0!</v>
      </c>
    </row>
    <row r="104" spans="3:11" ht="16.5" x14ac:dyDescent="0.25">
      <c r="C104" s="550" t="s">
        <v>108</v>
      </c>
      <c r="D104" s="550">
        <f>SUM(D102:D103)</f>
        <v>0</v>
      </c>
      <c r="E104" s="550">
        <f t="shared" ref="E104:J104" si="23">SUM(E102:E103)</f>
        <v>0</v>
      </c>
      <c r="F104" s="550">
        <f t="shared" si="23"/>
        <v>0</v>
      </c>
      <c r="G104" s="550">
        <f t="shared" si="23"/>
        <v>0</v>
      </c>
      <c r="H104" s="550">
        <f t="shared" si="23"/>
        <v>0</v>
      </c>
      <c r="I104" s="550">
        <f t="shared" si="23"/>
        <v>0</v>
      </c>
      <c r="J104" s="550">
        <f t="shared" si="23"/>
        <v>0</v>
      </c>
      <c r="K104" s="81" t="e">
        <f>J104/$J$113</f>
        <v>#DIV/0!</v>
      </c>
    </row>
  </sheetData>
  <pageMargins left="0.7" right="0.7" top="0.75" bottom="0.75" header="0.3" footer="0.3"/>
  <pageSetup orientation="portrait" r:id="rId1"/>
  <drawing r:id="rId2"/>
  <legacyDrawing r:id="rId3"/>
  <controls>
    <mc:AlternateContent xmlns:mc="http://schemas.openxmlformats.org/markup-compatibility/2006">
      <mc:Choice Requires="x14">
        <control shapeId="28673" r:id="rId4" name="CommandButton1">
          <controlPr defaultSize="0" autoLine="0" autoPict="0" r:id="rId5">
            <anchor moveWithCells="1">
              <from>
                <xdr:col>2</xdr:col>
                <xdr:colOff>142875</xdr:colOff>
                <xdr:row>2</xdr:row>
                <xdr:rowOff>0</xdr:rowOff>
              </from>
              <to>
                <xdr:col>2</xdr:col>
                <xdr:colOff>1905000</xdr:colOff>
                <xdr:row>2</xdr:row>
                <xdr:rowOff>371475</xdr:rowOff>
              </to>
            </anchor>
          </controlPr>
        </control>
      </mc:Choice>
      <mc:Fallback>
        <control shapeId="28673" r:id="rId4" name="CommandButton1"/>
      </mc:Fallback>
    </mc:AlternateContent>
  </control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2"/>
  <dimension ref="A2:AJ130"/>
  <sheetViews>
    <sheetView topLeftCell="A51" zoomScale="80" zoomScaleNormal="80" workbookViewId="0">
      <selection activeCell="AI22" sqref="AI22:AJ40"/>
    </sheetView>
  </sheetViews>
  <sheetFormatPr defaultColWidth="9.140625" defaultRowHeight="15" x14ac:dyDescent="0.25"/>
  <cols>
    <col min="2" max="2" width="7.42578125" customWidth="1"/>
    <col min="3" max="3" width="31.5703125" customWidth="1"/>
    <col min="4" max="4" width="22.5703125" customWidth="1"/>
    <col min="18" max="18" width="33.5703125" bestFit="1" customWidth="1"/>
    <col min="19" max="19" width="21.42578125" customWidth="1"/>
    <col min="36" max="36" width="39.85546875" bestFit="1" customWidth="1"/>
  </cols>
  <sheetData>
    <row r="2" spans="4:17" x14ac:dyDescent="0.25">
      <c r="D2" s="85"/>
      <c r="Q2" t="s">
        <v>659</v>
      </c>
    </row>
    <row r="3" spans="4:17" x14ac:dyDescent="0.25">
      <c r="D3" s="85"/>
    </row>
    <row r="4" spans="4:17" x14ac:dyDescent="0.25">
      <c r="D4" s="85"/>
    </row>
    <row r="5" spans="4:17" x14ac:dyDescent="0.25">
      <c r="D5" s="85"/>
    </row>
    <row r="6" spans="4:17" x14ac:dyDescent="0.25">
      <c r="D6" s="85"/>
    </row>
    <row r="7" spans="4:17" x14ac:dyDescent="0.25">
      <c r="D7" s="85"/>
    </row>
    <row r="8" spans="4:17" x14ac:dyDescent="0.25">
      <c r="D8" s="85"/>
    </row>
    <row r="9" spans="4:17" x14ac:dyDescent="0.25">
      <c r="D9" s="85"/>
    </row>
    <row r="10" spans="4:17" x14ac:dyDescent="0.25">
      <c r="D10" s="85"/>
    </row>
    <row r="11" spans="4:17" x14ac:dyDescent="0.25">
      <c r="D11" s="85"/>
    </row>
    <row r="12" spans="4:17" x14ac:dyDescent="0.25">
      <c r="D12" s="85"/>
    </row>
    <row r="13" spans="4:17" x14ac:dyDescent="0.25">
      <c r="D13" s="85"/>
    </row>
    <row r="14" spans="4:17" x14ac:dyDescent="0.25">
      <c r="D14" s="85"/>
    </row>
    <row r="15" spans="4:17" x14ac:dyDescent="0.25">
      <c r="D15" s="85"/>
    </row>
    <row r="16" spans="4:17" x14ac:dyDescent="0.25">
      <c r="D16" s="85"/>
    </row>
    <row r="17" spans="2:36" x14ac:dyDescent="0.25">
      <c r="D17" s="85"/>
    </row>
    <row r="18" spans="2:36" x14ac:dyDescent="0.25">
      <c r="D18" s="85"/>
    </row>
    <row r="19" spans="2:36" x14ac:dyDescent="0.25">
      <c r="D19" s="85"/>
    </row>
    <row r="20" spans="2:36" x14ac:dyDescent="0.25">
      <c r="D20" s="85"/>
    </row>
    <row r="21" spans="2:36" ht="15.75" thickBot="1" x14ac:dyDescent="0.3"/>
    <row r="22" spans="2:36" x14ac:dyDescent="0.25">
      <c r="B22" s="86"/>
      <c r="C22" s="87"/>
      <c r="D22" s="87"/>
      <c r="E22" s="87"/>
      <c r="F22" s="87"/>
      <c r="G22" s="87"/>
      <c r="H22" s="87"/>
      <c r="I22" s="87"/>
      <c r="J22" s="87"/>
      <c r="K22" s="87"/>
      <c r="L22" s="87"/>
      <c r="M22" s="87"/>
      <c r="N22" s="87"/>
      <c r="O22" s="88"/>
      <c r="Q22" s="97"/>
      <c r="R22" s="98"/>
      <c r="S22" s="98"/>
      <c r="T22" s="98"/>
      <c r="U22" s="98"/>
      <c r="V22" s="98"/>
      <c r="W22" s="98"/>
      <c r="X22" s="98"/>
      <c r="Y22" s="98"/>
      <c r="Z22" s="98"/>
      <c r="AA22" s="98"/>
      <c r="AB22" s="98"/>
      <c r="AC22" s="98"/>
      <c r="AD22" s="99"/>
      <c r="AI22" s="217" t="s">
        <v>845</v>
      </c>
      <c r="AJ22" s="217" t="s">
        <v>846</v>
      </c>
    </row>
    <row r="23" spans="2:36" ht="15.75" thickBot="1" x14ac:dyDescent="0.3">
      <c r="B23" s="89"/>
      <c r="C23" s="90" t="s">
        <v>657</v>
      </c>
      <c r="D23" s="90" t="str">
        <f>'Informations de base'!$C$8 &amp; " ans total coût estimé"</f>
        <v>3 ans total coût estimé</v>
      </c>
      <c r="E23" s="91"/>
      <c r="F23" s="91"/>
      <c r="G23" s="91"/>
      <c r="H23" s="91"/>
      <c r="I23" s="91"/>
      <c r="J23" s="91"/>
      <c r="K23" s="91"/>
      <c r="L23" s="91"/>
      <c r="M23" s="91"/>
      <c r="N23" s="91"/>
      <c r="O23" s="92"/>
      <c r="Q23" s="100"/>
      <c r="R23" s="101" t="s">
        <v>576</v>
      </c>
      <c r="S23" s="101" t="str">
        <f>'Informations de base'!$C$8 &amp; " ans total"</f>
        <v>3 ans total</v>
      </c>
      <c r="T23" s="102"/>
      <c r="U23" s="102"/>
      <c r="V23" s="102"/>
      <c r="W23" s="102"/>
      <c r="X23" s="102"/>
      <c r="Y23" s="102"/>
      <c r="Z23" s="102"/>
      <c r="AA23" s="102"/>
      <c r="AB23" s="102"/>
      <c r="AC23" s="102"/>
      <c r="AD23" s="103"/>
      <c r="AI23" s="217" t="s">
        <v>847</v>
      </c>
      <c r="AJ23" s="217" t="s">
        <v>848</v>
      </c>
    </row>
    <row r="24" spans="2:36" ht="15.75" thickTop="1" x14ac:dyDescent="0.25">
      <c r="B24" s="89">
        <v>1</v>
      </c>
      <c r="C24" s="91" t="s">
        <v>846</v>
      </c>
      <c r="D24" s="93">
        <f>VLOOKUP(Graphiques!B24,'Tableaux récapitulatifs'!$B$5:$J$24,8,FALSE)</f>
        <v>0</v>
      </c>
      <c r="E24" s="91"/>
      <c r="F24" s="91"/>
      <c r="G24" s="91"/>
      <c r="H24" s="91"/>
      <c r="I24" s="91"/>
      <c r="J24" s="91"/>
      <c r="K24" s="91"/>
      <c r="L24" s="91"/>
      <c r="M24" s="91"/>
      <c r="N24" s="91"/>
      <c r="O24" s="92"/>
      <c r="Q24" s="100"/>
      <c r="R24" s="102"/>
      <c r="S24" s="104"/>
      <c r="T24" s="102"/>
      <c r="U24" s="102"/>
      <c r="V24" s="102"/>
      <c r="W24" s="102"/>
      <c r="X24" s="102"/>
      <c r="Y24" s="102"/>
      <c r="Z24" s="102"/>
      <c r="AA24" s="102"/>
      <c r="AB24" s="102"/>
      <c r="AC24" s="102"/>
      <c r="AD24" s="103"/>
      <c r="AI24" s="217" t="s">
        <v>849</v>
      </c>
      <c r="AJ24" s="217" t="s">
        <v>875</v>
      </c>
    </row>
    <row r="25" spans="2:36" x14ac:dyDescent="0.25">
      <c r="B25" s="89">
        <v>2</v>
      </c>
      <c r="C25" s="91" t="s">
        <v>848</v>
      </c>
      <c r="D25" s="93">
        <f>VLOOKUP(Graphiques!B25,'Tableaux récapitulatifs'!$B$5:$J$24,8,FALSE)</f>
        <v>0</v>
      </c>
      <c r="E25" s="91"/>
      <c r="F25" s="91"/>
      <c r="G25" s="91"/>
      <c r="H25" s="91"/>
      <c r="I25" s="91"/>
      <c r="J25" s="91"/>
      <c r="K25" s="91"/>
      <c r="L25" s="91"/>
      <c r="M25" s="91"/>
      <c r="N25" s="91"/>
      <c r="O25" s="92"/>
      <c r="Q25" s="100"/>
      <c r="R25" s="102"/>
      <c r="S25" s="104"/>
      <c r="T25" s="102"/>
      <c r="U25" s="102"/>
      <c r="V25" s="102"/>
      <c r="W25" s="102"/>
      <c r="X25" s="102"/>
      <c r="Y25" s="102"/>
      <c r="Z25" s="102"/>
      <c r="AA25" s="102"/>
      <c r="AB25" s="102"/>
      <c r="AC25" s="102"/>
      <c r="AD25" s="103"/>
      <c r="AI25" s="217" t="s">
        <v>850</v>
      </c>
      <c r="AJ25" s="217" t="s">
        <v>851</v>
      </c>
    </row>
    <row r="26" spans="2:36" x14ac:dyDescent="0.25">
      <c r="B26" s="89">
        <v>3</v>
      </c>
      <c r="C26" s="91" t="s">
        <v>875</v>
      </c>
      <c r="D26" s="93">
        <f>VLOOKUP(Graphiques!B26,'Tableaux récapitulatifs'!$B$5:$J$24,8,FALSE)</f>
        <v>0</v>
      </c>
      <c r="E26" s="91"/>
      <c r="F26" s="91"/>
      <c r="G26" s="91"/>
      <c r="H26" s="91"/>
      <c r="I26" s="91"/>
      <c r="J26" s="91"/>
      <c r="K26" s="91"/>
      <c r="L26" s="91"/>
      <c r="M26" s="91"/>
      <c r="N26" s="91"/>
      <c r="O26" s="92"/>
      <c r="Q26" s="100"/>
      <c r="R26" s="102"/>
      <c r="S26" s="104"/>
      <c r="T26" s="102"/>
      <c r="U26" s="102"/>
      <c r="V26" s="102"/>
      <c r="W26" s="102"/>
      <c r="X26" s="102"/>
      <c r="Y26" s="102"/>
      <c r="Z26" s="102"/>
      <c r="AA26" s="102"/>
      <c r="AB26" s="102"/>
      <c r="AC26" s="102"/>
      <c r="AD26" s="103"/>
      <c r="AI26" s="217" t="s">
        <v>852</v>
      </c>
      <c r="AJ26" s="217" t="s">
        <v>617</v>
      </c>
    </row>
    <row r="27" spans="2:36" x14ac:dyDescent="0.25">
      <c r="B27" s="89">
        <v>4</v>
      </c>
      <c r="C27" s="91" t="s">
        <v>851</v>
      </c>
      <c r="D27" s="93">
        <f>VLOOKUP(Graphiques!B27,'Tableaux récapitulatifs'!$B$5:$J$24,8,FALSE)</f>
        <v>0</v>
      </c>
      <c r="E27" s="91"/>
      <c r="F27" s="91"/>
      <c r="G27" s="91"/>
      <c r="H27" s="91"/>
      <c r="I27" s="91"/>
      <c r="J27" s="91"/>
      <c r="K27" s="91"/>
      <c r="L27" s="91"/>
      <c r="M27" s="91"/>
      <c r="N27" s="91"/>
      <c r="O27" s="92"/>
      <c r="Q27" s="100"/>
      <c r="R27" s="102" t="str">
        <f>'Tableaux récapitulatifs'!C73</f>
        <v>National</v>
      </c>
      <c r="S27" s="104">
        <f>'Tableaux récapitulatifs'!I73</f>
        <v>0</v>
      </c>
      <c r="T27" s="102"/>
      <c r="U27" s="102"/>
      <c r="V27" s="102"/>
      <c r="W27" s="102"/>
      <c r="X27" s="102"/>
      <c r="Y27" s="102"/>
      <c r="Z27" s="102"/>
      <c r="AA27" s="102"/>
      <c r="AB27" s="102"/>
      <c r="AC27" s="102"/>
      <c r="AD27" s="103"/>
      <c r="AI27" s="217" t="s">
        <v>853</v>
      </c>
      <c r="AJ27" s="217" t="s">
        <v>618</v>
      </c>
    </row>
    <row r="28" spans="2:36" x14ac:dyDescent="0.25">
      <c r="B28" s="89">
        <v>5</v>
      </c>
      <c r="C28" s="91" t="s">
        <v>617</v>
      </c>
      <c r="D28" s="93">
        <f>VLOOKUP(Graphiques!B28,'Tableaux récapitulatifs'!$B$5:$J$24,8,FALSE)</f>
        <v>0</v>
      </c>
      <c r="E28" s="91"/>
      <c r="F28" s="91"/>
      <c r="G28" s="91"/>
      <c r="H28" s="91"/>
      <c r="I28" s="91"/>
      <c r="J28" s="91"/>
      <c r="K28" s="91"/>
      <c r="L28" s="91"/>
      <c r="M28" s="91"/>
      <c r="N28" s="91"/>
      <c r="O28" s="92"/>
      <c r="Q28" s="100"/>
      <c r="R28" s="102" t="str">
        <f>'Tableaux récapitulatifs'!C74</f>
        <v>Central</v>
      </c>
      <c r="S28" s="104">
        <f>'Tableaux récapitulatifs'!I74</f>
        <v>0</v>
      </c>
      <c r="T28" s="102"/>
      <c r="U28" s="102"/>
      <c r="V28" s="102"/>
      <c r="W28" s="102"/>
      <c r="X28" s="102"/>
      <c r="Y28" s="102"/>
      <c r="Z28" s="102"/>
      <c r="AA28" s="102"/>
      <c r="AB28" s="102"/>
      <c r="AC28" s="102"/>
      <c r="AD28" s="103"/>
      <c r="AI28" s="217" t="s">
        <v>854</v>
      </c>
      <c r="AJ28" s="217" t="s">
        <v>855</v>
      </c>
    </row>
    <row r="29" spans="2:36" x14ac:dyDescent="0.25">
      <c r="B29" s="89">
        <v>6</v>
      </c>
      <c r="C29" s="91" t="s">
        <v>618</v>
      </c>
      <c r="D29" s="93">
        <f>VLOOKUP(Graphiques!B29,'Tableaux récapitulatifs'!$B$5:$J$24,8,FALSE)</f>
        <v>0</v>
      </c>
      <c r="E29" s="91"/>
      <c r="F29" s="91"/>
      <c r="G29" s="91"/>
      <c r="H29" s="91"/>
      <c r="I29" s="91"/>
      <c r="J29" s="91"/>
      <c r="K29" s="91"/>
      <c r="L29" s="91"/>
      <c r="M29" s="91"/>
      <c r="N29" s="91"/>
      <c r="O29" s="92"/>
      <c r="Q29" s="100"/>
      <c r="R29" s="102" t="str">
        <f>'Tableaux récapitulatifs'!C75</f>
        <v>Région</v>
      </c>
      <c r="S29" s="104">
        <f>'Tableaux récapitulatifs'!I75</f>
        <v>0</v>
      </c>
      <c r="T29" s="102"/>
      <c r="U29" s="102"/>
      <c r="V29" s="102"/>
      <c r="W29" s="102"/>
      <c r="X29" s="102"/>
      <c r="Y29" s="102"/>
      <c r="Z29" s="102"/>
      <c r="AA29" s="102"/>
      <c r="AB29" s="102"/>
      <c r="AC29" s="102"/>
      <c r="AD29" s="103"/>
      <c r="AI29" s="217" t="s">
        <v>856</v>
      </c>
      <c r="AJ29" s="217" t="s">
        <v>857</v>
      </c>
    </row>
    <row r="30" spans="2:36" x14ac:dyDescent="0.25">
      <c r="B30" s="89">
        <v>7</v>
      </c>
      <c r="C30" s="91" t="s">
        <v>855</v>
      </c>
      <c r="D30" s="93">
        <f>VLOOKUP(Graphiques!B30,'Tableaux récapitulatifs'!$B$5:$J$24,8,FALSE)</f>
        <v>0</v>
      </c>
      <c r="E30" s="91"/>
      <c r="F30" s="91"/>
      <c r="G30" s="91"/>
      <c r="H30" s="91"/>
      <c r="I30" s="91"/>
      <c r="J30" s="91"/>
      <c r="K30" s="91"/>
      <c r="L30" s="91"/>
      <c r="M30" s="91"/>
      <c r="N30" s="91"/>
      <c r="O30" s="92"/>
      <c r="Q30" s="100"/>
      <c r="R30" s="102" t="str">
        <f>'Tableaux récapitulatifs'!C76</f>
        <v>District sanitaire/Centre de santé</v>
      </c>
      <c r="S30" s="104">
        <f>'Tableaux récapitulatifs'!I76</f>
        <v>0</v>
      </c>
      <c r="T30" s="102"/>
      <c r="U30" s="102"/>
      <c r="V30" s="102"/>
      <c r="W30" s="102"/>
      <c r="X30" s="102"/>
      <c r="Y30" s="102"/>
      <c r="Z30" s="102"/>
      <c r="AA30" s="102"/>
      <c r="AB30" s="102"/>
      <c r="AC30" s="102"/>
      <c r="AD30" s="103"/>
      <c r="AI30" s="217" t="s">
        <v>858</v>
      </c>
      <c r="AJ30" s="217" t="s">
        <v>859</v>
      </c>
    </row>
    <row r="31" spans="2:36" ht="21" x14ac:dyDescent="0.35">
      <c r="B31" s="89">
        <v>8</v>
      </c>
      <c r="C31" s="91" t="s">
        <v>857</v>
      </c>
      <c r="D31" s="93">
        <f>VLOOKUP(Graphiques!B31,'Tableaux récapitulatifs'!$B$5:$J$24,8,FALSE)</f>
        <v>0</v>
      </c>
      <c r="E31" s="91"/>
      <c r="F31" s="91"/>
      <c r="G31" s="91"/>
      <c r="H31" s="91"/>
      <c r="I31" s="91"/>
      <c r="J31" s="91"/>
      <c r="K31" s="91"/>
      <c r="L31" s="91"/>
      <c r="M31" s="91"/>
      <c r="N31" s="91"/>
      <c r="O31" s="92"/>
      <c r="Q31" s="100"/>
      <c r="R31" s="106"/>
      <c r="S31" s="102"/>
      <c r="T31" s="102"/>
      <c r="U31" s="102"/>
      <c r="V31" s="102"/>
      <c r="W31" s="102"/>
      <c r="X31" s="102"/>
      <c r="Y31" s="102"/>
      <c r="Z31" s="102"/>
      <c r="AA31" s="102"/>
      <c r="AB31" s="102"/>
      <c r="AC31" s="102"/>
      <c r="AD31" s="103"/>
      <c r="AI31" s="217" t="s">
        <v>860</v>
      </c>
      <c r="AJ31" s="217" t="s">
        <v>648</v>
      </c>
    </row>
    <row r="32" spans="2:36" x14ac:dyDescent="0.25">
      <c r="B32" s="89">
        <v>9</v>
      </c>
      <c r="C32" s="91" t="s">
        <v>859</v>
      </c>
      <c r="D32" s="93">
        <f>VLOOKUP(Graphiques!B32,'Tableaux récapitulatifs'!$B$5:$J$24,8,FALSE)</f>
        <v>0</v>
      </c>
      <c r="E32" s="91"/>
      <c r="F32" s="91"/>
      <c r="G32" s="91"/>
      <c r="H32" s="91"/>
      <c r="I32" s="91"/>
      <c r="J32" s="91"/>
      <c r="K32" s="91"/>
      <c r="L32" s="91"/>
      <c r="M32" s="91"/>
      <c r="N32" s="91"/>
      <c r="O32" s="92"/>
      <c r="Q32" s="100"/>
      <c r="R32" s="102" t="str">
        <f>'Tableaux récapitulatifs'!I72</f>
        <v>TOTAL (monnaie locale)</v>
      </c>
      <c r="S32" s="104">
        <f>'Tableaux récapitulatifs'!I77</f>
        <v>0</v>
      </c>
      <c r="T32" s="102"/>
      <c r="U32" s="102"/>
      <c r="V32" s="102"/>
      <c r="W32" s="102"/>
      <c r="X32" s="102"/>
      <c r="Y32" s="102"/>
      <c r="Z32" s="102"/>
      <c r="AA32" s="102"/>
      <c r="AB32" s="102"/>
      <c r="AC32" s="102"/>
      <c r="AD32" s="103"/>
      <c r="AI32" s="217" t="s">
        <v>861</v>
      </c>
      <c r="AJ32" s="217" t="s">
        <v>560</v>
      </c>
    </row>
    <row r="33" spans="2:36" x14ac:dyDescent="0.25">
      <c r="B33" s="89">
        <v>10</v>
      </c>
      <c r="C33" s="91" t="s">
        <v>648</v>
      </c>
      <c r="D33" s="93">
        <f>VLOOKUP(Graphiques!B33,'Tableaux récapitulatifs'!$B$5:$J$24,8,FALSE)</f>
        <v>0</v>
      </c>
      <c r="E33" s="91"/>
      <c r="F33" s="91"/>
      <c r="G33" s="91"/>
      <c r="H33" s="91"/>
      <c r="I33" s="91"/>
      <c r="J33" s="91"/>
      <c r="K33" s="91"/>
      <c r="L33" s="91"/>
      <c r="M33" s="91"/>
      <c r="N33" s="91"/>
      <c r="O33" s="92"/>
      <c r="Q33" s="100"/>
      <c r="R33" s="102"/>
      <c r="S33" s="102"/>
      <c r="T33" s="102"/>
      <c r="U33" s="102"/>
      <c r="V33" s="102"/>
      <c r="W33" s="102"/>
      <c r="X33" s="102"/>
      <c r="Y33" s="102"/>
      <c r="Z33" s="102"/>
      <c r="AA33" s="102"/>
      <c r="AB33" s="102"/>
      <c r="AC33" s="102"/>
      <c r="AD33" s="103"/>
      <c r="AI33" s="217" t="s">
        <v>862</v>
      </c>
      <c r="AJ33" s="217" t="s">
        <v>863</v>
      </c>
    </row>
    <row r="34" spans="2:36" x14ac:dyDescent="0.25">
      <c r="B34" s="89">
        <v>11</v>
      </c>
      <c r="C34" s="91" t="s">
        <v>560</v>
      </c>
      <c r="D34" s="93">
        <f>VLOOKUP(Graphiques!B34,'Tableaux récapitulatifs'!$B$5:$J$24,8,FALSE)</f>
        <v>0</v>
      </c>
      <c r="E34" s="91"/>
      <c r="F34" s="91"/>
      <c r="G34" s="91"/>
      <c r="H34" s="91"/>
      <c r="I34" s="91"/>
      <c r="J34" s="91"/>
      <c r="K34" s="91"/>
      <c r="L34" s="91"/>
      <c r="M34" s="91"/>
      <c r="N34" s="91"/>
      <c r="O34" s="92"/>
      <c r="Q34" s="100"/>
      <c r="R34" s="102"/>
      <c r="S34" s="102"/>
      <c r="T34" s="102"/>
      <c r="U34" s="102"/>
      <c r="V34" s="102"/>
      <c r="W34" s="102"/>
      <c r="X34" s="102"/>
      <c r="Y34" s="102"/>
      <c r="Z34" s="102"/>
      <c r="AA34" s="102"/>
      <c r="AB34" s="102"/>
      <c r="AC34" s="102"/>
      <c r="AD34" s="103"/>
      <c r="AI34" s="217" t="s">
        <v>864</v>
      </c>
      <c r="AJ34" s="217" t="s">
        <v>876</v>
      </c>
    </row>
    <row r="35" spans="2:36" x14ac:dyDescent="0.25">
      <c r="B35" s="89">
        <v>12</v>
      </c>
      <c r="C35" s="91" t="s">
        <v>863</v>
      </c>
      <c r="D35" s="93">
        <f>VLOOKUP(Graphiques!B35,'Tableaux récapitulatifs'!$B$5:$J$24,8,FALSE)</f>
        <v>0</v>
      </c>
      <c r="E35" s="91"/>
      <c r="F35" s="91"/>
      <c r="G35" s="91"/>
      <c r="H35" s="91"/>
      <c r="I35" s="91"/>
      <c r="J35" s="91"/>
      <c r="K35" s="91"/>
      <c r="L35" s="91"/>
      <c r="M35" s="91"/>
      <c r="N35" s="91"/>
      <c r="O35" s="92"/>
      <c r="Q35" s="100"/>
      <c r="R35" s="102"/>
      <c r="S35" s="102"/>
      <c r="T35" s="102"/>
      <c r="U35" s="102"/>
      <c r="V35" s="102"/>
      <c r="W35" s="102"/>
      <c r="X35" s="102"/>
      <c r="Y35" s="102"/>
      <c r="Z35" s="102"/>
      <c r="AA35" s="102"/>
      <c r="AB35" s="102"/>
      <c r="AC35" s="102"/>
      <c r="AD35" s="103"/>
      <c r="AI35" s="217" t="s">
        <v>865</v>
      </c>
      <c r="AJ35" s="217" t="s">
        <v>866</v>
      </c>
    </row>
    <row r="36" spans="2:36" x14ac:dyDescent="0.25">
      <c r="B36" s="89">
        <v>13</v>
      </c>
      <c r="C36" s="91" t="s">
        <v>876</v>
      </c>
      <c r="D36" s="93">
        <f>VLOOKUP(Graphiques!B36,'Tableaux récapitulatifs'!$B$5:$J$24,8,FALSE)</f>
        <v>0</v>
      </c>
      <c r="E36" s="91"/>
      <c r="F36" s="91"/>
      <c r="G36" s="91"/>
      <c r="H36" s="91"/>
      <c r="I36" s="91"/>
      <c r="J36" s="91"/>
      <c r="K36" s="91"/>
      <c r="L36" s="91"/>
      <c r="M36" s="91"/>
      <c r="N36" s="91"/>
      <c r="O36" s="92"/>
      <c r="Q36" s="100"/>
      <c r="R36" s="102"/>
      <c r="S36" s="102"/>
      <c r="T36" s="102"/>
      <c r="U36" s="102"/>
      <c r="V36" s="102"/>
      <c r="W36" s="102"/>
      <c r="X36" s="102"/>
      <c r="Y36" s="102"/>
      <c r="Z36" s="102"/>
      <c r="AA36" s="102"/>
      <c r="AB36" s="102"/>
      <c r="AC36" s="102"/>
      <c r="AD36" s="103"/>
      <c r="AI36" s="217" t="s">
        <v>867</v>
      </c>
      <c r="AJ36" s="217" t="s">
        <v>868</v>
      </c>
    </row>
    <row r="37" spans="2:36" ht="15.75" thickBot="1" x14ac:dyDescent="0.3">
      <c r="B37" s="89">
        <v>14</v>
      </c>
      <c r="C37" s="91" t="s">
        <v>866</v>
      </c>
      <c r="D37" s="93">
        <f>VLOOKUP(Graphiques!B37,'Tableaux récapitulatifs'!$B$5:$J$24,8,FALSE)</f>
        <v>0</v>
      </c>
      <c r="E37" s="91"/>
      <c r="F37" s="91"/>
      <c r="G37" s="91"/>
      <c r="H37" s="91"/>
      <c r="I37" s="91"/>
      <c r="J37" s="91"/>
      <c r="K37" s="91"/>
      <c r="L37" s="91"/>
      <c r="M37" s="91"/>
      <c r="N37" s="91"/>
      <c r="O37" s="92"/>
      <c r="Q37" s="107"/>
      <c r="R37" s="108"/>
      <c r="S37" s="108"/>
      <c r="T37" s="108"/>
      <c r="U37" s="108"/>
      <c r="V37" s="108"/>
      <c r="W37" s="108"/>
      <c r="X37" s="108"/>
      <c r="Y37" s="108"/>
      <c r="Z37" s="108"/>
      <c r="AA37" s="108"/>
      <c r="AB37" s="108"/>
      <c r="AC37" s="108"/>
      <c r="AD37" s="109"/>
      <c r="AI37" s="217" t="s">
        <v>869</v>
      </c>
      <c r="AJ37" s="217" t="s">
        <v>877</v>
      </c>
    </row>
    <row r="38" spans="2:36" ht="15.75" thickBot="1" x14ac:dyDescent="0.3">
      <c r="B38" s="89">
        <v>15</v>
      </c>
      <c r="C38" s="91" t="s">
        <v>868</v>
      </c>
      <c r="D38" s="93">
        <f>VLOOKUP(Graphiques!B38,'Tableaux récapitulatifs'!$B$5:$J$24,8,FALSE)</f>
        <v>0</v>
      </c>
      <c r="E38" s="91"/>
      <c r="F38" s="91"/>
      <c r="G38" s="91"/>
      <c r="H38" s="91"/>
      <c r="I38" s="91"/>
      <c r="J38" s="91"/>
      <c r="K38" s="91"/>
      <c r="L38" s="91"/>
      <c r="M38" s="91"/>
      <c r="N38" s="91"/>
      <c r="O38" s="92"/>
      <c r="AI38" s="217" t="s">
        <v>870</v>
      </c>
      <c r="AJ38" t="s">
        <v>878</v>
      </c>
    </row>
    <row r="39" spans="2:36" x14ac:dyDescent="0.25">
      <c r="B39" s="89">
        <v>16</v>
      </c>
      <c r="C39" s="91" t="s">
        <v>877</v>
      </c>
      <c r="D39" s="93">
        <f>VLOOKUP(Graphiques!B39,'Tableaux récapitulatifs'!$B$5:$J$24,8,FALSE)</f>
        <v>0</v>
      </c>
      <c r="E39" s="91"/>
      <c r="F39" s="91"/>
      <c r="G39" s="91"/>
      <c r="H39" s="91"/>
      <c r="I39" s="91"/>
      <c r="J39" s="91"/>
      <c r="K39" s="91"/>
      <c r="L39" s="91"/>
      <c r="M39" s="91"/>
      <c r="N39" s="91"/>
      <c r="O39" s="92"/>
      <c r="Q39" s="97"/>
      <c r="R39" s="98"/>
      <c r="S39" s="98"/>
      <c r="T39" s="98"/>
      <c r="U39" s="98"/>
      <c r="V39" s="98"/>
      <c r="W39" s="98"/>
      <c r="X39" s="98"/>
      <c r="Y39" s="98"/>
      <c r="Z39" s="98"/>
      <c r="AA39" s="98"/>
      <c r="AB39" s="98"/>
      <c r="AC39" s="98"/>
      <c r="AD39" s="99"/>
      <c r="AI39" s="217" t="s">
        <v>872</v>
      </c>
      <c r="AJ39" t="s">
        <v>871</v>
      </c>
    </row>
    <row r="40" spans="2:36" x14ac:dyDescent="0.25">
      <c r="B40" s="89">
        <v>17</v>
      </c>
      <c r="C40" s="91" t="s">
        <v>878</v>
      </c>
      <c r="D40" s="93">
        <f>VLOOKUP(Graphiques!B40,'Tableaux récapitulatifs'!$B$5:$J$24,8,FALSE)</f>
        <v>0</v>
      </c>
      <c r="E40" s="91"/>
      <c r="F40" s="91"/>
      <c r="G40" s="91"/>
      <c r="H40" s="91"/>
      <c r="I40" s="91"/>
      <c r="J40" s="91"/>
      <c r="K40" s="91"/>
      <c r="L40" s="91"/>
      <c r="M40" s="91"/>
      <c r="N40" s="91"/>
      <c r="O40" s="92"/>
      <c r="Q40" s="100"/>
      <c r="R40" s="101" t="s">
        <v>543</v>
      </c>
      <c r="S40" s="101" t="str">
        <f>'Informations de base'!$C$8 &amp; " ans total"</f>
        <v>3 ans total</v>
      </c>
      <c r="T40" s="102"/>
      <c r="U40" s="102"/>
      <c r="V40" s="102"/>
      <c r="W40" s="102"/>
      <c r="X40" s="102"/>
      <c r="Y40" s="102"/>
      <c r="Z40" s="102"/>
      <c r="AA40" s="102"/>
      <c r="AB40" s="102"/>
      <c r="AC40" s="102"/>
      <c r="AD40" s="103"/>
      <c r="AI40" t="s">
        <v>873</v>
      </c>
      <c r="AJ40" t="s">
        <v>874</v>
      </c>
    </row>
    <row r="41" spans="2:36" x14ac:dyDescent="0.25">
      <c r="B41" s="89">
        <v>18</v>
      </c>
      <c r="C41" s="91" t="s">
        <v>871</v>
      </c>
      <c r="D41" s="93">
        <f>VLOOKUP(Graphiques!B41,'Tableaux récapitulatifs'!$B$5:$J$24,8,FALSE)</f>
        <v>0</v>
      </c>
      <c r="E41" s="91"/>
      <c r="F41" s="91"/>
      <c r="G41" s="91"/>
      <c r="H41" s="91"/>
      <c r="I41" s="91"/>
      <c r="J41" s="91"/>
      <c r="K41" s="91"/>
      <c r="L41" s="91"/>
      <c r="M41" s="91"/>
      <c r="N41" s="91"/>
      <c r="O41" s="92"/>
      <c r="Q41" s="100"/>
      <c r="R41" s="102"/>
      <c r="S41" s="104"/>
      <c r="T41" s="102"/>
      <c r="U41" s="102"/>
      <c r="V41" s="102"/>
      <c r="W41" s="102"/>
      <c r="X41" s="102"/>
      <c r="Y41" s="102"/>
      <c r="Z41" s="102"/>
      <c r="AA41" s="102"/>
      <c r="AB41" s="102"/>
      <c r="AC41" s="102"/>
      <c r="AD41" s="103"/>
    </row>
    <row r="42" spans="2:36" x14ac:dyDescent="0.25">
      <c r="B42" s="89">
        <v>19</v>
      </c>
      <c r="C42" s="91" t="s">
        <v>874</v>
      </c>
      <c r="D42" s="93">
        <f>VLOOKUP(Graphiques!B42,'Tableaux récapitulatifs'!$B$5:$J$24,8,FALSE)</f>
        <v>0</v>
      </c>
      <c r="E42" s="91"/>
      <c r="F42" s="91"/>
      <c r="G42" s="91"/>
      <c r="H42" s="91"/>
      <c r="I42" s="91"/>
      <c r="J42" s="91"/>
      <c r="K42" s="91"/>
      <c r="L42" s="91"/>
      <c r="M42" s="91"/>
      <c r="N42" s="91"/>
      <c r="O42" s="92"/>
      <c r="Q42" s="100"/>
      <c r="R42" s="102" t="str">
        <f>'Tableaux récapitulatifs'!C80</f>
        <v>Ministère chargé de la santé</v>
      </c>
      <c r="S42" s="104">
        <f>'Tableaux récapitulatifs'!I80</f>
        <v>0</v>
      </c>
      <c r="T42" s="102"/>
      <c r="U42" s="102"/>
      <c r="V42" s="102"/>
      <c r="W42" s="102"/>
      <c r="X42" s="102"/>
      <c r="Y42" s="102"/>
      <c r="Z42" s="102"/>
      <c r="AA42" s="102"/>
      <c r="AB42" s="102"/>
      <c r="AC42" s="102"/>
      <c r="AD42" s="103"/>
    </row>
    <row r="43" spans="2:36" x14ac:dyDescent="0.25">
      <c r="B43" s="89">
        <v>20</v>
      </c>
      <c r="C43" s="91" t="s">
        <v>649</v>
      </c>
      <c r="D43" s="93">
        <f>VLOOKUP(Graphiques!B43,'Tableaux récapitulatifs'!$B$5:$J$24,8,FALSE)</f>
        <v>0</v>
      </c>
      <c r="E43" s="91"/>
      <c r="F43" s="91"/>
      <c r="G43" s="91"/>
      <c r="H43" s="91"/>
      <c r="I43" s="91"/>
      <c r="J43" s="91"/>
      <c r="K43" s="91"/>
      <c r="L43" s="91"/>
      <c r="M43" s="91"/>
      <c r="N43" s="91"/>
      <c r="O43" s="92"/>
      <c r="Q43" s="100"/>
      <c r="R43" s="102" t="str">
        <f>'Tableaux récapitulatifs'!C81</f>
        <v xml:space="preserve">Ministère chargé de l'agriculture et de l'élevage </v>
      </c>
      <c r="S43" s="104">
        <f>'Tableaux récapitulatifs'!I81</f>
        <v>0</v>
      </c>
      <c r="T43" s="102"/>
      <c r="U43" s="102"/>
      <c r="V43" s="102"/>
      <c r="W43" s="102"/>
      <c r="X43" s="102"/>
      <c r="Y43" s="102"/>
      <c r="Z43" s="102"/>
      <c r="AA43" s="102"/>
      <c r="AB43" s="102"/>
      <c r="AC43" s="102"/>
      <c r="AD43" s="103"/>
    </row>
    <row r="44" spans="2:36" x14ac:dyDescent="0.25">
      <c r="B44" s="89"/>
      <c r="C44" s="91"/>
      <c r="D44" s="91"/>
      <c r="E44" s="91"/>
      <c r="F44" s="91"/>
      <c r="G44" s="91"/>
      <c r="H44" s="91"/>
      <c r="I44" s="91"/>
      <c r="J44" s="91"/>
      <c r="K44" s="91"/>
      <c r="L44" s="91"/>
      <c r="M44" s="91"/>
      <c r="N44" s="91"/>
      <c r="O44" s="92"/>
      <c r="Q44" s="100"/>
      <c r="R44" s="102" t="str">
        <f>'Tableaux récapitulatifs'!C82</f>
        <v>Ministère chargé de l'environnement et des ressources forestières</v>
      </c>
      <c r="S44" s="104">
        <f>'Tableaux récapitulatifs'!I82</f>
        <v>0</v>
      </c>
      <c r="T44" s="102"/>
      <c r="U44" s="102"/>
      <c r="V44" s="102"/>
      <c r="W44" s="102"/>
      <c r="X44" s="102"/>
      <c r="Y44" s="102"/>
      <c r="Z44" s="102"/>
      <c r="AA44" s="102"/>
      <c r="AB44" s="102"/>
      <c r="AC44" s="102"/>
      <c r="AD44" s="103"/>
    </row>
    <row r="45" spans="2:36" x14ac:dyDescent="0.25">
      <c r="B45" s="89"/>
      <c r="C45" s="102" t="s">
        <v>108</v>
      </c>
      <c r="D45" s="180">
        <f>SUM(D24:D43)</f>
        <v>0</v>
      </c>
      <c r="E45" s="91"/>
      <c r="F45" s="91"/>
      <c r="G45" s="91"/>
      <c r="H45" s="91"/>
      <c r="I45" s="91"/>
      <c r="J45" s="91"/>
      <c r="K45" s="91"/>
      <c r="L45" s="91"/>
      <c r="M45" s="91"/>
      <c r="N45" s="91"/>
      <c r="O45" s="92"/>
      <c r="Q45" s="100"/>
      <c r="R45" s="102" t="str">
        <f>'Tableaux récapitulatifs'!C83</f>
        <v>Ministère chargé de l'administration du territoire</v>
      </c>
      <c r="S45" s="104">
        <f>'Tableaux récapitulatifs'!I83</f>
        <v>0</v>
      </c>
      <c r="T45" s="102"/>
      <c r="U45" s="102"/>
      <c r="V45" s="102"/>
      <c r="W45" s="102"/>
      <c r="X45" s="102"/>
      <c r="Y45" s="102"/>
      <c r="Z45" s="102"/>
      <c r="AA45" s="102"/>
      <c r="AB45" s="102"/>
      <c r="AC45" s="102"/>
      <c r="AD45" s="103"/>
    </row>
    <row r="46" spans="2:36" ht="21" x14ac:dyDescent="0.25">
      <c r="B46" s="89"/>
      <c r="C46" s="91"/>
      <c r="D46" s="179" t="str">
        <f>IF(ISBLANK('Informations de base'!$C$10),"",'Informations de base'!$C$10)</f>
        <v>CFA</v>
      </c>
      <c r="E46" s="91"/>
      <c r="F46" s="91"/>
      <c r="G46" s="91"/>
      <c r="H46" s="91"/>
      <c r="I46" s="91"/>
      <c r="J46" s="91"/>
      <c r="K46" s="91"/>
      <c r="L46" s="91"/>
      <c r="M46" s="91"/>
      <c r="N46" s="91"/>
      <c r="O46" s="92"/>
      <c r="Q46" s="100"/>
      <c r="R46" s="102" t="str">
        <f>'Tableaux récapitulatifs'!C84</f>
        <v xml:space="preserve">Ministère chargé de la sécurité </v>
      </c>
      <c r="S46" s="104">
        <f>'Tableaux récapitulatifs'!I84</f>
        <v>0</v>
      </c>
      <c r="T46" s="102"/>
      <c r="U46" s="102"/>
      <c r="V46" s="102"/>
      <c r="W46" s="102"/>
      <c r="X46" s="102"/>
      <c r="Y46" s="102"/>
      <c r="Z46" s="102"/>
      <c r="AA46" s="102"/>
      <c r="AB46" s="102"/>
      <c r="AC46" s="102"/>
      <c r="AD46" s="103"/>
    </row>
    <row r="47" spans="2:36" x14ac:dyDescent="0.25">
      <c r="B47" s="89"/>
      <c r="C47" s="91"/>
      <c r="D47" s="91"/>
      <c r="E47" s="91"/>
      <c r="F47" s="91"/>
      <c r="G47" s="91"/>
      <c r="H47" s="91"/>
      <c r="I47" s="91"/>
      <c r="J47" s="91"/>
      <c r="K47" s="91"/>
      <c r="L47" s="91"/>
      <c r="M47" s="91"/>
      <c r="N47" s="91"/>
      <c r="O47" s="92"/>
      <c r="Q47" s="100"/>
      <c r="R47" s="102" t="str">
        <f>'Tableaux récapitulatifs'!C85</f>
        <v>Ministère  chargé de l'économie et des finances</v>
      </c>
      <c r="S47" s="104">
        <f>'Tableaux récapitulatifs'!I85</f>
        <v>0</v>
      </c>
      <c r="T47" s="102"/>
      <c r="U47" s="102"/>
      <c r="V47" s="102"/>
      <c r="W47" s="102"/>
      <c r="X47" s="102"/>
      <c r="Y47" s="102"/>
      <c r="Z47" s="102"/>
      <c r="AA47" s="102"/>
      <c r="AB47" s="102"/>
      <c r="AC47" s="102"/>
      <c r="AD47" s="103"/>
    </row>
    <row r="48" spans="2:36" ht="15.75" thickBot="1" x14ac:dyDescent="0.3">
      <c r="B48" s="94"/>
      <c r="C48" s="95"/>
      <c r="D48" s="95"/>
      <c r="E48" s="95"/>
      <c r="F48" s="95"/>
      <c r="G48" s="95"/>
      <c r="H48" s="95"/>
      <c r="I48" s="95"/>
      <c r="J48" s="95"/>
      <c r="K48" s="95"/>
      <c r="L48" s="95"/>
      <c r="M48" s="95"/>
      <c r="N48" s="95"/>
      <c r="O48" s="96"/>
      <c r="Q48" s="100"/>
      <c r="R48" s="102" t="str">
        <f>'Tableaux récapitulatifs'!C86</f>
        <v>Ministère chargé du plan</v>
      </c>
      <c r="S48" s="104">
        <f>'Tableaux récapitulatifs'!I86</f>
        <v>0</v>
      </c>
      <c r="T48" s="102"/>
      <c r="U48" s="102"/>
      <c r="V48" s="102"/>
      <c r="W48" s="102"/>
      <c r="X48" s="102"/>
      <c r="Y48" s="102"/>
      <c r="Z48" s="102"/>
      <c r="AA48" s="102"/>
      <c r="AB48" s="102"/>
      <c r="AC48" s="102"/>
      <c r="AD48" s="103"/>
    </row>
    <row r="49" spans="2:30" ht="15.75" thickBot="1" x14ac:dyDescent="0.3">
      <c r="Q49" s="100"/>
      <c r="R49" s="102" t="str">
        <f>'Tableaux récapitulatifs'!C87</f>
        <v xml:space="preserve">Ministère chargé de l'énergie et des mines </v>
      </c>
      <c r="S49" s="104">
        <f>'Tableaux récapitulatifs'!I87</f>
        <v>0</v>
      </c>
      <c r="T49" s="102"/>
      <c r="U49" s="102"/>
      <c r="V49" s="102"/>
      <c r="W49" s="102"/>
      <c r="X49" s="102"/>
      <c r="Y49" s="102"/>
      <c r="Z49" s="102"/>
      <c r="AA49" s="102"/>
      <c r="AB49" s="102"/>
      <c r="AC49" s="102"/>
      <c r="AD49" s="103"/>
    </row>
    <row r="50" spans="2:30" x14ac:dyDescent="0.25">
      <c r="B50" s="97"/>
      <c r="C50" s="98"/>
      <c r="D50" s="98"/>
      <c r="E50" s="98"/>
      <c r="F50" s="98"/>
      <c r="G50" s="98"/>
      <c r="H50" s="98"/>
      <c r="I50" s="98"/>
      <c r="J50" s="98"/>
      <c r="K50" s="98"/>
      <c r="L50" s="98"/>
      <c r="M50" s="98"/>
      <c r="N50" s="98"/>
      <c r="O50" s="99"/>
      <c r="Q50" s="100"/>
      <c r="R50" s="102" t="str">
        <f>'Tableaux récapitulatifs'!C88</f>
        <v xml:space="preserve">Ministère chargé de l'enseignement supérieur </v>
      </c>
      <c r="S50" s="104">
        <f>'Tableaux récapitulatifs'!I88</f>
        <v>0</v>
      </c>
      <c r="T50" s="102"/>
      <c r="U50" s="102"/>
      <c r="V50" s="102"/>
      <c r="W50" s="102"/>
      <c r="X50" s="102"/>
      <c r="Y50" s="102"/>
      <c r="Z50" s="102"/>
      <c r="AA50" s="102"/>
      <c r="AB50" s="102"/>
      <c r="AC50" s="102"/>
      <c r="AD50" s="103"/>
    </row>
    <row r="51" spans="2:30" x14ac:dyDescent="0.25">
      <c r="B51" s="100"/>
      <c r="C51" s="101" t="s">
        <v>650</v>
      </c>
      <c r="D51" s="102"/>
      <c r="E51" s="102"/>
      <c r="F51" s="102"/>
      <c r="G51" s="102"/>
      <c r="H51" s="102"/>
      <c r="I51" s="102"/>
      <c r="J51" s="102"/>
      <c r="K51" s="102"/>
      <c r="L51" s="102"/>
      <c r="M51" s="102"/>
      <c r="N51" s="102"/>
      <c r="O51" s="103"/>
      <c r="Q51" s="100"/>
      <c r="R51" s="102" t="str">
        <f>'Tableaux récapitulatifs'!C89</f>
        <v>Ministère  chargé des affaires étrangères et de la coopération</v>
      </c>
      <c r="S51" s="104">
        <f>'Tableaux récapitulatifs'!I89</f>
        <v>0</v>
      </c>
      <c r="T51" s="102"/>
      <c r="U51" s="102"/>
      <c r="V51" s="102"/>
      <c r="W51" s="102"/>
      <c r="X51" s="102"/>
      <c r="Y51" s="102"/>
      <c r="Z51" s="102"/>
      <c r="AA51" s="102"/>
      <c r="AB51" s="102"/>
      <c r="AC51" s="102"/>
      <c r="AD51" s="103"/>
    </row>
    <row r="52" spans="2:30" x14ac:dyDescent="0.25">
      <c r="B52" s="100"/>
      <c r="C52" s="102" t="s">
        <v>623</v>
      </c>
      <c r="D52" s="104">
        <f ca="1">'Tableaux récapitulatifs'!I30</f>
        <v>0</v>
      </c>
      <c r="E52" s="102"/>
      <c r="F52" s="102"/>
      <c r="G52" s="102"/>
      <c r="H52" s="102"/>
      <c r="I52" s="102"/>
      <c r="J52" s="102"/>
      <c r="K52" s="102"/>
      <c r="L52" s="102"/>
      <c r="M52" s="102"/>
      <c r="N52" s="102"/>
      <c r="O52" s="103"/>
      <c r="Q52" s="100"/>
      <c r="R52" s="102" t="str">
        <f>'Tableaux récapitulatifs'!C90</f>
        <v>Ministère chargé de la communication</v>
      </c>
      <c r="S52" s="104">
        <f>'Tableaux récapitulatifs'!I90</f>
        <v>0</v>
      </c>
      <c r="T52" s="102"/>
      <c r="U52" s="102"/>
      <c r="V52" s="102"/>
      <c r="W52" s="102"/>
      <c r="X52" s="102"/>
      <c r="Y52" s="102"/>
      <c r="Z52" s="102"/>
      <c r="AA52" s="102"/>
      <c r="AB52" s="102"/>
      <c r="AC52" s="102"/>
      <c r="AD52" s="103"/>
    </row>
    <row r="53" spans="2:30" x14ac:dyDescent="0.25">
      <c r="B53" s="100"/>
      <c r="C53" s="102" t="s">
        <v>624</v>
      </c>
      <c r="D53" s="104">
        <f ca="1">'Tableaux récapitulatifs'!I31</f>
        <v>0</v>
      </c>
      <c r="E53" s="102"/>
      <c r="F53" s="102"/>
      <c r="G53" s="102"/>
      <c r="H53" s="102"/>
      <c r="I53" s="102"/>
      <c r="J53" s="102"/>
      <c r="K53" s="102"/>
      <c r="L53" s="102"/>
      <c r="M53" s="102"/>
      <c r="N53" s="102"/>
      <c r="O53" s="103"/>
      <c r="Q53" s="100"/>
      <c r="R53" s="102" t="str">
        <f>'Tableaux récapitulatifs'!C91</f>
        <v xml:space="preserve">Ministère chargé de l'économie maritime </v>
      </c>
      <c r="S53" s="104">
        <f>'Tableaux récapitulatifs'!I91</f>
        <v>0</v>
      </c>
      <c r="T53" s="102"/>
      <c r="U53" s="102"/>
      <c r="V53" s="102"/>
      <c r="W53" s="102"/>
      <c r="X53" s="102"/>
      <c r="Y53" s="102"/>
      <c r="Z53" s="102"/>
      <c r="AA53" s="102"/>
      <c r="AB53" s="102"/>
      <c r="AC53" s="102"/>
      <c r="AD53" s="103"/>
    </row>
    <row r="54" spans="2:30" x14ac:dyDescent="0.25">
      <c r="B54" s="100"/>
      <c r="C54" s="102" t="s">
        <v>625</v>
      </c>
      <c r="D54" s="104">
        <f ca="1">'Tableaux récapitulatifs'!I32</f>
        <v>0</v>
      </c>
      <c r="E54" s="102"/>
      <c r="F54" s="102"/>
      <c r="G54" s="102"/>
      <c r="H54" s="102"/>
      <c r="I54" s="102"/>
      <c r="J54" s="102"/>
      <c r="K54" s="102"/>
      <c r="L54" s="102"/>
      <c r="M54" s="102"/>
      <c r="N54" s="102"/>
      <c r="O54" s="103"/>
      <c r="Q54" s="100"/>
      <c r="R54" s="102" t="str">
        <f>'Tableaux récapitulatifs'!C92</f>
        <v xml:space="preserve">Ministère chargé des transports </v>
      </c>
      <c r="S54" s="104">
        <f>'Tableaux récapitulatifs'!I92</f>
        <v>0</v>
      </c>
      <c r="T54" s="102"/>
      <c r="U54" s="102"/>
      <c r="V54" s="102"/>
      <c r="W54" s="102"/>
      <c r="X54" s="102"/>
      <c r="Y54" s="102"/>
      <c r="Z54" s="102"/>
      <c r="AA54" s="102"/>
      <c r="AB54" s="102"/>
      <c r="AC54" s="102"/>
      <c r="AD54" s="103"/>
    </row>
    <row r="55" spans="2:30" x14ac:dyDescent="0.25">
      <c r="B55" s="100"/>
      <c r="C55" s="102" t="s">
        <v>627</v>
      </c>
      <c r="D55" s="104">
        <f ca="1">'Tableaux récapitulatifs'!I33</f>
        <v>0</v>
      </c>
      <c r="E55" s="102"/>
      <c r="F55" s="102"/>
      <c r="G55" s="102"/>
      <c r="H55" s="102"/>
      <c r="I55" s="102"/>
      <c r="J55" s="102"/>
      <c r="K55" s="102"/>
      <c r="L55" s="102"/>
      <c r="M55" s="102"/>
      <c r="N55" s="102"/>
      <c r="O55" s="103"/>
      <c r="Q55" s="100"/>
      <c r="R55" s="102" t="str">
        <f>'Tableaux récapitulatifs'!C93</f>
        <v>Ministère chargé du commerce</v>
      </c>
      <c r="S55" s="104">
        <f>'Tableaux récapitulatifs'!I93</f>
        <v>0</v>
      </c>
      <c r="T55" s="102"/>
      <c r="U55" s="102"/>
      <c r="V55" s="102"/>
      <c r="W55" s="102"/>
      <c r="X55" s="102"/>
      <c r="Y55" s="102"/>
      <c r="Z55" s="102"/>
      <c r="AA55" s="102"/>
      <c r="AB55" s="102"/>
      <c r="AC55" s="102"/>
      <c r="AD55" s="103"/>
    </row>
    <row r="56" spans="2:30" x14ac:dyDescent="0.25">
      <c r="B56" s="100"/>
      <c r="C56" s="102"/>
      <c r="D56" s="102"/>
      <c r="E56" s="102"/>
      <c r="F56" s="102"/>
      <c r="G56" s="102"/>
      <c r="H56" s="102"/>
      <c r="I56" s="102"/>
      <c r="J56" s="102"/>
      <c r="K56" s="102"/>
      <c r="L56" s="102"/>
      <c r="M56" s="102"/>
      <c r="N56" s="102"/>
      <c r="O56" s="103"/>
      <c r="Q56" s="100"/>
      <c r="R56" s="102" t="str">
        <f>'Tableaux récapitulatifs'!C94</f>
        <v>Autre 14</v>
      </c>
      <c r="S56" s="104">
        <f>'Tableaux récapitulatifs'!I94</f>
        <v>0</v>
      </c>
      <c r="T56" s="102"/>
      <c r="U56" s="102"/>
      <c r="V56" s="102"/>
      <c r="W56" s="102"/>
      <c r="X56" s="102"/>
      <c r="Y56" s="102"/>
      <c r="Z56" s="102"/>
      <c r="AA56" s="102"/>
      <c r="AB56" s="102"/>
      <c r="AC56" s="102"/>
      <c r="AD56" s="103"/>
    </row>
    <row r="57" spans="2:30" x14ac:dyDescent="0.25">
      <c r="B57" s="100"/>
      <c r="C57" s="102" t="s">
        <v>108</v>
      </c>
      <c r="D57" s="105">
        <f ca="1">SUM(D52:D55)</f>
        <v>0</v>
      </c>
      <c r="E57" s="102"/>
      <c r="F57" s="102"/>
      <c r="G57" s="102"/>
      <c r="H57" s="102"/>
      <c r="I57" s="102"/>
      <c r="J57" s="102"/>
      <c r="K57" s="102"/>
      <c r="L57" s="102"/>
      <c r="M57" s="102"/>
      <c r="N57" s="102"/>
      <c r="O57" s="103"/>
      <c r="Q57" s="100"/>
      <c r="R57" s="102" t="str">
        <f>'Tableaux récapitulatifs'!C95</f>
        <v>Autre 15</v>
      </c>
      <c r="S57" s="104">
        <f>'Tableaux récapitulatifs'!I95</f>
        <v>0</v>
      </c>
      <c r="T57" s="102"/>
      <c r="U57" s="102"/>
      <c r="V57" s="102"/>
      <c r="W57" s="102"/>
      <c r="X57" s="102"/>
      <c r="Y57" s="102"/>
      <c r="Z57" s="102"/>
      <c r="AA57" s="102"/>
      <c r="AB57" s="102"/>
      <c r="AC57" s="102"/>
      <c r="AD57" s="103"/>
    </row>
    <row r="58" spans="2:30" ht="21" x14ac:dyDescent="0.25">
      <c r="B58" s="100"/>
      <c r="C58" s="102"/>
      <c r="D58" s="111" t="str">
        <f>IF(ISBLANK('Informations de base'!$C$10),"",'Informations de base'!$C$10)</f>
        <v>CFA</v>
      </c>
      <c r="E58" s="102"/>
      <c r="F58" s="102"/>
      <c r="G58" s="102"/>
      <c r="H58" s="102"/>
      <c r="I58" s="102"/>
      <c r="J58" s="102"/>
      <c r="K58" s="102"/>
      <c r="L58" s="102"/>
      <c r="M58" s="102"/>
      <c r="N58" s="102"/>
      <c r="O58" s="103"/>
      <c r="Q58" s="100"/>
      <c r="R58" s="102" t="str">
        <f>'Tableaux récapitulatifs'!C96</f>
        <v>Autre 16</v>
      </c>
      <c r="S58" s="104">
        <f>'Tableaux récapitulatifs'!I96</f>
        <v>0</v>
      </c>
      <c r="T58" s="102"/>
      <c r="U58" s="102"/>
      <c r="V58" s="102"/>
      <c r="W58" s="102"/>
      <c r="X58" s="102"/>
      <c r="Y58" s="102"/>
      <c r="Z58" s="102"/>
      <c r="AA58" s="102"/>
      <c r="AB58" s="102"/>
      <c r="AC58" s="102"/>
      <c r="AD58" s="103"/>
    </row>
    <row r="59" spans="2:30" ht="21" x14ac:dyDescent="0.35">
      <c r="B59" s="100"/>
      <c r="C59" s="106"/>
      <c r="D59" s="102"/>
      <c r="E59" s="102"/>
      <c r="F59" s="102"/>
      <c r="G59" s="102"/>
      <c r="H59" s="102"/>
      <c r="I59" s="102"/>
      <c r="J59" s="102"/>
      <c r="K59" s="102"/>
      <c r="L59" s="102"/>
      <c r="M59" s="102"/>
      <c r="N59" s="102"/>
      <c r="O59" s="103"/>
      <c r="Q59" s="100"/>
      <c r="R59" s="102" t="str">
        <f>'Tableaux récapitulatifs'!C97</f>
        <v>Autre 17</v>
      </c>
      <c r="S59" s="104">
        <f>'Tableaux récapitulatifs'!I97</f>
        <v>0</v>
      </c>
      <c r="T59" s="102"/>
      <c r="U59" s="102"/>
      <c r="V59" s="102"/>
      <c r="W59" s="102"/>
      <c r="X59" s="102"/>
      <c r="Y59" s="102"/>
      <c r="Z59" s="102"/>
      <c r="AA59" s="102"/>
      <c r="AB59" s="102"/>
      <c r="AC59" s="102"/>
      <c r="AD59" s="103"/>
    </row>
    <row r="60" spans="2:30" ht="21" x14ac:dyDescent="0.35">
      <c r="B60" s="100"/>
      <c r="C60" s="102"/>
      <c r="D60" s="102"/>
      <c r="E60" s="102"/>
      <c r="F60" s="102"/>
      <c r="G60" s="102"/>
      <c r="H60" s="102"/>
      <c r="I60" s="102"/>
      <c r="J60" s="102"/>
      <c r="K60" s="102"/>
      <c r="L60" s="102"/>
      <c r="M60" s="102"/>
      <c r="N60" s="102"/>
      <c r="O60" s="103"/>
      <c r="Q60" s="100"/>
      <c r="R60" s="106"/>
      <c r="S60" s="102"/>
      <c r="T60" s="102"/>
      <c r="U60" s="102"/>
      <c r="V60" s="102"/>
      <c r="W60" s="102"/>
      <c r="X60" s="102"/>
      <c r="Y60" s="102"/>
      <c r="Z60" s="102"/>
      <c r="AA60" s="102"/>
      <c r="AB60" s="102"/>
      <c r="AC60" s="102"/>
      <c r="AD60" s="103"/>
    </row>
    <row r="61" spans="2:30" x14ac:dyDescent="0.25">
      <c r="B61" s="100"/>
      <c r="C61" s="102"/>
      <c r="D61" s="102"/>
      <c r="E61" s="102"/>
      <c r="F61" s="102"/>
      <c r="G61" s="102"/>
      <c r="H61" s="102"/>
      <c r="I61" s="102"/>
      <c r="J61" s="102"/>
      <c r="K61" s="102"/>
      <c r="L61" s="102"/>
      <c r="M61" s="102"/>
      <c r="N61" s="102"/>
      <c r="O61" s="103"/>
      <c r="Q61" s="100"/>
      <c r="R61" s="102" t="str">
        <f>'Tableaux récapitulatifs'!C98</f>
        <v>Total</v>
      </c>
      <c r="S61" s="104">
        <f>'Tableaux récapitulatifs'!I98</f>
        <v>0</v>
      </c>
      <c r="T61" s="102"/>
      <c r="U61" s="102"/>
      <c r="V61" s="102"/>
      <c r="W61" s="102"/>
      <c r="X61" s="102"/>
      <c r="Y61" s="102"/>
      <c r="Z61" s="102"/>
      <c r="AA61" s="102"/>
      <c r="AB61" s="102"/>
      <c r="AC61" s="102"/>
      <c r="AD61" s="103"/>
    </row>
    <row r="62" spans="2:30" x14ac:dyDescent="0.25">
      <c r="B62" s="100"/>
      <c r="C62" s="102"/>
      <c r="D62" s="102"/>
      <c r="E62" s="102"/>
      <c r="F62" s="102"/>
      <c r="G62" s="102"/>
      <c r="H62" s="102"/>
      <c r="I62" s="102"/>
      <c r="J62" s="102"/>
      <c r="K62" s="102"/>
      <c r="L62" s="102"/>
      <c r="M62" s="102"/>
      <c r="N62" s="102"/>
      <c r="O62" s="103"/>
      <c r="Q62" s="100"/>
      <c r="R62" s="102"/>
      <c r="S62" s="102"/>
      <c r="T62" s="102"/>
      <c r="U62" s="102"/>
      <c r="V62" s="102"/>
      <c r="W62" s="102"/>
      <c r="X62" s="102"/>
      <c r="Y62" s="102"/>
      <c r="Z62" s="102"/>
      <c r="AA62" s="102"/>
      <c r="AB62" s="102"/>
      <c r="AC62" s="102"/>
      <c r="AD62" s="103"/>
    </row>
    <row r="63" spans="2:30" x14ac:dyDescent="0.25">
      <c r="B63" s="100"/>
      <c r="C63" s="102"/>
      <c r="D63" s="102"/>
      <c r="E63" s="102"/>
      <c r="F63" s="102"/>
      <c r="G63" s="102"/>
      <c r="H63" s="102"/>
      <c r="I63" s="102"/>
      <c r="J63" s="102"/>
      <c r="K63" s="102"/>
      <c r="L63" s="102"/>
      <c r="M63" s="102"/>
      <c r="N63" s="102"/>
      <c r="O63" s="103"/>
      <c r="Q63" s="100"/>
      <c r="R63" s="102"/>
      <c r="S63" s="102"/>
      <c r="T63" s="102"/>
      <c r="U63" s="102"/>
      <c r="V63" s="102"/>
      <c r="W63" s="102"/>
      <c r="X63" s="102"/>
      <c r="Y63" s="102"/>
      <c r="Z63" s="102"/>
      <c r="AA63" s="102"/>
      <c r="AB63" s="102"/>
      <c r="AC63" s="102"/>
      <c r="AD63" s="103"/>
    </row>
    <row r="64" spans="2:30" x14ac:dyDescent="0.25">
      <c r="B64" s="100"/>
      <c r="C64" s="102"/>
      <c r="D64" s="102"/>
      <c r="E64" s="102"/>
      <c r="F64" s="102"/>
      <c r="G64" s="102"/>
      <c r="H64" s="102"/>
      <c r="I64" s="102"/>
      <c r="J64" s="102"/>
      <c r="K64" s="102"/>
      <c r="L64" s="102"/>
      <c r="M64" s="102"/>
      <c r="N64" s="102"/>
      <c r="O64" s="103"/>
      <c r="Q64" s="100"/>
      <c r="R64" s="102"/>
      <c r="S64" s="102"/>
      <c r="T64" s="102"/>
      <c r="U64" s="102"/>
      <c r="V64" s="102"/>
      <c r="W64" s="102"/>
      <c r="X64" s="102"/>
      <c r="Y64" s="102"/>
      <c r="Z64" s="102"/>
      <c r="AA64" s="102"/>
      <c r="AB64" s="102"/>
      <c r="AC64" s="102"/>
      <c r="AD64" s="103"/>
    </row>
    <row r="65" spans="1:30" ht="15.75" thickBot="1" x14ac:dyDescent="0.3">
      <c r="B65" s="107"/>
      <c r="C65" s="108"/>
      <c r="D65" s="108"/>
      <c r="E65" s="108"/>
      <c r="F65" s="108"/>
      <c r="G65" s="108"/>
      <c r="H65" s="108"/>
      <c r="I65" s="108"/>
      <c r="J65" s="108"/>
      <c r="K65" s="108"/>
      <c r="L65" s="108"/>
      <c r="M65" s="108"/>
      <c r="N65" s="108"/>
      <c r="O65" s="109"/>
      <c r="Q65" s="100"/>
      <c r="R65" s="102"/>
      <c r="S65" s="102"/>
      <c r="T65" s="102"/>
      <c r="U65" s="102"/>
      <c r="V65" s="102"/>
      <c r="W65" s="102"/>
      <c r="X65" s="102"/>
      <c r="Y65" s="102"/>
      <c r="Z65" s="102"/>
      <c r="AA65" s="102"/>
      <c r="AB65" s="102"/>
      <c r="AC65" s="102"/>
      <c r="AD65" s="103"/>
    </row>
    <row r="66" spans="1:30" ht="15.75" thickBot="1" x14ac:dyDescent="0.3">
      <c r="Q66" s="107"/>
      <c r="R66" s="108"/>
      <c r="S66" s="108"/>
      <c r="T66" s="108"/>
      <c r="U66" s="108"/>
      <c r="V66" s="108"/>
      <c r="W66" s="108"/>
      <c r="X66" s="108"/>
      <c r="Y66" s="108"/>
      <c r="Z66" s="108"/>
      <c r="AA66" s="108"/>
      <c r="AB66" s="108"/>
      <c r="AC66" s="108"/>
      <c r="AD66" s="109"/>
    </row>
    <row r="67" spans="1:30" ht="15.75" thickBot="1" x14ac:dyDescent="0.3">
      <c r="B67" s="97"/>
      <c r="C67" s="98"/>
      <c r="D67" s="98"/>
      <c r="E67" s="98"/>
      <c r="F67" s="98"/>
      <c r="G67" s="98"/>
      <c r="H67" s="98"/>
      <c r="I67" s="98"/>
      <c r="J67" s="98"/>
      <c r="K67" s="98"/>
      <c r="L67" s="98"/>
      <c r="M67" s="98"/>
      <c r="N67" s="98"/>
      <c r="O67" s="99"/>
    </row>
    <row r="68" spans="1:30" x14ac:dyDescent="0.25">
      <c r="B68" s="100"/>
      <c r="C68" s="101" t="s">
        <v>623</v>
      </c>
      <c r="D68" s="102"/>
      <c r="E68" s="102"/>
      <c r="F68" s="102"/>
      <c r="G68" s="102"/>
      <c r="H68" s="102"/>
      <c r="I68" s="102"/>
      <c r="J68" s="102"/>
      <c r="K68" s="102"/>
      <c r="L68" s="102"/>
      <c r="M68" s="102"/>
      <c r="N68" s="102"/>
      <c r="O68" s="103"/>
      <c r="Q68" s="97"/>
      <c r="R68" s="98"/>
      <c r="S68" s="98"/>
      <c r="T68" s="98"/>
      <c r="U68" s="98"/>
      <c r="V68" s="98"/>
      <c r="W68" s="98"/>
      <c r="X68" s="98"/>
      <c r="Y68" s="98"/>
      <c r="Z68" s="98"/>
      <c r="AA68" s="98"/>
      <c r="AB68" s="98"/>
      <c r="AC68" s="98"/>
      <c r="AD68" s="99"/>
    </row>
    <row r="69" spans="1:30" x14ac:dyDescent="0.25">
      <c r="A69">
        <f>VALUE(LEFT(C69,1))</f>
        <v>1</v>
      </c>
      <c r="B69" s="100"/>
      <c r="C69" s="102" t="s">
        <v>694</v>
      </c>
      <c r="D69" s="104">
        <f>VLOOKUP(Graphiques!A69,Total,8,FALSE)</f>
        <v>0</v>
      </c>
      <c r="E69" s="102"/>
      <c r="F69" s="102"/>
      <c r="G69" s="102"/>
      <c r="H69" s="102"/>
      <c r="I69" s="102"/>
      <c r="J69" s="102"/>
      <c r="K69" s="102"/>
      <c r="L69" s="102"/>
      <c r="M69" s="102"/>
      <c r="N69" s="102"/>
      <c r="O69" s="103"/>
      <c r="Q69" s="100"/>
      <c r="R69" s="101" t="s">
        <v>652</v>
      </c>
      <c r="S69" s="101" t="str">
        <f>'Informations de base'!$C$8 &amp; " ans total"</f>
        <v>3 ans total</v>
      </c>
      <c r="T69" s="102"/>
      <c r="U69" s="102"/>
      <c r="V69" s="102"/>
      <c r="W69" s="102"/>
      <c r="X69" s="102"/>
      <c r="Y69" s="102"/>
      <c r="Z69" s="102"/>
      <c r="AA69" s="102"/>
      <c r="AB69" s="102"/>
      <c r="AC69" s="102"/>
      <c r="AD69" s="103"/>
    </row>
    <row r="70" spans="1:30" x14ac:dyDescent="0.25">
      <c r="A70">
        <f t="shared" ref="A70:A75" si="0">VALUE(LEFT(C70,1))</f>
        <v>2</v>
      </c>
      <c r="B70" s="100"/>
      <c r="C70" s="102" t="s">
        <v>695</v>
      </c>
      <c r="D70" s="104">
        <f>VLOOKUP(Graphiques!A70,Total,8,FALSE)</f>
        <v>0</v>
      </c>
      <c r="E70" s="102"/>
      <c r="F70" s="102"/>
      <c r="G70" s="102"/>
      <c r="H70" s="102"/>
      <c r="I70" s="102"/>
      <c r="J70" s="102"/>
      <c r="K70" s="102"/>
      <c r="L70" s="102"/>
      <c r="M70" s="102"/>
      <c r="N70" s="102"/>
      <c r="O70" s="103"/>
      <c r="Q70" s="100"/>
      <c r="R70" s="102"/>
      <c r="S70" s="104"/>
      <c r="T70" s="102"/>
      <c r="U70" s="102"/>
      <c r="V70" s="102"/>
      <c r="W70" s="102"/>
      <c r="X70" s="102"/>
      <c r="Y70" s="102"/>
      <c r="Z70" s="102"/>
      <c r="AA70" s="102"/>
      <c r="AB70" s="102"/>
      <c r="AC70" s="102"/>
      <c r="AD70" s="103"/>
    </row>
    <row r="71" spans="1:30" x14ac:dyDescent="0.25">
      <c r="A71">
        <f t="shared" si="0"/>
        <v>3</v>
      </c>
      <c r="B71" s="100"/>
      <c r="C71" s="102" t="s">
        <v>696</v>
      </c>
      <c r="D71" s="104">
        <f>VLOOKUP(Graphiques!A71,Total,8,FALSE)</f>
        <v>0</v>
      </c>
      <c r="E71" s="102"/>
      <c r="F71" s="102"/>
      <c r="G71" s="102"/>
      <c r="H71" s="102"/>
      <c r="I71" s="102"/>
      <c r="J71" s="102"/>
      <c r="K71" s="102"/>
      <c r="L71" s="102"/>
      <c r="M71" s="102"/>
      <c r="N71" s="102"/>
      <c r="O71" s="103"/>
      <c r="Q71" s="100"/>
      <c r="R71" s="102" t="str">
        <f>'Tableaux récapitulatifs'!C39</f>
        <v>Réunion</v>
      </c>
      <c r="S71" s="104">
        <f>'Tableaux récapitulatifs'!I39</f>
        <v>0</v>
      </c>
      <c r="T71" s="102"/>
      <c r="U71" s="102"/>
      <c r="V71" s="102"/>
      <c r="W71" s="102"/>
      <c r="X71" s="102"/>
      <c r="Y71" s="102"/>
      <c r="Z71" s="102"/>
      <c r="AA71" s="102"/>
      <c r="AB71" s="102"/>
      <c r="AC71" s="102"/>
      <c r="AD71" s="103"/>
    </row>
    <row r="72" spans="1:30" x14ac:dyDescent="0.25">
      <c r="A72">
        <f t="shared" si="0"/>
        <v>4</v>
      </c>
      <c r="B72" s="100"/>
      <c r="C72" s="102" t="s">
        <v>697</v>
      </c>
      <c r="D72" s="104">
        <f>VLOOKUP(Graphiques!A72,Total,8,FALSE)</f>
        <v>0</v>
      </c>
      <c r="E72" s="102"/>
      <c r="F72" s="102"/>
      <c r="G72" s="102"/>
      <c r="H72" s="102"/>
      <c r="I72" s="102"/>
      <c r="J72" s="102"/>
      <c r="K72" s="102"/>
      <c r="L72" s="102"/>
      <c r="M72" s="102"/>
      <c r="N72" s="102"/>
      <c r="O72" s="103"/>
      <c r="Q72" s="100"/>
      <c r="R72" s="102" t="str">
        <f>'Tableaux récapitulatifs'!C40</f>
        <v>Formation</v>
      </c>
      <c r="S72" s="104">
        <f>'Tableaux récapitulatifs'!I40</f>
        <v>0</v>
      </c>
      <c r="T72" s="102"/>
      <c r="U72" s="102"/>
      <c r="V72" s="102"/>
      <c r="W72" s="102"/>
      <c r="X72" s="102"/>
      <c r="Y72" s="102"/>
      <c r="Z72" s="102"/>
      <c r="AA72" s="102"/>
      <c r="AB72" s="102"/>
      <c r="AC72" s="102"/>
      <c r="AD72" s="103"/>
    </row>
    <row r="73" spans="1:30" x14ac:dyDescent="0.25">
      <c r="A73">
        <f t="shared" si="0"/>
        <v>5</v>
      </c>
      <c r="B73" s="100"/>
      <c r="C73" s="102" t="s">
        <v>698</v>
      </c>
      <c r="D73" s="104">
        <f>VLOOKUP(Graphiques!A73,Total,8,FALSE)</f>
        <v>0</v>
      </c>
      <c r="E73" s="102"/>
      <c r="F73" s="102"/>
      <c r="G73" s="102"/>
      <c r="H73" s="102"/>
      <c r="I73" s="102"/>
      <c r="J73" s="102"/>
      <c r="K73" s="102"/>
      <c r="L73" s="102"/>
      <c r="M73" s="102"/>
      <c r="N73" s="102"/>
      <c r="O73" s="103"/>
      <c r="Q73" s="100"/>
      <c r="R73" s="102" t="str">
        <f>'Tableaux récapitulatifs'!C41</f>
        <v>Atelier</v>
      </c>
      <c r="S73" s="104">
        <f>'Tableaux récapitulatifs'!I41</f>
        <v>0</v>
      </c>
      <c r="T73" s="102"/>
      <c r="U73" s="102"/>
      <c r="V73" s="102"/>
      <c r="W73" s="102"/>
      <c r="X73" s="102"/>
      <c r="Y73" s="102"/>
      <c r="Z73" s="102"/>
      <c r="AA73" s="102"/>
      <c r="AB73" s="102"/>
      <c r="AC73" s="102"/>
      <c r="AD73" s="103"/>
    </row>
    <row r="74" spans="1:30" x14ac:dyDescent="0.25">
      <c r="A74">
        <f t="shared" si="0"/>
        <v>6</v>
      </c>
      <c r="B74" s="100"/>
      <c r="C74" s="102" t="s">
        <v>699</v>
      </c>
      <c r="D74" s="104">
        <f>VLOOKUP(Graphiques!A74,Total,8,FALSE)</f>
        <v>0</v>
      </c>
      <c r="E74" s="102"/>
      <c r="F74" s="102"/>
      <c r="G74" s="102"/>
      <c r="H74" s="102"/>
      <c r="I74" s="102"/>
      <c r="J74" s="102"/>
      <c r="K74" s="102"/>
      <c r="L74" s="102"/>
      <c r="M74" s="102"/>
      <c r="N74" s="102"/>
      <c r="O74" s="103"/>
      <c r="Q74" s="100"/>
      <c r="R74" s="102" t="str">
        <f>'Tableaux récapitulatifs'!C42</f>
        <v>Développement de Manuel de procédures</v>
      </c>
      <c r="S74" s="104">
        <f>'Tableaux récapitulatifs'!I42</f>
        <v>0</v>
      </c>
      <c r="T74" s="102"/>
      <c r="U74" s="102"/>
      <c r="V74" s="102"/>
      <c r="W74" s="102"/>
      <c r="X74" s="102"/>
      <c r="Y74" s="102"/>
      <c r="Z74" s="102"/>
      <c r="AA74" s="102"/>
      <c r="AB74" s="102"/>
      <c r="AC74" s="102"/>
      <c r="AD74" s="103"/>
    </row>
    <row r="75" spans="1:30" x14ac:dyDescent="0.25">
      <c r="A75">
        <f t="shared" si="0"/>
        <v>7</v>
      </c>
      <c r="B75" s="100"/>
      <c r="C75" s="102" t="s">
        <v>700</v>
      </c>
      <c r="D75" s="104">
        <f>VLOOKUP(Graphiques!A75,Total,8,FALSE)</f>
        <v>0</v>
      </c>
      <c r="E75" s="102"/>
      <c r="F75" s="102"/>
      <c r="G75" s="102"/>
      <c r="H75" s="102"/>
      <c r="I75" s="102"/>
      <c r="J75" s="102"/>
      <c r="K75" s="102"/>
      <c r="L75" s="102"/>
      <c r="M75" s="102"/>
      <c r="N75" s="102"/>
      <c r="O75" s="103"/>
      <c r="Q75" s="100"/>
      <c r="R75" s="102" t="str">
        <f>'Tableaux récapitulatifs'!C43</f>
        <v>Communication</v>
      </c>
      <c r="S75" s="104">
        <f>'Tableaux récapitulatifs'!I43</f>
        <v>0</v>
      </c>
      <c r="T75" s="102"/>
      <c r="U75" s="102"/>
      <c r="V75" s="102"/>
      <c r="W75" s="102"/>
      <c r="X75" s="102"/>
      <c r="Y75" s="102"/>
      <c r="Z75" s="102"/>
      <c r="AA75" s="102"/>
      <c r="AB75" s="102"/>
      <c r="AC75" s="102"/>
      <c r="AD75" s="103"/>
    </row>
    <row r="76" spans="1:30" x14ac:dyDescent="0.25">
      <c r="B76" s="100"/>
      <c r="C76" s="102"/>
      <c r="D76" s="102"/>
      <c r="E76" s="102"/>
      <c r="F76" s="102"/>
      <c r="G76" s="102"/>
      <c r="H76" s="102"/>
      <c r="I76" s="102"/>
      <c r="J76" s="102"/>
      <c r="K76" s="102"/>
      <c r="L76" s="102"/>
      <c r="M76" s="102"/>
      <c r="N76" s="102"/>
      <c r="O76" s="103"/>
      <c r="Q76" s="100"/>
      <c r="R76" s="102" t="str">
        <f>'Tableaux récapitulatifs'!C44</f>
        <v>Construction/insfrastructure</v>
      </c>
      <c r="S76" s="104">
        <f>'Tableaux récapitulatifs'!I44</f>
        <v>0</v>
      </c>
      <c r="T76" s="102"/>
      <c r="U76" s="102"/>
      <c r="V76" s="102"/>
      <c r="W76" s="102"/>
      <c r="X76" s="102"/>
      <c r="Y76" s="102"/>
      <c r="Z76" s="102"/>
      <c r="AA76" s="102"/>
      <c r="AB76" s="102"/>
      <c r="AC76" s="102"/>
      <c r="AD76" s="103"/>
    </row>
    <row r="77" spans="1:30" x14ac:dyDescent="0.25">
      <c r="B77" s="100"/>
      <c r="C77" s="102" t="s">
        <v>108</v>
      </c>
      <c r="D77" s="110">
        <f>SUM(D69:D75)</f>
        <v>0</v>
      </c>
      <c r="E77" s="102"/>
      <c r="F77" s="102"/>
      <c r="G77" s="102"/>
      <c r="H77" s="102"/>
      <c r="I77" s="102"/>
      <c r="J77" s="102"/>
      <c r="K77" s="102"/>
      <c r="L77" s="102"/>
      <c r="M77" s="102"/>
      <c r="N77" s="102"/>
      <c r="O77" s="103"/>
      <c r="Q77" s="100"/>
      <c r="R77" s="102" t="str">
        <f>'Tableaux récapitulatifs'!C45</f>
        <v>Consultance</v>
      </c>
      <c r="S77" s="104">
        <f>'Tableaux récapitulatifs'!I45</f>
        <v>0</v>
      </c>
      <c r="T77" s="102"/>
      <c r="U77" s="102"/>
      <c r="V77" s="102"/>
      <c r="W77" s="102"/>
      <c r="X77" s="102"/>
      <c r="Y77" s="102"/>
      <c r="Z77" s="102"/>
      <c r="AA77" s="102"/>
      <c r="AB77" s="102"/>
      <c r="AC77" s="102"/>
      <c r="AD77" s="103"/>
    </row>
    <row r="78" spans="1:30" ht="21" x14ac:dyDescent="0.25">
      <c r="B78" s="100"/>
      <c r="C78" s="102"/>
      <c r="D78" s="111" t="str">
        <f>IF(ISBLANK('Informations de base'!$C$10),"",'Informations de base'!$C$10)</f>
        <v>CFA</v>
      </c>
      <c r="E78" s="102"/>
      <c r="F78" s="102"/>
      <c r="G78" s="102"/>
      <c r="H78" s="102"/>
      <c r="I78" s="102"/>
      <c r="J78" s="102"/>
      <c r="K78" s="102"/>
      <c r="L78" s="102"/>
      <c r="M78" s="102"/>
      <c r="N78" s="102"/>
      <c r="O78" s="103"/>
      <c r="Q78" s="100"/>
      <c r="R78" s="102" t="str">
        <f>'Tableaux récapitulatifs'!C46</f>
        <v>Évaluation/Monitorage</v>
      </c>
      <c r="S78" s="104">
        <f>'Tableaux récapitulatifs'!I46</f>
        <v>0</v>
      </c>
      <c r="T78" s="102"/>
      <c r="U78" s="102"/>
      <c r="V78" s="102"/>
      <c r="W78" s="102"/>
      <c r="X78" s="102"/>
      <c r="Y78" s="102"/>
      <c r="Z78" s="102"/>
      <c r="AA78" s="102"/>
      <c r="AB78" s="102"/>
      <c r="AC78" s="102"/>
      <c r="AD78" s="103"/>
    </row>
    <row r="79" spans="1:30" x14ac:dyDescent="0.25">
      <c r="B79" s="100"/>
      <c r="C79" s="102"/>
      <c r="D79" s="102"/>
      <c r="E79" s="102"/>
      <c r="F79" s="102"/>
      <c r="G79" s="102"/>
      <c r="H79" s="102"/>
      <c r="I79" s="102"/>
      <c r="J79" s="102"/>
      <c r="K79" s="102"/>
      <c r="L79" s="102"/>
      <c r="M79" s="102"/>
      <c r="N79" s="102"/>
      <c r="O79" s="103"/>
      <c r="Q79" s="100"/>
      <c r="R79" s="102" t="str">
        <f>'Tableaux récapitulatifs'!C47</f>
        <v>Supervision</v>
      </c>
      <c r="S79" s="104">
        <f>'Tableaux récapitulatifs'!I47</f>
        <v>0</v>
      </c>
      <c r="T79" s="102"/>
      <c r="U79" s="102"/>
      <c r="V79" s="102"/>
      <c r="W79" s="102"/>
      <c r="X79" s="102"/>
      <c r="Y79" s="102"/>
      <c r="Z79" s="102"/>
      <c r="AA79" s="102"/>
      <c r="AB79" s="102"/>
      <c r="AC79" s="102"/>
      <c r="AD79" s="103"/>
    </row>
    <row r="80" spans="1:30" x14ac:dyDescent="0.25">
      <c r="B80" s="100"/>
      <c r="C80" s="102"/>
      <c r="D80" s="102"/>
      <c r="E80" s="102"/>
      <c r="F80" s="102"/>
      <c r="G80" s="102"/>
      <c r="H80" s="102"/>
      <c r="I80" s="102"/>
      <c r="J80" s="102"/>
      <c r="K80" s="102"/>
      <c r="L80" s="102"/>
      <c r="M80" s="102"/>
      <c r="N80" s="102"/>
      <c r="O80" s="103"/>
      <c r="Q80" s="100"/>
      <c r="R80" s="102" t="str">
        <f>'Tableaux récapitulatifs'!C48</f>
        <v>Ressources humaines</v>
      </c>
      <c r="S80" s="104">
        <f>'Tableaux récapitulatifs'!I48</f>
        <v>0</v>
      </c>
      <c r="T80" s="102"/>
      <c r="U80" s="102"/>
      <c r="V80" s="102"/>
      <c r="W80" s="102"/>
      <c r="X80" s="102"/>
      <c r="Y80" s="102"/>
      <c r="Z80" s="102"/>
      <c r="AA80" s="102"/>
      <c r="AB80" s="102"/>
      <c r="AC80" s="102"/>
      <c r="AD80" s="103"/>
    </row>
    <row r="81" spans="1:30" x14ac:dyDescent="0.25">
      <c r="B81" s="100"/>
      <c r="C81" s="102"/>
      <c r="D81" s="102"/>
      <c r="E81" s="102"/>
      <c r="F81" s="102"/>
      <c r="G81" s="102"/>
      <c r="H81" s="102"/>
      <c r="I81" s="102"/>
      <c r="J81" s="102"/>
      <c r="K81" s="102"/>
      <c r="L81" s="102"/>
      <c r="M81" s="102"/>
      <c r="N81" s="102"/>
      <c r="O81" s="103"/>
      <c r="Q81" s="100"/>
      <c r="R81" s="102" t="str">
        <f>'Tableaux récapitulatifs'!C49</f>
        <v>Equipement</v>
      </c>
      <c r="S81" s="104">
        <f>'Tableaux récapitulatifs'!I49</f>
        <v>0</v>
      </c>
      <c r="T81" s="102"/>
      <c r="U81" s="102"/>
      <c r="V81" s="102"/>
      <c r="W81" s="102"/>
      <c r="X81" s="102"/>
      <c r="Y81" s="102"/>
      <c r="Z81" s="102"/>
      <c r="AA81" s="102"/>
      <c r="AB81" s="102"/>
      <c r="AC81" s="102"/>
      <c r="AD81" s="103"/>
    </row>
    <row r="82" spans="1:30" ht="15.75" thickBot="1" x14ac:dyDescent="0.3">
      <c r="B82" s="107"/>
      <c r="C82" s="108"/>
      <c r="D82" s="108"/>
      <c r="E82" s="108"/>
      <c r="F82" s="108"/>
      <c r="G82" s="108"/>
      <c r="H82" s="108"/>
      <c r="I82" s="108"/>
      <c r="J82" s="108"/>
      <c r="K82" s="108"/>
      <c r="L82" s="108"/>
      <c r="M82" s="108"/>
      <c r="N82" s="108"/>
      <c r="O82" s="109"/>
      <c r="Q82" s="100"/>
      <c r="R82" s="102" t="str">
        <f>'Tableaux récapitulatifs'!C50</f>
        <v>Impression des documents</v>
      </c>
      <c r="S82" s="104">
        <f>'Tableaux récapitulatifs'!I50</f>
        <v>0</v>
      </c>
      <c r="T82" s="102"/>
      <c r="U82" s="102"/>
      <c r="V82" s="102"/>
      <c r="W82" s="102"/>
      <c r="X82" s="102"/>
      <c r="Y82" s="102"/>
      <c r="Z82" s="102"/>
      <c r="AA82" s="102"/>
      <c r="AB82" s="102"/>
      <c r="AC82" s="102"/>
      <c r="AD82" s="103"/>
    </row>
    <row r="83" spans="1:30" ht="15.75" thickBot="1" x14ac:dyDescent="0.3">
      <c r="Q83" s="100"/>
      <c r="R83" s="102" t="str">
        <f>'Tableaux récapitulatifs'!C51</f>
        <v>Approvisionnement</v>
      </c>
      <c r="S83" s="104">
        <f>'Tableaux récapitulatifs'!I51</f>
        <v>0</v>
      </c>
      <c r="T83" s="102"/>
      <c r="U83" s="102"/>
      <c r="V83" s="102"/>
      <c r="W83" s="102"/>
      <c r="X83" s="102"/>
      <c r="Y83" s="102"/>
      <c r="Z83" s="102"/>
      <c r="AA83" s="102"/>
      <c r="AB83" s="102"/>
      <c r="AC83" s="102"/>
      <c r="AD83" s="103"/>
    </row>
    <row r="84" spans="1:30" x14ac:dyDescent="0.25">
      <c r="B84" s="97"/>
      <c r="C84" s="98"/>
      <c r="D84" s="98"/>
      <c r="E84" s="98"/>
      <c r="F84" s="98"/>
      <c r="G84" s="98"/>
      <c r="H84" s="98"/>
      <c r="I84" s="98"/>
      <c r="J84" s="98"/>
      <c r="K84" s="98"/>
      <c r="L84" s="98"/>
      <c r="M84" s="98"/>
      <c r="N84" s="98"/>
      <c r="O84" s="99"/>
      <c r="Q84" s="100"/>
      <c r="R84" s="102" t="str">
        <f>'Tableaux récapitulatifs'!C52</f>
        <v>Prestation de services</v>
      </c>
      <c r="S84" s="104">
        <f>'Tableaux récapitulatifs'!I52</f>
        <v>0</v>
      </c>
      <c r="T84" s="102"/>
      <c r="U84" s="102"/>
      <c r="V84" s="102"/>
      <c r="W84" s="102"/>
      <c r="X84" s="102"/>
      <c r="Y84" s="102"/>
      <c r="Z84" s="102"/>
      <c r="AA84" s="102"/>
      <c r="AB84" s="102"/>
      <c r="AC84" s="102"/>
      <c r="AD84" s="103"/>
    </row>
    <row r="85" spans="1:30" x14ac:dyDescent="0.25">
      <c r="B85" s="100"/>
      <c r="C85" s="101" t="s">
        <v>624</v>
      </c>
      <c r="D85" s="102"/>
      <c r="E85" s="102"/>
      <c r="F85" s="102"/>
      <c r="G85" s="102"/>
      <c r="H85" s="102"/>
      <c r="I85" s="102"/>
      <c r="J85" s="102"/>
      <c r="K85" s="102"/>
      <c r="L85" s="102"/>
      <c r="M85" s="102"/>
      <c r="N85" s="102"/>
      <c r="O85" s="103"/>
      <c r="Q85" s="100"/>
      <c r="R85" s="102" t="str">
        <f>'Tableaux récapitulatifs'!C53</f>
        <v>Exercise de simulation</v>
      </c>
      <c r="S85" s="104">
        <f>'Tableaux récapitulatifs'!I53</f>
        <v>0</v>
      </c>
      <c r="T85" s="102"/>
      <c r="U85" s="102"/>
      <c r="V85" s="102"/>
      <c r="W85" s="102"/>
      <c r="X85" s="102"/>
      <c r="Y85" s="102"/>
      <c r="Z85" s="102"/>
      <c r="AA85" s="102"/>
      <c r="AB85" s="102"/>
      <c r="AC85" s="102"/>
      <c r="AD85" s="103"/>
    </row>
    <row r="86" spans="1:30" x14ac:dyDescent="0.25">
      <c r="A86">
        <f>VALUE(LEFT(C86,1))</f>
        <v>8</v>
      </c>
      <c r="B86" s="100"/>
      <c r="C86" s="102" t="s">
        <v>701</v>
      </c>
      <c r="D86" s="104">
        <f>VLOOKUP(Graphiques!A86,Total,8,FALSE)</f>
        <v>0</v>
      </c>
      <c r="E86" s="102"/>
      <c r="F86" s="102"/>
      <c r="G86" s="102"/>
      <c r="H86" s="102"/>
      <c r="I86" s="102"/>
      <c r="J86" s="102"/>
      <c r="K86" s="102"/>
      <c r="L86" s="102"/>
      <c r="M86" s="102"/>
      <c r="N86" s="102"/>
      <c r="O86" s="103"/>
      <c r="Q86" s="100"/>
      <c r="R86" s="102" t="str">
        <f>'Tableaux récapitulatifs'!C54</f>
        <v>Plaidoyer</v>
      </c>
      <c r="S86" s="104">
        <f>'Tableaux récapitulatifs'!I54</f>
        <v>0</v>
      </c>
      <c r="T86" s="102"/>
      <c r="U86" s="102"/>
      <c r="V86" s="102"/>
      <c r="W86" s="102"/>
      <c r="X86" s="102"/>
      <c r="Y86" s="102"/>
      <c r="Z86" s="102"/>
      <c r="AA86" s="102"/>
      <c r="AB86" s="102"/>
      <c r="AC86" s="102"/>
      <c r="AD86" s="103"/>
    </row>
    <row r="87" spans="1:30" x14ac:dyDescent="0.25">
      <c r="A87">
        <f>VALUE(LEFT(C87,1))</f>
        <v>9</v>
      </c>
      <c r="B87" s="100"/>
      <c r="C87" s="102" t="s">
        <v>702</v>
      </c>
      <c r="D87" s="104">
        <f>VLOOKUP(Graphiques!A87,Total,8,FALSE)</f>
        <v>0</v>
      </c>
      <c r="E87" s="102"/>
      <c r="F87" s="102"/>
      <c r="G87" s="102"/>
      <c r="H87" s="102"/>
      <c r="I87" s="102"/>
      <c r="J87" s="102"/>
      <c r="K87" s="102"/>
      <c r="L87" s="102"/>
      <c r="M87" s="102"/>
      <c r="N87" s="102"/>
      <c r="O87" s="103"/>
      <c r="Q87" s="100"/>
      <c r="R87" s="102" t="str">
        <f>'Tableaux récapitulatifs'!C55</f>
        <v>Enquête</v>
      </c>
      <c r="S87" s="104">
        <f>'Tableaux récapitulatifs'!I55</f>
        <v>0</v>
      </c>
      <c r="T87" s="102"/>
      <c r="U87" s="102"/>
      <c r="V87" s="102"/>
      <c r="W87" s="102"/>
      <c r="X87" s="102"/>
      <c r="Y87" s="102"/>
      <c r="Z87" s="102"/>
      <c r="AA87" s="102"/>
      <c r="AB87" s="102"/>
      <c r="AC87" s="102"/>
      <c r="AD87" s="103"/>
    </row>
    <row r="88" spans="1:30" x14ac:dyDescent="0.25">
      <c r="A88">
        <f>VALUE(LEFT(C88,2))</f>
        <v>10</v>
      </c>
      <c r="B88" s="100"/>
      <c r="C88" s="102" t="s">
        <v>703</v>
      </c>
      <c r="D88" s="104">
        <f>VLOOKUP(Graphiques!A88,Total,8,FALSE)</f>
        <v>0</v>
      </c>
      <c r="E88" s="102"/>
      <c r="F88" s="102"/>
      <c r="G88" s="102"/>
      <c r="H88" s="102"/>
      <c r="I88" s="102"/>
      <c r="J88" s="102"/>
      <c r="K88" s="102"/>
      <c r="L88" s="102"/>
      <c r="M88" s="102"/>
      <c r="N88" s="102"/>
      <c r="O88" s="103"/>
      <c r="Q88" s="100"/>
      <c r="R88" s="102" t="str">
        <f>'Tableaux récapitulatifs'!C56</f>
        <v>Campagne</v>
      </c>
      <c r="S88" s="104">
        <f>'Tableaux récapitulatifs'!I56</f>
        <v>0</v>
      </c>
      <c r="T88" s="102"/>
      <c r="U88" s="102"/>
      <c r="V88" s="102"/>
      <c r="W88" s="102"/>
      <c r="X88" s="102"/>
      <c r="Y88" s="102"/>
      <c r="Z88" s="102"/>
      <c r="AA88" s="102"/>
      <c r="AB88" s="102"/>
      <c r="AC88" s="102"/>
      <c r="AD88" s="103"/>
    </row>
    <row r="89" spans="1:30" ht="21" x14ac:dyDescent="0.35">
      <c r="A89">
        <f>VALUE(LEFT(C89,2))</f>
        <v>11</v>
      </c>
      <c r="B89" s="100"/>
      <c r="C89" s="102" t="s">
        <v>704</v>
      </c>
      <c r="D89" s="104">
        <f>VLOOKUP(Graphiques!A89,Total,8,FALSE)</f>
        <v>0</v>
      </c>
      <c r="E89" s="102"/>
      <c r="F89" s="102"/>
      <c r="G89" s="102"/>
      <c r="H89" s="102"/>
      <c r="I89" s="102"/>
      <c r="J89" s="102"/>
      <c r="K89" s="102"/>
      <c r="L89" s="102"/>
      <c r="M89" s="102"/>
      <c r="N89" s="102"/>
      <c r="O89" s="103"/>
      <c r="Q89" s="100"/>
      <c r="R89" s="106"/>
      <c r="S89" s="102"/>
      <c r="T89" s="102"/>
      <c r="U89" s="102"/>
      <c r="V89" s="102"/>
      <c r="W89" s="102"/>
      <c r="X89" s="102"/>
      <c r="Y89" s="102"/>
      <c r="Z89" s="102"/>
      <c r="AA89" s="102"/>
      <c r="AB89" s="102"/>
      <c r="AC89" s="102"/>
      <c r="AD89" s="103"/>
    </row>
    <row r="90" spans="1:30" x14ac:dyDescent="0.25">
      <c r="B90" s="100"/>
      <c r="C90" s="102"/>
      <c r="D90" s="102"/>
      <c r="E90" s="102"/>
      <c r="F90" s="102"/>
      <c r="G90" s="102"/>
      <c r="H90" s="102"/>
      <c r="I90" s="102"/>
      <c r="J90" s="102"/>
      <c r="K90" s="102"/>
      <c r="L90" s="102"/>
      <c r="M90" s="102"/>
      <c r="N90" s="102"/>
      <c r="O90" s="103"/>
      <c r="Q90" s="100"/>
      <c r="R90" s="102" t="str">
        <f>'Tableaux récapitulatifs'!C57</f>
        <v>Total</v>
      </c>
      <c r="S90" s="104">
        <f>'Tableaux récapitulatifs'!I57</f>
        <v>0</v>
      </c>
      <c r="T90" s="102"/>
      <c r="U90" s="102"/>
      <c r="V90" s="102"/>
      <c r="W90" s="102"/>
      <c r="X90" s="102"/>
      <c r="Y90" s="102"/>
      <c r="Z90" s="102"/>
      <c r="AA90" s="102"/>
      <c r="AB90" s="102"/>
      <c r="AC90" s="102"/>
      <c r="AD90" s="103"/>
    </row>
    <row r="91" spans="1:30" x14ac:dyDescent="0.25">
      <c r="B91" s="100"/>
      <c r="C91" s="102" t="s">
        <v>108</v>
      </c>
      <c r="D91" s="105">
        <f>SUM(D86:D89)</f>
        <v>0</v>
      </c>
      <c r="E91" s="102"/>
      <c r="F91" s="102"/>
      <c r="G91" s="102"/>
      <c r="H91" s="102"/>
      <c r="I91" s="102"/>
      <c r="J91" s="102"/>
      <c r="K91" s="102"/>
      <c r="L91" s="102"/>
      <c r="M91" s="102"/>
      <c r="N91" s="102"/>
      <c r="O91" s="103"/>
      <c r="Q91" s="100"/>
      <c r="R91" s="102"/>
      <c r="S91" s="102"/>
      <c r="T91" s="102"/>
      <c r="U91" s="102"/>
      <c r="V91" s="102"/>
      <c r="W91" s="102"/>
      <c r="X91" s="102"/>
      <c r="Y91" s="102"/>
      <c r="Z91" s="102"/>
      <c r="AA91" s="102"/>
      <c r="AB91" s="102"/>
      <c r="AC91" s="102"/>
      <c r="AD91" s="103"/>
    </row>
    <row r="92" spans="1:30" ht="21" x14ac:dyDescent="0.25">
      <c r="B92" s="100"/>
      <c r="C92" s="102"/>
      <c r="D92" s="111" t="str">
        <f>IF(ISBLANK('Informations de base'!$C$10),"",'Informations de base'!$C$10)</f>
        <v>CFA</v>
      </c>
      <c r="E92" s="102"/>
      <c r="F92" s="102"/>
      <c r="G92" s="102"/>
      <c r="H92" s="102"/>
      <c r="I92" s="102"/>
      <c r="J92" s="102"/>
      <c r="K92" s="102"/>
      <c r="L92" s="102"/>
      <c r="M92" s="102"/>
      <c r="N92" s="102"/>
      <c r="O92" s="103"/>
      <c r="Q92" s="100"/>
      <c r="R92" s="102"/>
      <c r="S92" s="102"/>
      <c r="T92" s="102"/>
      <c r="U92" s="102"/>
      <c r="V92" s="102"/>
      <c r="W92" s="102"/>
      <c r="X92" s="102"/>
      <c r="Y92" s="102"/>
      <c r="Z92" s="102"/>
      <c r="AA92" s="102"/>
      <c r="AB92" s="102"/>
      <c r="AC92" s="102"/>
      <c r="AD92" s="103"/>
    </row>
    <row r="93" spans="1:30" x14ac:dyDescent="0.25">
      <c r="B93" s="100"/>
      <c r="C93" s="102"/>
      <c r="D93" s="102"/>
      <c r="E93" s="102"/>
      <c r="F93" s="102"/>
      <c r="G93" s="102"/>
      <c r="H93" s="102"/>
      <c r="I93" s="102"/>
      <c r="J93" s="102"/>
      <c r="K93" s="102"/>
      <c r="L93" s="102"/>
      <c r="M93" s="102"/>
      <c r="N93" s="102"/>
      <c r="O93" s="103"/>
      <c r="Q93" s="100"/>
      <c r="R93" s="102"/>
      <c r="S93" s="102"/>
      <c r="T93" s="102"/>
      <c r="U93" s="102"/>
      <c r="V93" s="102"/>
      <c r="W93" s="102"/>
      <c r="X93" s="102"/>
      <c r="Y93" s="102"/>
      <c r="Z93" s="102"/>
      <c r="AA93" s="102"/>
      <c r="AB93" s="102"/>
      <c r="AC93" s="102"/>
      <c r="AD93" s="103"/>
    </row>
    <row r="94" spans="1:30" x14ac:dyDescent="0.25">
      <c r="B94" s="100"/>
      <c r="C94" s="102"/>
      <c r="D94" s="102"/>
      <c r="E94" s="102"/>
      <c r="F94" s="102"/>
      <c r="G94" s="102"/>
      <c r="H94" s="102"/>
      <c r="I94" s="102"/>
      <c r="J94" s="102"/>
      <c r="K94" s="102"/>
      <c r="L94" s="102"/>
      <c r="M94" s="102"/>
      <c r="N94" s="102"/>
      <c r="O94" s="103"/>
      <c r="Q94" s="100"/>
      <c r="R94" s="102"/>
      <c r="S94" s="102"/>
      <c r="T94" s="102"/>
      <c r="U94" s="102"/>
      <c r="V94" s="102"/>
      <c r="W94" s="102"/>
      <c r="X94" s="102"/>
      <c r="Y94" s="102"/>
      <c r="Z94" s="102"/>
      <c r="AA94" s="102"/>
      <c r="AB94" s="102"/>
      <c r="AC94" s="102"/>
      <c r="AD94" s="103"/>
    </row>
    <row r="95" spans="1:30" ht="15.75" thickBot="1" x14ac:dyDescent="0.3">
      <c r="B95" s="100"/>
      <c r="C95" s="102"/>
      <c r="D95" s="102"/>
      <c r="E95" s="102"/>
      <c r="F95" s="102"/>
      <c r="G95" s="102"/>
      <c r="H95" s="102"/>
      <c r="I95" s="102"/>
      <c r="J95" s="102"/>
      <c r="K95" s="102"/>
      <c r="L95" s="102"/>
      <c r="M95" s="102"/>
      <c r="N95" s="102"/>
      <c r="O95" s="103"/>
      <c r="Q95" s="107"/>
      <c r="R95" s="108"/>
      <c r="S95" s="108"/>
      <c r="T95" s="108"/>
      <c r="U95" s="108"/>
      <c r="V95" s="108"/>
      <c r="W95" s="108"/>
      <c r="X95" s="108"/>
      <c r="Y95" s="108"/>
      <c r="Z95" s="108"/>
      <c r="AA95" s="108"/>
      <c r="AB95" s="108"/>
      <c r="AC95" s="108"/>
      <c r="AD95" s="109"/>
    </row>
    <row r="96" spans="1:30" ht="15.75" thickBot="1" x14ac:dyDescent="0.3">
      <c r="B96" s="100"/>
      <c r="C96" s="102"/>
      <c r="D96" s="102"/>
      <c r="E96" s="102"/>
      <c r="F96" s="102"/>
      <c r="G96" s="102"/>
      <c r="H96" s="102"/>
      <c r="I96" s="102"/>
      <c r="J96" s="102"/>
      <c r="K96" s="102"/>
      <c r="L96" s="102"/>
      <c r="M96" s="102"/>
      <c r="N96" s="102"/>
      <c r="O96" s="103"/>
    </row>
    <row r="97" spans="1:30" x14ac:dyDescent="0.25">
      <c r="B97" s="100"/>
      <c r="C97" s="102"/>
      <c r="D97" s="102"/>
      <c r="E97" s="102"/>
      <c r="F97" s="102"/>
      <c r="G97" s="102"/>
      <c r="H97" s="102"/>
      <c r="I97" s="102"/>
      <c r="J97" s="102"/>
      <c r="K97" s="102"/>
      <c r="L97" s="102"/>
      <c r="M97" s="102"/>
      <c r="N97" s="102"/>
      <c r="O97" s="103"/>
      <c r="Q97" s="97"/>
      <c r="R97" s="98"/>
      <c r="S97" s="98"/>
      <c r="T97" s="98"/>
      <c r="U97" s="98"/>
      <c r="V97" s="98"/>
      <c r="W97" s="98"/>
      <c r="X97" s="98"/>
      <c r="Y97" s="98"/>
      <c r="Z97" s="98"/>
      <c r="AA97" s="98"/>
      <c r="AB97" s="98"/>
      <c r="AC97" s="98"/>
      <c r="AD97" s="99"/>
    </row>
    <row r="98" spans="1:30" ht="15.75" thickBot="1" x14ac:dyDescent="0.3">
      <c r="B98" s="107"/>
      <c r="C98" s="108"/>
      <c r="D98" s="108"/>
      <c r="E98" s="108"/>
      <c r="F98" s="108"/>
      <c r="G98" s="108"/>
      <c r="H98" s="108"/>
      <c r="I98" s="108"/>
      <c r="J98" s="108"/>
      <c r="K98" s="108"/>
      <c r="L98" s="108"/>
      <c r="M98" s="108"/>
      <c r="N98" s="108"/>
      <c r="O98" s="109"/>
      <c r="Q98" s="100"/>
      <c r="R98" s="101" t="s">
        <v>658</v>
      </c>
      <c r="S98" s="101" t="str">
        <f>'Informations de base'!$C$8 &amp; " ans total"</f>
        <v>3 ans total</v>
      </c>
      <c r="T98" s="102"/>
      <c r="U98" s="102"/>
      <c r="V98" s="102"/>
      <c r="W98" s="102"/>
      <c r="X98" s="102"/>
      <c r="Y98" s="102"/>
      <c r="Z98" s="102"/>
      <c r="AA98" s="102"/>
      <c r="AB98" s="102"/>
      <c r="AC98" s="102"/>
      <c r="AD98" s="103"/>
    </row>
    <row r="99" spans="1:30" ht="15.75" thickBot="1" x14ac:dyDescent="0.3">
      <c r="Q99" s="100"/>
      <c r="R99" s="102"/>
      <c r="S99" s="104"/>
      <c r="T99" s="102"/>
      <c r="U99" s="102"/>
      <c r="V99" s="102"/>
      <c r="W99" s="102"/>
      <c r="X99" s="102"/>
      <c r="Y99" s="102"/>
      <c r="Z99" s="102"/>
      <c r="AA99" s="102"/>
      <c r="AB99" s="102"/>
      <c r="AC99" s="102"/>
      <c r="AD99" s="103"/>
    </row>
    <row r="100" spans="1:30" x14ac:dyDescent="0.25">
      <c r="B100" s="97"/>
      <c r="C100" s="98"/>
      <c r="D100" s="98"/>
      <c r="E100" s="98"/>
      <c r="F100" s="98"/>
      <c r="G100" s="98"/>
      <c r="H100" s="98"/>
      <c r="I100" s="98"/>
      <c r="J100" s="98"/>
      <c r="K100" s="98"/>
      <c r="L100" s="98"/>
      <c r="M100" s="98"/>
      <c r="N100" s="98"/>
      <c r="O100" s="99"/>
      <c r="Q100" s="100"/>
      <c r="R100" s="102" t="str">
        <f>'Tableaux récapitulatifs'!C60</f>
        <v>Capital</v>
      </c>
      <c r="S100" s="104">
        <f>'Tableaux récapitulatifs'!I60</f>
        <v>0</v>
      </c>
      <c r="T100" s="102"/>
      <c r="U100" s="102"/>
      <c r="V100" s="102"/>
      <c r="W100" s="102"/>
      <c r="X100" s="102"/>
      <c r="Y100" s="102"/>
      <c r="Z100" s="102"/>
      <c r="AA100" s="102"/>
      <c r="AB100" s="102"/>
      <c r="AC100" s="102"/>
      <c r="AD100" s="103"/>
    </row>
    <row r="101" spans="1:30" x14ac:dyDescent="0.25">
      <c r="B101" s="100"/>
      <c r="C101" s="101" t="s">
        <v>625</v>
      </c>
      <c r="D101" s="102"/>
      <c r="E101" s="102"/>
      <c r="F101" s="102"/>
      <c r="G101" s="102"/>
      <c r="H101" s="102"/>
      <c r="I101" s="102"/>
      <c r="J101" s="102"/>
      <c r="K101" s="102"/>
      <c r="L101" s="102"/>
      <c r="M101" s="102"/>
      <c r="N101" s="102"/>
      <c r="O101" s="103"/>
      <c r="Q101" s="100"/>
      <c r="R101" s="102" t="str">
        <f>'Tableaux récapitulatifs'!C61</f>
        <v>Recurrent</v>
      </c>
      <c r="S101" s="104">
        <f>'Tableaux récapitulatifs'!I61</f>
        <v>0</v>
      </c>
      <c r="T101" s="102"/>
      <c r="U101" s="102"/>
      <c r="V101" s="102"/>
      <c r="W101" s="102"/>
      <c r="X101" s="102"/>
      <c r="Y101" s="102"/>
      <c r="Z101" s="102"/>
      <c r="AA101" s="102"/>
      <c r="AB101" s="102"/>
      <c r="AC101" s="102"/>
      <c r="AD101" s="103"/>
    </row>
    <row r="102" spans="1:30" x14ac:dyDescent="0.25">
      <c r="A102">
        <f>VALUE(LEFT(C102,2))</f>
        <v>12</v>
      </c>
      <c r="B102" s="100"/>
      <c r="C102" s="102" t="s">
        <v>707</v>
      </c>
      <c r="D102" s="104">
        <f>VLOOKUP(Graphiques!A102,Total,8,FALSE)</f>
        <v>0</v>
      </c>
      <c r="E102" s="102"/>
      <c r="F102" s="102"/>
      <c r="G102" s="102"/>
      <c r="H102" s="102"/>
      <c r="I102" s="102"/>
      <c r="J102" s="102"/>
      <c r="K102" s="102"/>
      <c r="L102" s="102"/>
      <c r="M102" s="102"/>
      <c r="N102" s="102"/>
      <c r="O102" s="103"/>
      <c r="Q102" s="100"/>
      <c r="R102" s="102" t="str">
        <f>'Tableaux récapitulatifs'!C62</f>
        <v>Autre 1</v>
      </c>
      <c r="S102" s="104">
        <f>'Tableaux récapitulatifs'!I62</f>
        <v>0</v>
      </c>
      <c r="T102" s="102"/>
      <c r="U102" s="102"/>
      <c r="V102" s="102"/>
      <c r="W102" s="102"/>
      <c r="X102" s="102"/>
      <c r="Y102" s="102"/>
      <c r="Z102" s="102"/>
      <c r="AA102" s="102"/>
      <c r="AB102" s="102"/>
      <c r="AC102" s="102"/>
      <c r="AD102" s="103"/>
    </row>
    <row r="103" spans="1:30" x14ac:dyDescent="0.25">
      <c r="A103">
        <f>VALUE(LEFT(C103,2))</f>
        <v>13</v>
      </c>
      <c r="B103" s="100"/>
      <c r="C103" s="102" t="s">
        <v>705</v>
      </c>
      <c r="D103" s="104">
        <f>VLOOKUP(Graphiques!A103,Total,8,FALSE)</f>
        <v>0</v>
      </c>
      <c r="E103" s="102"/>
      <c r="F103" s="102"/>
      <c r="G103" s="102"/>
      <c r="H103" s="102"/>
      <c r="I103" s="102"/>
      <c r="J103" s="102"/>
      <c r="K103" s="102"/>
      <c r="L103" s="102"/>
      <c r="M103" s="102"/>
      <c r="N103" s="102"/>
      <c r="O103" s="103"/>
      <c r="Q103" s="100"/>
      <c r="R103" s="102" t="str">
        <f>'Tableaux récapitulatifs'!C63</f>
        <v>Autre 2</v>
      </c>
      <c r="S103" s="104">
        <f>'Tableaux récapitulatifs'!I63</f>
        <v>0</v>
      </c>
      <c r="T103" s="102"/>
      <c r="U103" s="102"/>
      <c r="V103" s="102"/>
      <c r="W103" s="102"/>
      <c r="X103" s="102"/>
      <c r="Y103" s="102"/>
      <c r="Z103" s="102"/>
      <c r="AA103" s="102"/>
      <c r="AB103" s="102"/>
      <c r="AC103" s="102"/>
      <c r="AD103" s="103"/>
    </row>
    <row r="104" spans="1:30" x14ac:dyDescent="0.25">
      <c r="A104">
        <f>VALUE(LEFT(C104,2))</f>
        <v>14</v>
      </c>
      <c r="B104" s="100"/>
      <c r="C104" s="102" t="s">
        <v>706</v>
      </c>
      <c r="D104" s="104">
        <f>VLOOKUP(Graphiques!A104,Total,8,FALSE)</f>
        <v>0</v>
      </c>
      <c r="E104" s="102"/>
      <c r="F104" s="102"/>
      <c r="G104" s="102"/>
      <c r="H104" s="102"/>
      <c r="I104" s="102"/>
      <c r="J104" s="102"/>
      <c r="K104" s="102"/>
      <c r="L104" s="102"/>
      <c r="M104" s="102"/>
      <c r="N104" s="102"/>
      <c r="O104" s="103"/>
      <c r="Q104" s="100"/>
      <c r="R104" s="102">
        <f>'Tableaux récapitulatifs'!C64</f>
        <v>0</v>
      </c>
      <c r="S104" s="104">
        <f>'Tableaux récapitulatifs'!I64</f>
        <v>0</v>
      </c>
      <c r="T104" s="102"/>
      <c r="U104" s="102"/>
      <c r="V104" s="102"/>
      <c r="W104" s="102"/>
      <c r="X104" s="102"/>
      <c r="Y104" s="102"/>
      <c r="Z104" s="102"/>
      <c r="AA104" s="102"/>
      <c r="AB104" s="102"/>
      <c r="AC104" s="102"/>
      <c r="AD104" s="103"/>
    </row>
    <row r="105" spans="1:30" x14ac:dyDescent="0.25">
      <c r="A105">
        <f>VALUE(LEFT(C105,2))</f>
        <v>15</v>
      </c>
      <c r="B105" s="100"/>
      <c r="C105" s="102" t="s">
        <v>708</v>
      </c>
      <c r="D105" s="104">
        <f>VLOOKUP(Graphiques!A105,Total,8,FALSE)</f>
        <v>0</v>
      </c>
      <c r="E105" s="102"/>
      <c r="F105" s="102"/>
      <c r="G105" s="102"/>
      <c r="H105" s="102"/>
      <c r="I105" s="102"/>
      <c r="J105" s="102"/>
      <c r="K105" s="102"/>
      <c r="L105" s="102"/>
      <c r="M105" s="102"/>
      <c r="N105" s="102"/>
      <c r="O105" s="103"/>
      <c r="Q105" s="100"/>
      <c r="R105" s="102">
        <f>'Tableaux récapitulatifs'!C65</f>
        <v>0</v>
      </c>
      <c r="S105" s="104">
        <f>'Tableaux récapitulatifs'!I65</f>
        <v>0</v>
      </c>
      <c r="T105" s="102"/>
      <c r="U105" s="102"/>
      <c r="V105" s="102"/>
      <c r="W105" s="102"/>
      <c r="X105" s="102"/>
      <c r="Y105" s="102"/>
      <c r="Z105" s="102"/>
      <c r="AA105" s="102"/>
      <c r="AB105" s="102"/>
      <c r="AC105" s="102"/>
      <c r="AD105" s="103"/>
    </row>
    <row r="106" spans="1:30" x14ac:dyDescent="0.25">
      <c r="A106">
        <f>VALUE(LEFT(C106,2))</f>
        <v>16</v>
      </c>
      <c r="B106" s="100"/>
      <c r="C106" s="102" t="s">
        <v>709</v>
      </c>
      <c r="D106" s="104">
        <f>VLOOKUP(Graphiques!A106,Total,8,FALSE)</f>
        <v>0</v>
      </c>
      <c r="E106" s="102"/>
      <c r="F106" s="102"/>
      <c r="G106" s="102"/>
      <c r="H106" s="102"/>
      <c r="I106" s="102"/>
      <c r="J106" s="102"/>
      <c r="K106" s="102"/>
      <c r="L106" s="102"/>
      <c r="M106" s="102"/>
      <c r="N106" s="102"/>
      <c r="O106" s="103"/>
      <c r="Q106" s="100"/>
      <c r="R106" s="102">
        <f>'Tableaux récapitulatifs'!C66</f>
        <v>0</v>
      </c>
      <c r="S106" s="104">
        <f>'Tableaux récapitulatifs'!I66</f>
        <v>0</v>
      </c>
      <c r="T106" s="102"/>
      <c r="U106" s="102"/>
      <c r="V106" s="102"/>
      <c r="W106" s="102"/>
      <c r="X106" s="102"/>
      <c r="Y106" s="102"/>
      <c r="Z106" s="102"/>
      <c r="AA106" s="102"/>
      <c r="AB106" s="102"/>
      <c r="AC106" s="102"/>
      <c r="AD106" s="103"/>
    </row>
    <row r="107" spans="1:30" x14ac:dyDescent="0.25">
      <c r="B107" s="100"/>
      <c r="C107" s="102"/>
      <c r="D107" s="102"/>
      <c r="E107" s="102"/>
      <c r="F107" s="102"/>
      <c r="G107" s="102"/>
      <c r="H107" s="102"/>
      <c r="I107" s="102"/>
      <c r="J107" s="102"/>
      <c r="K107" s="102"/>
      <c r="L107" s="102"/>
      <c r="M107" s="102"/>
      <c r="N107" s="102"/>
      <c r="O107" s="103"/>
      <c r="Q107" s="100"/>
      <c r="R107" s="102">
        <f>'Tableaux récapitulatifs'!C67</f>
        <v>0</v>
      </c>
      <c r="S107" s="104">
        <f>'Tableaux récapitulatifs'!I67</f>
        <v>0</v>
      </c>
      <c r="T107" s="102"/>
      <c r="U107" s="102"/>
      <c r="V107" s="102"/>
      <c r="W107" s="102"/>
      <c r="X107" s="102"/>
      <c r="Y107" s="102"/>
      <c r="Z107" s="102"/>
      <c r="AA107" s="102"/>
      <c r="AB107" s="102"/>
      <c r="AC107" s="102"/>
      <c r="AD107" s="103"/>
    </row>
    <row r="108" spans="1:30" x14ac:dyDescent="0.25">
      <c r="B108" s="100"/>
      <c r="C108" s="102" t="s">
        <v>108</v>
      </c>
      <c r="D108" s="105">
        <f>SUM(D102:D106)</f>
        <v>0</v>
      </c>
      <c r="E108" s="102"/>
      <c r="F108" s="102"/>
      <c r="G108" s="102"/>
      <c r="H108" s="102"/>
      <c r="I108" s="102"/>
      <c r="J108" s="102"/>
      <c r="K108" s="102"/>
      <c r="L108" s="102"/>
      <c r="M108" s="102"/>
      <c r="N108" s="102"/>
      <c r="O108" s="103"/>
      <c r="Q108" s="100"/>
      <c r="R108" s="102">
        <f>'Tableaux récapitulatifs'!C68</f>
        <v>0</v>
      </c>
      <c r="S108" s="104">
        <f>'Tableaux récapitulatifs'!I68</f>
        <v>0</v>
      </c>
      <c r="T108" s="102"/>
      <c r="U108" s="102"/>
      <c r="V108" s="102"/>
      <c r="W108" s="102"/>
      <c r="X108" s="102"/>
      <c r="Y108" s="102"/>
      <c r="Z108" s="102"/>
      <c r="AA108" s="102"/>
      <c r="AB108" s="102"/>
      <c r="AC108" s="102"/>
      <c r="AD108" s="103"/>
    </row>
    <row r="109" spans="1:30" ht="21" x14ac:dyDescent="0.25">
      <c r="B109" s="100"/>
      <c r="C109" s="102"/>
      <c r="D109" s="111" t="str">
        <f>IF(ISBLANK('Informations de base'!$C$10),"",'Informations de base'!$C$10)</f>
        <v>CFA</v>
      </c>
      <c r="E109" s="102"/>
      <c r="F109" s="102"/>
      <c r="G109" s="102"/>
      <c r="H109" s="102"/>
      <c r="I109" s="102"/>
      <c r="J109" s="102"/>
      <c r="K109" s="102"/>
      <c r="L109" s="102"/>
      <c r="M109" s="102"/>
      <c r="N109" s="102"/>
      <c r="O109" s="103"/>
      <c r="Q109" s="100"/>
      <c r="R109" s="102">
        <f>'Tableaux récapitulatifs'!C69</f>
        <v>0</v>
      </c>
      <c r="S109" s="104">
        <f>'Tableaux récapitulatifs'!I69</f>
        <v>0</v>
      </c>
      <c r="T109" s="102"/>
      <c r="U109" s="102"/>
      <c r="V109" s="102"/>
      <c r="W109" s="102"/>
      <c r="X109" s="102"/>
      <c r="Y109" s="102"/>
      <c r="Z109" s="102"/>
      <c r="AA109" s="102"/>
      <c r="AB109" s="102"/>
      <c r="AC109" s="102"/>
      <c r="AD109" s="103"/>
    </row>
    <row r="110" spans="1:30" x14ac:dyDescent="0.25">
      <c r="B110" s="100"/>
      <c r="C110" s="102"/>
      <c r="D110" s="102"/>
      <c r="E110" s="102"/>
      <c r="F110" s="102"/>
      <c r="G110" s="102"/>
      <c r="H110" s="102"/>
      <c r="I110" s="102"/>
      <c r="J110" s="102"/>
      <c r="K110" s="102"/>
      <c r="L110" s="102"/>
      <c r="M110" s="102"/>
      <c r="N110" s="102"/>
      <c r="O110" s="103"/>
      <c r="Q110" s="100"/>
      <c r="R110" s="102"/>
      <c r="S110" s="104"/>
      <c r="T110" s="102"/>
      <c r="U110" s="102"/>
      <c r="V110" s="102"/>
      <c r="W110" s="102"/>
      <c r="X110" s="102"/>
      <c r="Y110" s="102"/>
      <c r="Z110" s="102"/>
      <c r="AA110" s="102"/>
      <c r="AB110" s="102"/>
      <c r="AC110" s="102"/>
      <c r="AD110" s="103"/>
    </row>
    <row r="111" spans="1:30" x14ac:dyDescent="0.25">
      <c r="B111" s="100"/>
      <c r="C111" s="102"/>
      <c r="D111" s="102"/>
      <c r="E111" s="102"/>
      <c r="F111" s="102"/>
      <c r="G111" s="102"/>
      <c r="H111" s="102"/>
      <c r="I111" s="102"/>
      <c r="J111" s="102"/>
      <c r="K111" s="102"/>
      <c r="L111" s="102"/>
      <c r="M111" s="102"/>
      <c r="N111" s="102"/>
      <c r="O111" s="103"/>
      <c r="Q111" s="100"/>
      <c r="R111" s="102" t="str">
        <f>'Tableaux récapitulatifs'!C70</f>
        <v>Total</v>
      </c>
      <c r="S111" s="104">
        <f>'Tableaux récapitulatifs'!I70</f>
        <v>0</v>
      </c>
      <c r="T111" s="102"/>
      <c r="U111" s="102"/>
      <c r="V111" s="102"/>
      <c r="W111" s="102"/>
      <c r="X111" s="102"/>
      <c r="Y111" s="102"/>
      <c r="Z111" s="102"/>
      <c r="AA111" s="102"/>
      <c r="AB111" s="102"/>
      <c r="AC111" s="102"/>
      <c r="AD111" s="103"/>
    </row>
    <row r="112" spans="1:30" x14ac:dyDescent="0.25">
      <c r="B112" s="100"/>
      <c r="C112" s="102"/>
      <c r="D112" s="102"/>
      <c r="E112" s="102"/>
      <c r="F112" s="102"/>
      <c r="G112" s="102"/>
      <c r="H112" s="102"/>
      <c r="I112" s="102"/>
      <c r="J112" s="102"/>
      <c r="K112" s="102"/>
      <c r="L112" s="102"/>
      <c r="M112" s="102"/>
      <c r="N112" s="102"/>
      <c r="O112" s="103"/>
      <c r="Q112" s="100"/>
      <c r="R112" s="102"/>
      <c r="S112" s="104"/>
      <c r="T112" s="102"/>
      <c r="U112" s="102"/>
      <c r="V112" s="102"/>
      <c r="W112" s="102"/>
      <c r="X112" s="102"/>
      <c r="Y112" s="102"/>
      <c r="Z112" s="102"/>
      <c r="AA112" s="102"/>
      <c r="AB112" s="102"/>
      <c r="AC112" s="102"/>
      <c r="AD112" s="103"/>
    </row>
    <row r="113" spans="1:30" x14ac:dyDescent="0.25">
      <c r="B113" s="100"/>
      <c r="C113" s="102"/>
      <c r="D113" s="102"/>
      <c r="E113" s="102"/>
      <c r="F113" s="102"/>
      <c r="G113" s="102"/>
      <c r="H113" s="102"/>
      <c r="I113" s="102"/>
      <c r="J113" s="102"/>
      <c r="K113" s="102"/>
      <c r="L113" s="102"/>
      <c r="M113" s="102"/>
      <c r="N113" s="102"/>
      <c r="O113" s="103"/>
      <c r="Q113" s="100"/>
      <c r="R113" s="102"/>
      <c r="S113" s="104"/>
      <c r="T113" s="102"/>
      <c r="U113" s="102"/>
      <c r="V113" s="102"/>
      <c r="W113" s="102"/>
      <c r="X113" s="102"/>
      <c r="Y113" s="102"/>
      <c r="Z113" s="102"/>
      <c r="AA113" s="102"/>
      <c r="AB113" s="102"/>
      <c r="AC113" s="102"/>
      <c r="AD113" s="103"/>
    </row>
    <row r="114" spans="1:30" ht="15.75" thickBot="1" x14ac:dyDescent="0.3">
      <c r="B114" s="107"/>
      <c r="C114" s="108"/>
      <c r="D114" s="108"/>
      <c r="E114" s="108"/>
      <c r="F114" s="108"/>
      <c r="G114" s="108"/>
      <c r="H114" s="108"/>
      <c r="I114" s="108"/>
      <c r="J114" s="108"/>
      <c r="K114" s="108"/>
      <c r="L114" s="108"/>
      <c r="M114" s="108"/>
      <c r="N114" s="108"/>
      <c r="O114" s="109"/>
      <c r="Q114" s="100"/>
      <c r="R114" s="102"/>
      <c r="S114" s="104"/>
      <c r="T114" s="102"/>
      <c r="U114" s="102"/>
      <c r="V114" s="102"/>
      <c r="W114" s="102"/>
      <c r="X114" s="102"/>
      <c r="Y114" s="102"/>
      <c r="Z114" s="102"/>
      <c r="AA114" s="102"/>
      <c r="AB114" s="102"/>
      <c r="AC114" s="102"/>
      <c r="AD114" s="103"/>
    </row>
    <row r="115" spans="1:30" ht="15.75" thickBot="1" x14ac:dyDescent="0.3">
      <c r="Q115" s="100"/>
      <c r="R115" s="102"/>
      <c r="S115" s="104"/>
      <c r="T115" s="102"/>
      <c r="U115" s="102"/>
      <c r="V115" s="102"/>
      <c r="W115" s="102"/>
      <c r="X115" s="102"/>
      <c r="Y115" s="102"/>
      <c r="Z115" s="102"/>
      <c r="AA115" s="102"/>
      <c r="AB115" s="102"/>
      <c r="AC115" s="102"/>
      <c r="AD115" s="103"/>
    </row>
    <row r="116" spans="1:30" x14ac:dyDescent="0.25">
      <c r="B116" s="97"/>
      <c r="C116" s="98"/>
      <c r="D116" s="98"/>
      <c r="E116" s="98"/>
      <c r="F116" s="98"/>
      <c r="G116" s="98"/>
      <c r="H116" s="98"/>
      <c r="I116" s="98"/>
      <c r="J116" s="98"/>
      <c r="K116" s="98"/>
      <c r="L116" s="98"/>
      <c r="M116" s="98"/>
      <c r="N116" s="98"/>
      <c r="O116" s="99"/>
      <c r="Q116" s="100"/>
      <c r="R116" s="102"/>
      <c r="S116" s="104"/>
      <c r="T116" s="102"/>
      <c r="U116" s="102"/>
      <c r="V116" s="102"/>
      <c r="W116" s="102"/>
      <c r="X116" s="102"/>
      <c r="Y116" s="102"/>
      <c r="Z116" s="102"/>
      <c r="AA116" s="102"/>
      <c r="AB116" s="102"/>
      <c r="AC116" s="102"/>
      <c r="AD116" s="103"/>
    </row>
    <row r="117" spans="1:30" x14ac:dyDescent="0.25">
      <c r="B117" s="100"/>
      <c r="C117" s="101" t="s">
        <v>578</v>
      </c>
      <c r="D117" s="102"/>
      <c r="E117" s="102"/>
      <c r="F117" s="102"/>
      <c r="G117" s="102"/>
      <c r="H117" s="102"/>
      <c r="I117" s="102"/>
      <c r="J117" s="102"/>
      <c r="K117" s="102"/>
      <c r="L117" s="102"/>
      <c r="M117" s="102"/>
      <c r="N117" s="102"/>
      <c r="O117" s="103"/>
      <c r="Q117" s="100"/>
      <c r="R117" s="102"/>
      <c r="S117" s="104"/>
      <c r="T117" s="102"/>
      <c r="U117" s="102"/>
      <c r="V117" s="102"/>
      <c r="W117" s="102"/>
      <c r="X117" s="102"/>
      <c r="Y117" s="102"/>
      <c r="Z117" s="102"/>
      <c r="AA117" s="102"/>
      <c r="AB117" s="102"/>
      <c r="AC117" s="102"/>
      <c r="AD117" s="103"/>
    </row>
    <row r="118" spans="1:30" ht="21" x14ac:dyDescent="0.35">
      <c r="A118">
        <f>VALUE(LEFT(C118,2))</f>
        <v>17</v>
      </c>
      <c r="B118" s="100"/>
      <c r="C118" s="102" t="s">
        <v>710</v>
      </c>
      <c r="D118" s="104">
        <f>VLOOKUP(Graphiques!A118,Total,8,FALSE)</f>
        <v>0</v>
      </c>
      <c r="E118" s="102"/>
      <c r="F118" s="102"/>
      <c r="G118" s="102"/>
      <c r="H118" s="102"/>
      <c r="I118" s="102"/>
      <c r="J118" s="102"/>
      <c r="K118" s="102"/>
      <c r="L118" s="102"/>
      <c r="M118" s="102"/>
      <c r="N118" s="102"/>
      <c r="O118" s="103"/>
      <c r="Q118" s="100"/>
      <c r="R118" s="106"/>
      <c r="S118" s="102"/>
      <c r="T118" s="102"/>
      <c r="U118" s="102"/>
      <c r="V118" s="102"/>
      <c r="W118" s="102"/>
      <c r="X118" s="102"/>
      <c r="Y118" s="102"/>
      <c r="Z118" s="102"/>
      <c r="AA118" s="102"/>
      <c r="AB118" s="102"/>
      <c r="AC118" s="102"/>
      <c r="AD118" s="103"/>
    </row>
    <row r="119" spans="1:30" x14ac:dyDescent="0.25">
      <c r="A119">
        <f>VALUE(LEFT(C119,2))</f>
        <v>18</v>
      </c>
      <c r="B119" s="100"/>
      <c r="C119" s="102" t="s">
        <v>711</v>
      </c>
      <c r="D119" s="104">
        <f>VLOOKUP(Graphiques!A119,Total,8,FALSE)</f>
        <v>0</v>
      </c>
      <c r="E119" s="102"/>
      <c r="F119" s="102"/>
      <c r="G119" s="102"/>
      <c r="H119" s="102"/>
      <c r="I119" s="102"/>
      <c r="J119" s="102"/>
      <c r="K119" s="102"/>
      <c r="L119" s="102"/>
      <c r="M119" s="102"/>
      <c r="N119" s="102"/>
      <c r="O119" s="103"/>
      <c r="Q119" s="100"/>
      <c r="R119" s="102"/>
      <c r="S119" s="104"/>
      <c r="T119" s="102"/>
      <c r="U119" s="102"/>
      <c r="V119" s="102"/>
      <c r="W119" s="102"/>
      <c r="X119" s="102"/>
      <c r="Y119" s="102"/>
      <c r="Z119" s="102"/>
      <c r="AA119" s="102"/>
      <c r="AB119" s="102"/>
      <c r="AC119" s="102"/>
      <c r="AD119" s="103"/>
    </row>
    <row r="120" spans="1:30" x14ac:dyDescent="0.25">
      <c r="A120">
        <f>VALUE(LEFT(C120,2))</f>
        <v>19</v>
      </c>
      <c r="B120" s="100"/>
      <c r="C120" s="102" t="s">
        <v>712</v>
      </c>
      <c r="D120" s="104">
        <f>VLOOKUP(Graphiques!A120,Total,8,FALSE)</f>
        <v>0</v>
      </c>
      <c r="E120" s="102"/>
      <c r="F120" s="102"/>
      <c r="G120" s="102"/>
      <c r="H120" s="102"/>
      <c r="I120" s="102"/>
      <c r="J120" s="102"/>
      <c r="K120" s="102"/>
      <c r="L120" s="102"/>
      <c r="M120" s="102"/>
      <c r="N120" s="102"/>
      <c r="O120" s="103"/>
      <c r="Q120" s="100"/>
      <c r="R120" s="102"/>
      <c r="S120" s="102"/>
      <c r="T120" s="102"/>
      <c r="U120" s="102"/>
      <c r="V120" s="102"/>
      <c r="W120" s="102"/>
      <c r="X120" s="102"/>
      <c r="Y120" s="102"/>
      <c r="Z120" s="102"/>
      <c r="AA120" s="102"/>
      <c r="AB120" s="102"/>
      <c r="AC120" s="102"/>
      <c r="AD120" s="103"/>
    </row>
    <row r="121" spans="1:30" x14ac:dyDescent="0.25">
      <c r="A121">
        <f>VALUE(LEFT(C121,2))</f>
        <v>20</v>
      </c>
      <c r="B121" s="100"/>
      <c r="C121" s="102" t="s">
        <v>713</v>
      </c>
      <c r="D121" s="104">
        <f>VLOOKUP(Graphiques!A121,Total,8,FALSE)</f>
        <v>0</v>
      </c>
      <c r="E121" s="102"/>
      <c r="F121" s="102"/>
      <c r="G121" s="102"/>
      <c r="H121" s="102"/>
      <c r="I121" s="102"/>
      <c r="J121" s="102"/>
      <c r="K121" s="102"/>
      <c r="L121" s="102"/>
      <c r="M121" s="102"/>
      <c r="N121" s="102"/>
      <c r="O121" s="103"/>
      <c r="Q121" s="100"/>
      <c r="R121" s="102"/>
      <c r="S121" s="102"/>
      <c r="T121" s="102"/>
      <c r="U121" s="102"/>
      <c r="V121" s="102"/>
      <c r="W121" s="102"/>
      <c r="X121" s="102"/>
      <c r="Y121" s="102"/>
      <c r="Z121" s="102"/>
      <c r="AA121" s="102"/>
      <c r="AB121" s="102"/>
      <c r="AC121" s="102"/>
      <c r="AD121" s="103"/>
    </row>
    <row r="122" spans="1:30" x14ac:dyDescent="0.25">
      <c r="B122" s="100"/>
      <c r="C122" s="102"/>
      <c r="D122" s="102"/>
      <c r="E122" s="102"/>
      <c r="F122" s="102"/>
      <c r="G122" s="102"/>
      <c r="H122" s="102"/>
      <c r="I122" s="102"/>
      <c r="J122" s="102"/>
      <c r="K122" s="102"/>
      <c r="L122" s="102"/>
      <c r="M122" s="102"/>
      <c r="N122" s="102"/>
      <c r="O122" s="103"/>
      <c r="Q122" s="100"/>
      <c r="R122" s="102"/>
      <c r="S122" s="102"/>
      <c r="T122" s="102"/>
      <c r="U122" s="102"/>
      <c r="V122" s="102"/>
      <c r="W122" s="102"/>
      <c r="X122" s="102"/>
      <c r="Y122" s="102"/>
      <c r="Z122" s="102"/>
      <c r="AA122" s="102"/>
      <c r="AB122" s="102"/>
      <c r="AC122" s="102"/>
      <c r="AD122" s="103"/>
    </row>
    <row r="123" spans="1:30" x14ac:dyDescent="0.25">
      <c r="B123" s="100"/>
      <c r="C123" s="102" t="s">
        <v>108</v>
      </c>
      <c r="D123" s="105">
        <f>SUM(D118:D120)</f>
        <v>0</v>
      </c>
      <c r="E123" s="102"/>
      <c r="F123" s="102"/>
      <c r="G123" s="102"/>
      <c r="H123" s="102"/>
      <c r="I123" s="102"/>
      <c r="J123" s="102"/>
      <c r="K123" s="102"/>
      <c r="L123" s="102"/>
      <c r="M123" s="102"/>
      <c r="N123" s="102"/>
      <c r="O123" s="103"/>
      <c r="Q123" s="100"/>
      <c r="R123" s="102"/>
      <c r="S123" s="102"/>
      <c r="T123" s="102"/>
      <c r="U123" s="102"/>
      <c r="V123" s="102"/>
      <c r="W123" s="102"/>
      <c r="X123" s="102"/>
      <c r="Y123" s="102"/>
      <c r="Z123" s="102"/>
      <c r="AA123" s="102"/>
      <c r="AB123" s="102"/>
      <c r="AC123" s="102"/>
      <c r="AD123" s="103"/>
    </row>
    <row r="124" spans="1:30" ht="21.75" thickBot="1" x14ac:dyDescent="0.3">
      <c r="B124" s="100"/>
      <c r="C124" s="102"/>
      <c r="D124" s="111" t="str">
        <f>IF(ISBLANK('Informations de base'!$C$10),"",'Informations de base'!$C$10)</f>
        <v>CFA</v>
      </c>
      <c r="E124" s="102"/>
      <c r="F124" s="102"/>
      <c r="G124" s="102"/>
      <c r="H124" s="102"/>
      <c r="I124" s="102"/>
      <c r="J124" s="102"/>
      <c r="K124" s="102"/>
      <c r="L124" s="102"/>
      <c r="M124" s="102"/>
      <c r="N124" s="102"/>
      <c r="O124" s="103"/>
      <c r="Q124" s="107"/>
      <c r="R124" s="108"/>
      <c r="S124" s="108"/>
      <c r="T124" s="108"/>
      <c r="U124" s="108"/>
      <c r="V124" s="108"/>
      <c r="W124" s="108"/>
      <c r="X124" s="108"/>
      <c r="Y124" s="108"/>
      <c r="Z124" s="108"/>
      <c r="AA124" s="108"/>
      <c r="AB124" s="108"/>
      <c r="AC124" s="108"/>
      <c r="AD124" s="109"/>
    </row>
    <row r="125" spans="1:30" x14ac:dyDescent="0.25">
      <c r="B125" s="100"/>
      <c r="C125" s="102"/>
      <c r="D125" s="102"/>
      <c r="E125" s="102"/>
      <c r="F125" s="102"/>
      <c r="G125" s="102"/>
      <c r="H125" s="102"/>
      <c r="I125" s="102"/>
      <c r="J125" s="102"/>
      <c r="K125" s="102"/>
      <c r="L125" s="102"/>
      <c r="M125" s="102"/>
      <c r="N125" s="102"/>
      <c r="O125" s="103"/>
    </row>
    <row r="126" spans="1:30" x14ac:dyDescent="0.25">
      <c r="B126" s="100"/>
      <c r="C126" s="102"/>
      <c r="D126" s="102"/>
      <c r="E126" s="102"/>
      <c r="F126" s="102"/>
      <c r="G126" s="102"/>
      <c r="H126" s="102"/>
      <c r="I126" s="102"/>
      <c r="J126" s="102"/>
      <c r="K126" s="102"/>
      <c r="L126" s="102"/>
      <c r="M126" s="102"/>
      <c r="N126" s="102"/>
      <c r="O126" s="103"/>
    </row>
    <row r="127" spans="1:30" x14ac:dyDescent="0.25">
      <c r="B127" s="100"/>
      <c r="C127" s="102"/>
      <c r="D127" s="102"/>
      <c r="E127" s="102"/>
      <c r="F127" s="102"/>
      <c r="G127" s="102"/>
      <c r="H127" s="102"/>
      <c r="I127" s="102"/>
      <c r="J127" s="102"/>
      <c r="K127" s="102"/>
      <c r="L127" s="102"/>
      <c r="M127" s="102"/>
      <c r="N127" s="102"/>
      <c r="O127" s="103"/>
    </row>
    <row r="128" spans="1:30" x14ac:dyDescent="0.25">
      <c r="B128" s="100"/>
      <c r="C128" s="102"/>
      <c r="D128" s="102"/>
      <c r="E128" s="102"/>
      <c r="F128" s="102"/>
      <c r="G128" s="102"/>
      <c r="H128" s="102"/>
      <c r="I128" s="102"/>
      <c r="J128" s="102"/>
      <c r="K128" s="102"/>
      <c r="L128" s="102"/>
      <c r="M128" s="102"/>
      <c r="N128" s="102"/>
      <c r="O128" s="103"/>
    </row>
    <row r="129" spans="2:15" x14ac:dyDescent="0.25">
      <c r="B129" s="100"/>
      <c r="C129" s="102"/>
      <c r="D129" s="102"/>
      <c r="E129" s="102"/>
      <c r="F129" s="102"/>
      <c r="G129" s="102"/>
      <c r="H129" s="102"/>
      <c r="I129" s="102"/>
      <c r="J129" s="102"/>
      <c r="K129" s="102"/>
      <c r="L129" s="102"/>
      <c r="M129" s="102"/>
      <c r="N129" s="102"/>
      <c r="O129" s="103"/>
    </row>
    <row r="130" spans="2:15" ht="15.75" thickBot="1" x14ac:dyDescent="0.3">
      <c r="B130" s="107"/>
      <c r="C130" s="108"/>
      <c r="D130" s="108"/>
      <c r="E130" s="108"/>
      <c r="F130" s="108"/>
      <c r="G130" s="108"/>
      <c r="H130" s="108"/>
      <c r="I130" s="108"/>
      <c r="J130" s="108"/>
      <c r="K130" s="108"/>
      <c r="L130" s="108"/>
      <c r="M130" s="108"/>
      <c r="N130" s="108"/>
      <c r="O130" s="109"/>
    </row>
  </sheetData>
  <sortState xmlns:xlrd2="http://schemas.microsoft.com/office/spreadsheetml/2017/richdata2" ref="C118:C120">
    <sortCondition ref="C118"/>
  </sortState>
  <pageMargins left="0.7" right="0.7" top="0.75" bottom="0.75" header="0.3" footer="0.3"/>
  <pageSetup orientation="portrait" r:id="rId1"/>
  <drawing r:id="rId2"/>
  <legacyDrawing r:id="rId3"/>
  <controls>
    <mc:AlternateContent xmlns:mc="http://schemas.openxmlformats.org/markup-compatibility/2006">
      <mc:Choice Requires="x14">
        <control shapeId="29698" r:id="rId4" name="CommandButton1">
          <controlPr defaultSize="0" autoLine="0" autoPict="0" r:id="rId5">
            <anchor moveWithCells="1">
              <from>
                <xdr:col>16</xdr:col>
                <xdr:colOff>0</xdr:colOff>
                <xdr:row>2</xdr:row>
                <xdr:rowOff>0</xdr:rowOff>
              </from>
              <to>
                <xdr:col>17</xdr:col>
                <xdr:colOff>1228725</xdr:colOff>
                <xdr:row>3</xdr:row>
                <xdr:rowOff>180975</xdr:rowOff>
              </to>
            </anchor>
          </controlPr>
        </control>
      </mc:Choice>
      <mc:Fallback>
        <control shapeId="29698" r:id="rId4" name="CommandButton1"/>
      </mc:Fallback>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dimension ref="A1:N14"/>
  <sheetViews>
    <sheetView zoomScale="90" zoomScaleNormal="90" workbookViewId="0">
      <selection activeCell="A3" sqref="A3:N3"/>
    </sheetView>
  </sheetViews>
  <sheetFormatPr defaultColWidth="10" defaultRowHeight="15" x14ac:dyDescent="0.25"/>
  <cols>
    <col min="3" max="3" width="12.85546875" customWidth="1"/>
    <col min="4" max="4" width="16.140625" customWidth="1"/>
    <col min="5" max="5" width="20.140625" customWidth="1"/>
    <col min="6" max="6" width="25.140625" customWidth="1"/>
    <col min="7" max="7" width="22" customWidth="1"/>
    <col min="8" max="9" width="23.140625" customWidth="1"/>
    <col min="10" max="10" width="20.42578125" customWidth="1"/>
    <col min="11" max="11" width="17.5703125" customWidth="1"/>
    <col min="12" max="13" width="16.140625" customWidth="1"/>
  </cols>
  <sheetData>
    <row r="1" spans="1:14" ht="46.5" customHeight="1" x14ac:dyDescent="0.25"/>
    <row r="2" spans="1:14" s="45" customFormat="1" ht="94.5" x14ac:dyDescent="0.25">
      <c r="A2" s="45" t="s">
        <v>68</v>
      </c>
      <c r="B2" s="45" t="s">
        <v>598</v>
      </c>
      <c r="C2" s="45" t="s">
        <v>599</v>
      </c>
      <c r="D2" s="45" t="s">
        <v>600</v>
      </c>
      <c r="E2" s="45" t="s">
        <v>603</v>
      </c>
      <c r="F2" s="45" t="s">
        <v>604</v>
      </c>
      <c r="G2" s="45" t="s">
        <v>601</v>
      </c>
      <c r="H2" s="45" t="s">
        <v>602</v>
      </c>
      <c r="I2" s="45" t="s">
        <v>605</v>
      </c>
      <c r="J2" s="45" t="s">
        <v>616</v>
      </c>
      <c r="K2" s="45" t="s">
        <v>606</v>
      </c>
      <c r="L2" s="45" t="s">
        <v>607</v>
      </c>
      <c r="M2" s="45" t="s">
        <v>608</v>
      </c>
      <c r="N2" s="45" t="s">
        <v>571</v>
      </c>
    </row>
    <row r="3" spans="1:14" ht="252" x14ac:dyDescent="0.25">
      <c r="A3" s="194"/>
      <c r="B3" s="50" t="s">
        <v>819</v>
      </c>
      <c r="C3" s="50" t="s">
        <v>820</v>
      </c>
      <c r="D3" s="51" t="s">
        <v>821</v>
      </c>
      <c r="E3" s="51" t="s">
        <v>823</v>
      </c>
      <c r="F3" s="51" t="s">
        <v>824</v>
      </c>
      <c r="G3" s="50" t="s">
        <v>814</v>
      </c>
      <c r="H3" s="50" t="s">
        <v>718</v>
      </c>
      <c r="I3" s="50" t="s">
        <v>815</v>
      </c>
      <c r="J3" s="50" t="s">
        <v>816</v>
      </c>
      <c r="K3" s="50" t="s">
        <v>817</v>
      </c>
      <c r="L3" s="50" t="s">
        <v>818</v>
      </c>
      <c r="M3" s="50" t="s">
        <v>678</v>
      </c>
      <c r="N3" s="536" t="s">
        <v>793</v>
      </c>
    </row>
    <row r="4" spans="1:14" ht="15.75" x14ac:dyDescent="0.25">
      <c r="A4" s="144"/>
      <c r="B4" s="144"/>
      <c r="C4" s="50"/>
      <c r="D4" s="50"/>
      <c r="E4" s="50"/>
      <c r="F4" s="50"/>
      <c r="G4" s="50"/>
      <c r="H4" s="50"/>
      <c r="I4" s="50"/>
      <c r="J4" s="51"/>
      <c r="K4" s="49"/>
      <c r="L4" s="51"/>
      <c r="M4" s="51"/>
      <c r="N4" s="112"/>
    </row>
    <row r="5" spans="1:14" ht="15.75" x14ac:dyDescent="0.25">
      <c r="A5" s="144"/>
      <c r="B5" s="144"/>
      <c r="C5" s="50"/>
      <c r="D5" s="50"/>
      <c r="E5" s="50"/>
      <c r="F5" s="50"/>
      <c r="G5" s="50"/>
      <c r="H5" s="50"/>
      <c r="I5" s="50"/>
      <c r="J5" s="51"/>
      <c r="K5" s="49"/>
      <c r="L5" s="51"/>
      <c r="M5" s="51"/>
      <c r="N5" s="112"/>
    </row>
    <row r="6" spans="1:14" ht="15.75" x14ac:dyDescent="0.25">
      <c r="A6" s="144"/>
      <c r="B6" s="144"/>
      <c r="C6" s="50"/>
      <c r="D6" s="50"/>
      <c r="E6" s="50"/>
      <c r="F6" s="50"/>
      <c r="G6" s="50"/>
      <c r="H6" s="50"/>
      <c r="I6" s="50"/>
      <c r="J6" s="51"/>
      <c r="K6" s="49"/>
      <c r="L6" s="51"/>
      <c r="M6" s="51"/>
      <c r="N6" s="112"/>
    </row>
    <row r="7" spans="1:14" ht="15.75" x14ac:dyDescent="0.25">
      <c r="A7" s="144"/>
      <c r="B7" s="144"/>
      <c r="C7" s="50"/>
      <c r="D7" s="50"/>
      <c r="E7" s="50"/>
      <c r="F7" s="50"/>
      <c r="G7" s="50"/>
      <c r="H7" s="50"/>
      <c r="I7" s="50"/>
      <c r="J7" s="51"/>
      <c r="K7" s="49"/>
      <c r="L7" s="51"/>
      <c r="M7" s="51"/>
      <c r="N7" s="112"/>
    </row>
    <row r="8" spans="1:14" ht="15.75" x14ac:dyDescent="0.25">
      <c r="A8" s="144"/>
      <c r="B8" s="144"/>
      <c r="C8" s="50"/>
      <c r="D8" s="50"/>
      <c r="E8" s="50"/>
      <c r="F8" s="50"/>
      <c r="G8" s="50"/>
      <c r="H8" s="50"/>
      <c r="I8" s="50"/>
      <c r="J8" s="51"/>
      <c r="K8" s="49"/>
      <c r="L8" s="51"/>
      <c r="M8" s="51"/>
      <c r="N8" s="112"/>
    </row>
    <row r="9" spans="1:14" ht="15.75" x14ac:dyDescent="0.25">
      <c r="A9" s="144"/>
      <c r="B9" s="144"/>
      <c r="C9" s="50"/>
      <c r="D9" s="50"/>
      <c r="E9" s="50"/>
      <c r="F9" s="50"/>
      <c r="G9" s="50"/>
      <c r="H9" s="50"/>
      <c r="I9" s="50"/>
      <c r="J9" s="51"/>
      <c r="K9" s="49"/>
      <c r="L9" s="51"/>
      <c r="M9" s="51"/>
      <c r="N9" s="112"/>
    </row>
    <row r="10" spans="1:14" ht="15.75" x14ac:dyDescent="0.25">
      <c r="A10" s="144"/>
      <c r="B10" s="144"/>
      <c r="C10" s="50"/>
      <c r="D10" s="50"/>
      <c r="E10" s="50"/>
      <c r="F10" s="50"/>
      <c r="G10" s="50"/>
      <c r="H10" s="50"/>
      <c r="I10" s="50"/>
      <c r="J10" s="51"/>
      <c r="K10" s="49"/>
      <c r="L10" s="51"/>
      <c r="M10" s="51"/>
      <c r="N10" s="112"/>
    </row>
    <row r="11" spans="1:14" ht="15.75" x14ac:dyDescent="0.25">
      <c r="A11" s="144"/>
      <c r="B11" s="144"/>
      <c r="C11" s="50"/>
      <c r="D11" s="50"/>
      <c r="E11" s="50"/>
      <c r="F11" s="50"/>
      <c r="G11" s="50"/>
      <c r="H11" s="50"/>
      <c r="I11" s="50"/>
      <c r="J11" s="51"/>
      <c r="K11" s="49"/>
      <c r="L11" s="51"/>
      <c r="M11" s="51"/>
      <c r="N11" s="112"/>
    </row>
    <row r="12" spans="1:14" ht="15.75" x14ac:dyDescent="0.25">
      <c r="A12" s="144"/>
      <c r="B12" s="144"/>
      <c r="C12" s="50"/>
      <c r="D12" s="50"/>
      <c r="E12" s="50"/>
      <c r="F12" s="50"/>
      <c r="G12" s="50"/>
      <c r="H12" s="50"/>
      <c r="I12" s="50"/>
      <c r="J12" s="51"/>
      <c r="K12" s="49"/>
      <c r="L12" s="51"/>
      <c r="M12" s="51"/>
      <c r="N12" s="112"/>
    </row>
    <row r="13" spans="1:14" ht="15.75" x14ac:dyDescent="0.25">
      <c r="A13" s="144"/>
      <c r="B13" s="144"/>
      <c r="C13" s="50"/>
      <c r="D13" s="50"/>
      <c r="E13" s="50"/>
      <c r="F13" s="50"/>
      <c r="G13" s="50"/>
      <c r="H13" s="50"/>
      <c r="I13" s="50"/>
      <c r="J13" s="51"/>
      <c r="K13" s="49"/>
      <c r="L13" s="51"/>
      <c r="M13" s="51"/>
      <c r="N13" s="112"/>
    </row>
    <row r="14" spans="1:14" ht="15.75" x14ac:dyDescent="0.25">
      <c r="A14" s="144"/>
      <c r="B14" s="144"/>
      <c r="C14" s="50"/>
      <c r="D14" s="50"/>
      <c r="E14" s="50"/>
      <c r="F14" s="50"/>
      <c r="G14" s="50"/>
      <c r="H14" s="50"/>
      <c r="I14" s="50"/>
      <c r="J14" s="51"/>
      <c r="K14" s="49"/>
      <c r="L14" s="51"/>
      <c r="M14" s="51"/>
      <c r="N14" s="112"/>
    </row>
  </sheetData>
  <pageMargins left="0.7" right="0.7" top="0.75" bottom="0.75" header="0.3" footer="0.3"/>
  <pageSetup orientation="portrait" r:id="rId1"/>
  <drawing r:id="rId2"/>
  <legacyDrawing r:id="rId3"/>
  <controls>
    <mc:AlternateContent xmlns:mc="http://schemas.openxmlformats.org/markup-compatibility/2006">
      <mc:Choice Requires="x14">
        <control shapeId="35843" r:id="rId4" name="CommandButton1">
          <controlPr defaultSize="0" autoLine="0" autoPict="0" r:id="rId5">
            <anchor moveWithCells="1">
              <from>
                <xdr:col>0</xdr:col>
                <xdr:colOff>104775</xdr:colOff>
                <xdr:row>0</xdr:row>
                <xdr:rowOff>104775</xdr:rowOff>
              </from>
              <to>
                <xdr:col>2</xdr:col>
                <xdr:colOff>904875</xdr:colOff>
                <xdr:row>0</xdr:row>
                <xdr:rowOff>447675</xdr:rowOff>
              </to>
            </anchor>
          </controlPr>
        </control>
      </mc:Choice>
      <mc:Fallback>
        <control shapeId="35843" r:id="rId4" name="CommandButton1"/>
      </mc:Fallback>
    </mc:AlternateContent>
  </control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
  <dimension ref="A1:Q17"/>
  <sheetViews>
    <sheetView zoomScale="90" zoomScaleNormal="90" workbookViewId="0">
      <selection activeCell="A3" sqref="A3:N3"/>
    </sheetView>
  </sheetViews>
  <sheetFormatPr defaultColWidth="9.140625" defaultRowHeight="15" x14ac:dyDescent="0.25"/>
  <cols>
    <col min="1" max="1" width="9.5703125" customWidth="1"/>
    <col min="2" max="2" width="10.5703125" customWidth="1"/>
    <col min="3" max="4" width="14.42578125" customWidth="1"/>
    <col min="5" max="5" width="16.42578125" customWidth="1"/>
    <col min="6" max="6" width="19.42578125" customWidth="1"/>
    <col min="7" max="7" width="16.42578125" customWidth="1"/>
    <col min="8" max="9" width="21.42578125" customWidth="1"/>
    <col min="10" max="10" width="23.42578125" customWidth="1"/>
    <col min="11" max="11" width="20" customWidth="1"/>
    <col min="12" max="13" width="14.42578125" customWidth="1"/>
    <col min="14" max="14" width="16.5703125" customWidth="1"/>
  </cols>
  <sheetData>
    <row r="1" spans="1:17" ht="46.5" customHeight="1" x14ac:dyDescent="0.25"/>
    <row r="2" spans="1:17" ht="126" x14ac:dyDescent="0.25">
      <c r="A2" s="45" t="s">
        <v>68</v>
      </c>
      <c r="B2" s="45" t="s">
        <v>598</v>
      </c>
      <c r="C2" s="45" t="s">
        <v>599</v>
      </c>
      <c r="D2" s="45" t="s">
        <v>600</v>
      </c>
      <c r="E2" s="45" t="s">
        <v>603</v>
      </c>
      <c r="F2" s="45" t="s">
        <v>604</v>
      </c>
      <c r="G2" s="45" t="s">
        <v>601</v>
      </c>
      <c r="H2" s="45" t="s">
        <v>602</v>
      </c>
      <c r="I2" s="45" t="s">
        <v>605</v>
      </c>
      <c r="J2" s="45" t="s">
        <v>616</v>
      </c>
      <c r="K2" s="45" t="s">
        <v>606</v>
      </c>
      <c r="L2" s="45" t="s">
        <v>607</v>
      </c>
      <c r="M2" s="45" t="s">
        <v>608</v>
      </c>
      <c r="N2" s="45" t="s">
        <v>571</v>
      </c>
      <c r="O2" s="45" t="s">
        <v>323</v>
      </c>
      <c r="P2" s="45" t="s">
        <v>324</v>
      </c>
      <c r="Q2" s="45" t="s">
        <v>109</v>
      </c>
    </row>
    <row r="3" spans="1:17" ht="220.5" x14ac:dyDescent="0.25">
      <c r="A3" s="194"/>
      <c r="B3" s="50" t="s">
        <v>819</v>
      </c>
      <c r="C3" s="50" t="s">
        <v>820</v>
      </c>
      <c r="D3" s="51" t="s">
        <v>821</v>
      </c>
      <c r="E3" s="51" t="s">
        <v>823</v>
      </c>
      <c r="F3" s="51" t="s">
        <v>824</v>
      </c>
      <c r="G3" s="50" t="s">
        <v>798</v>
      </c>
      <c r="H3" s="50" t="s">
        <v>32</v>
      </c>
      <c r="I3" s="50" t="s">
        <v>815</v>
      </c>
      <c r="J3" s="50" t="s">
        <v>816</v>
      </c>
      <c r="K3" s="50" t="s">
        <v>817</v>
      </c>
      <c r="L3" s="50" t="s">
        <v>818</v>
      </c>
      <c r="M3" s="50" t="s">
        <v>678</v>
      </c>
      <c r="N3" s="536" t="s">
        <v>825</v>
      </c>
      <c r="O3" s="15">
        <v>1</v>
      </c>
      <c r="P3" s="15">
        <v>5000000</v>
      </c>
      <c r="Q3" s="15">
        <v>5000000</v>
      </c>
    </row>
    <row r="4" spans="1:17" ht="15.75" x14ac:dyDescent="0.25">
      <c r="A4" s="49"/>
      <c r="B4" s="50"/>
      <c r="C4" s="50"/>
      <c r="D4" s="50"/>
      <c r="E4" s="50"/>
      <c r="F4" s="50"/>
      <c r="G4" s="50"/>
      <c r="H4" s="51"/>
      <c r="I4" s="51"/>
      <c r="J4" s="49"/>
      <c r="K4" s="51"/>
      <c r="L4" s="51"/>
      <c r="M4" s="51"/>
      <c r="N4" s="15"/>
      <c r="O4" s="15"/>
      <c r="P4" s="15"/>
      <c r="Q4" s="15"/>
    </row>
    <row r="5" spans="1:17" ht="15.75" x14ac:dyDescent="0.25">
      <c r="A5" s="49"/>
      <c r="B5" s="50"/>
      <c r="C5" s="50"/>
      <c r="D5" s="50"/>
      <c r="E5" s="50"/>
      <c r="F5" s="50"/>
      <c r="G5" s="50"/>
      <c r="H5" s="51"/>
      <c r="I5" s="51"/>
      <c r="J5" s="49"/>
      <c r="K5" s="51"/>
      <c r="L5" s="51"/>
      <c r="M5" s="51"/>
      <c r="N5" s="15"/>
      <c r="O5" s="15"/>
      <c r="P5" s="15"/>
      <c r="Q5" s="15"/>
    </row>
    <row r="6" spans="1:17" ht="15.75" x14ac:dyDescent="0.25">
      <c r="A6" s="49"/>
      <c r="B6" s="50"/>
      <c r="C6" s="50"/>
      <c r="D6" s="50"/>
      <c r="E6" s="50"/>
      <c r="F6" s="50"/>
      <c r="G6" s="50"/>
      <c r="H6" s="51"/>
      <c r="I6" s="51"/>
      <c r="J6" s="49"/>
      <c r="K6" s="51"/>
      <c r="L6" s="51"/>
      <c r="M6" s="51"/>
      <c r="N6" s="15"/>
      <c r="O6" s="15"/>
      <c r="P6" s="15"/>
      <c r="Q6" s="15"/>
    </row>
    <row r="7" spans="1:17" ht="15.75" x14ac:dyDescent="0.25">
      <c r="A7" s="49"/>
      <c r="B7" s="50"/>
      <c r="C7" s="50"/>
      <c r="D7" s="50"/>
      <c r="E7" s="50"/>
      <c r="F7" s="50"/>
      <c r="G7" s="50"/>
      <c r="H7" s="51"/>
      <c r="I7" s="51"/>
      <c r="J7" s="49"/>
      <c r="K7" s="51"/>
      <c r="L7" s="51"/>
      <c r="M7" s="51"/>
      <c r="N7" s="15"/>
      <c r="O7" s="15"/>
      <c r="P7" s="15"/>
      <c r="Q7" s="15"/>
    </row>
    <row r="8" spans="1:17" ht="15.75" x14ac:dyDescent="0.25">
      <c r="A8" s="49"/>
      <c r="B8" s="50"/>
      <c r="C8" s="50"/>
      <c r="D8" s="50"/>
      <c r="E8" s="50"/>
      <c r="F8" s="50"/>
      <c r="G8" s="50"/>
      <c r="H8" s="51"/>
      <c r="I8" s="51"/>
      <c r="J8" s="49"/>
      <c r="K8" s="51"/>
      <c r="L8" s="51"/>
      <c r="M8" s="51"/>
      <c r="N8" s="15"/>
      <c r="O8" s="15"/>
      <c r="P8" s="15"/>
      <c r="Q8" s="15"/>
    </row>
    <row r="9" spans="1:17" ht="15.75" x14ac:dyDescent="0.25">
      <c r="A9" s="144"/>
      <c r="B9" s="144"/>
      <c r="C9" s="50"/>
      <c r="D9" s="50"/>
      <c r="E9" s="50"/>
      <c r="F9" s="50"/>
      <c r="G9" s="50"/>
      <c r="H9" s="50"/>
      <c r="I9" s="51"/>
      <c r="J9" s="51"/>
      <c r="K9" s="49"/>
      <c r="L9" s="51"/>
      <c r="M9" s="51"/>
      <c r="N9" s="112"/>
      <c r="O9" s="15"/>
      <c r="P9" s="15"/>
      <c r="Q9" s="15"/>
    </row>
    <row r="10" spans="1:17" ht="15.75" x14ac:dyDescent="0.25">
      <c r="A10" s="144"/>
      <c r="B10" s="144"/>
      <c r="C10" s="50"/>
      <c r="D10" s="50"/>
      <c r="E10" s="50"/>
      <c r="F10" s="50"/>
      <c r="G10" s="50"/>
      <c r="H10" s="50"/>
      <c r="I10" s="51"/>
      <c r="J10" s="51"/>
      <c r="K10" s="49"/>
      <c r="L10" s="51"/>
      <c r="M10" s="51"/>
      <c r="N10" s="51"/>
      <c r="O10" s="15"/>
      <c r="P10" s="15"/>
      <c r="Q10" s="15"/>
    </row>
    <row r="11" spans="1:17" ht="15.75" x14ac:dyDescent="0.25">
      <c r="A11" s="49"/>
      <c r="B11" s="50"/>
      <c r="C11" s="50"/>
      <c r="D11" s="50"/>
      <c r="E11" s="50"/>
      <c r="F11" s="50"/>
      <c r="G11" s="50"/>
      <c r="H11" s="51"/>
      <c r="I11" s="51"/>
      <c r="J11" s="49"/>
      <c r="K11" s="51"/>
      <c r="L11" s="51"/>
      <c r="M11" s="51"/>
      <c r="N11" s="15"/>
      <c r="O11" s="15"/>
      <c r="P11" s="15"/>
      <c r="Q11" s="15"/>
    </row>
    <row r="12" spans="1:17" ht="15.75" x14ac:dyDescent="0.25">
      <c r="A12" s="49"/>
      <c r="B12" s="50"/>
      <c r="C12" s="50"/>
      <c r="D12" s="50"/>
      <c r="E12" s="50"/>
      <c r="F12" s="50"/>
      <c r="G12" s="50"/>
      <c r="H12" s="51"/>
      <c r="I12" s="51"/>
      <c r="J12" s="49"/>
      <c r="K12" s="51"/>
      <c r="L12" s="51"/>
      <c r="M12" s="51"/>
      <c r="N12" s="15"/>
      <c r="O12" s="15"/>
      <c r="P12" s="15"/>
      <c r="Q12" s="15"/>
    </row>
    <row r="13" spans="1:17" ht="15.75" x14ac:dyDescent="0.25">
      <c r="A13" s="49"/>
      <c r="B13" s="50"/>
      <c r="C13" s="50"/>
      <c r="D13" s="50"/>
      <c r="E13" s="50"/>
      <c r="F13" s="50"/>
      <c r="G13" s="50"/>
      <c r="H13" s="51"/>
      <c r="I13" s="51"/>
      <c r="J13" s="49"/>
      <c r="K13" s="51"/>
      <c r="L13" s="51"/>
      <c r="M13" s="51"/>
      <c r="N13" s="15"/>
      <c r="O13" s="15"/>
      <c r="P13" s="15"/>
      <c r="Q13" s="15"/>
    </row>
    <row r="14" spans="1:17" ht="15.75" x14ac:dyDescent="0.25">
      <c r="A14" s="49"/>
      <c r="B14" s="50"/>
      <c r="C14" s="50"/>
      <c r="D14" s="50"/>
      <c r="E14" s="50"/>
      <c r="F14" s="50"/>
      <c r="G14" s="50"/>
      <c r="H14" s="51"/>
      <c r="I14" s="51"/>
      <c r="J14" s="49"/>
      <c r="K14" s="51"/>
      <c r="L14" s="51"/>
      <c r="M14" s="51"/>
      <c r="N14" s="15"/>
      <c r="O14" s="15"/>
      <c r="P14" s="15"/>
      <c r="Q14" s="15"/>
    </row>
    <row r="15" spans="1:17" ht="15.75" x14ac:dyDescent="0.25">
      <c r="A15" s="49"/>
      <c r="B15" s="50"/>
      <c r="C15" s="50"/>
      <c r="D15" s="50"/>
      <c r="E15" s="50"/>
      <c r="F15" s="50"/>
      <c r="G15" s="50"/>
      <c r="H15" s="51"/>
      <c r="I15" s="51"/>
      <c r="J15" s="49"/>
      <c r="K15" s="51"/>
      <c r="L15" s="51"/>
      <c r="M15" s="51"/>
      <c r="N15" s="15"/>
      <c r="O15" s="15"/>
      <c r="P15" s="15"/>
      <c r="Q15" s="15"/>
    </row>
    <row r="16" spans="1:17" ht="15.75" x14ac:dyDescent="0.25">
      <c r="A16" s="144"/>
      <c r="B16" s="144"/>
      <c r="C16" s="50"/>
      <c r="D16" s="50"/>
      <c r="E16" s="50"/>
      <c r="F16" s="50"/>
      <c r="G16" s="50"/>
      <c r="H16" s="50"/>
      <c r="I16" s="51"/>
      <c r="J16" s="51"/>
      <c r="K16" s="49"/>
      <c r="L16" s="51"/>
      <c r="M16" s="51"/>
      <c r="N16" s="112"/>
      <c r="O16" s="15"/>
      <c r="P16" s="15"/>
      <c r="Q16" s="15"/>
    </row>
    <row r="17" spans="1:17" ht="15.75" x14ac:dyDescent="0.25">
      <c r="A17" s="144"/>
      <c r="B17" s="144"/>
      <c r="C17" s="50"/>
      <c r="D17" s="50"/>
      <c r="E17" s="50"/>
      <c r="F17" s="50"/>
      <c r="G17" s="50"/>
      <c r="H17" s="50"/>
      <c r="I17" s="51"/>
      <c r="J17" s="51"/>
      <c r="K17" s="49"/>
      <c r="L17" s="51"/>
      <c r="M17" s="51"/>
      <c r="N17" s="112"/>
      <c r="O17" s="15"/>
      <c r="P17" s="15"/>
      <c r="Q17" s="15"/>
    </row>
  </sheetData>
  <pageMargins left="0.7" right="0.7" top="0.75" bottom="0.75" header="0.3" footer="0.3"/>
  <pageSetup orientation="portrait" r:id="rId1"/>
  <drawing r:id="rId2"/>
  <legacyDrawing r:id="rId3"/>
  <controls>
    <mc:AlternateContent xmlns:mc="http://schemas.openxmlformats.org/markup-compatibility/2006">
      <mc:Choice Requires="x14">
        <control shapeId="36866" r:id="rId4" name="CommandButton1">
          <controlPr defaultSize="0" autoLine="0" r:id="rId5">
            <anchor moveWithCells="1">
              <from>
                <xdr:col>0</xdr:col>
                <xdr:colOff>142875</xdr:colOff>
                <xdr:row>0</xdr:row>
                <xdr:rowOff>123825</xdr:rowOff>
              </from>
              <to>
                <xdr:col>2</xdr:col>
                <xdr:colOff>933450</xdr:colOff>
                <xdr:row>0</xdr:row>
                <xdr:rowOff>485775</xdr:rowOff>
              </to>
            </anchor>
          </controlPr>
        </control>
      </mc:Choice>
      <mc:Fallback>
        <control shapeId="36866" r:id="rId4"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9" tint="0.39997558519241921"/>
  </sheetPr>
  <dimension ref="B1:I82"/>
  <sheetViews>
    <sheetView topLeftCell="A16" zoomScale="150" zoomScaleNormal="150" workbookViewId="0">
      <selection activeCell="G24" sqref="G24"/>
    </sheetView>
  </sheetViews>
  <sheetFormatPr defaultColWidth="9.140625" defaultRowHeight="15" x14ac:dyDescent="0.25"/>
  <cols>
    <col min="1" max="1" width="4.5703125" customWidth="1"/>
    <col min="2" max="2" width="34.42578125" customWidth="1"/>
    <col min="3" max="3" width="26.42578125" customWidth="1"/>
    <col min="4" max="4" width="30" customWidth="1"/>
    <col min="5" max="5" width="47.5703125" bestFit="1" customWidth="1"/>
    <col min="6" max="6" width="25.5703125" bestFit="1" customWidth="1"/>
    <col min="8" max="8" width="20.5703125" customWidth="1"/>
  </cols>
  <sheetData>
    <row r="1" spans="2:9" ht="18" customHeight="1" thickBot="1" x14ac:dyDescent="0.3">
      <c r="B1" s="91" t="s">
        <v>570</v>
      </c>
      <c r="E1" s="91"/>
      <c r="F1" s="91"/>
      <c r="G1" s="91"/>
      <c r="H1" s="91"/>
      <c r="I1" s="91"/>
    </row>
    <row r="2" spans="2:9" ht="148.5" customHeight="1" thickBot="1" x14ac:dyDescent="0.3">
      <c r="B2" s="554" t="s">
        <v>662</v>
      </c>
      <c r="C2" s="555"/>
      <c r="D2" s="556"/>
      <c r="E2" s="91"/>
      <c r="F2" s="91"/>
      <c r="G2" s="91"/>
      <c r="H2" s="91"/>
      <c r="I2" s="91"/>
    </row>
    <row r="4" spans="2:9" x14ac:dyDescent="0.25">
      <c r="B4" s="125" t="s">
        <v>569</v>
      </c>
    </row>
    <row r="5" spans="2:9" ht="15.75" thickBot="1" x14ac:dyDescent="0.3"/>
    <row r="6" spans="2:9" x14ac:dyDescent="0.25">
      <c r="B6" s="68" t="s">
        <v>565</v>
      </c>
      <c r="C6" s="528" t="s">
        <v>294</v>
      </c>
      <c r="D6" s="157"/>
    </row>
    <row r="7" spans="2:9" x14ac:dyDescent="0.25">
      <c r="B7" s="21" t="s">
        <v>566</v>
      </c>
      <c r="C7" s="115">
        <v>2021</v>
      </c>
      <c r="D7" s="158"/>
    </row>
    <row r="8" spans="2:9" x14ac:dyDescent="0.25">
      <c r="B8" s="21" t="s">
        <v>567</v>
      </c>
      <c r="C8" s="115">
        <v>3</v>
      </c>
      <c r="D8" s="158"/>
    </row>
    <row r="9" spans="2:9" x14ac:dyDescent="0.25">
      <c r="B9" s="21" t="s">
        <v>669</v>
      </c>
      <c r="C9" s="115">
        <v>655.95699999999999</v>
      </c>
      <c r="D9" s="158"/>
    </row>
    <row r="10" spans="2:9" ht="15.75" thickBot="1" x14ac:dyDescent="0.3">
      <c r="B10" s="4" t="s">
        <v>568</v>
      </c>
      <c r="C10" s="407" t="s">
        <v>783</v>
      </c>
      <c r="D10" s="159"/>
    </row>
    <row r="12" spans="2:9" x14ac:dyDescent="0.25">
      <c r="B12" s="125" t="s">
        <v>564</v>
      </c>
      <c r="C12" s="125"/>
      <c r="D12" s="125"/>
      <c r="E12" s="125"/>
    </row>
    <row r="14" spans="2:9" x14ac:dyDescent="0.25">
      <c r="B14" s="128" t="s">
        <v>563</v>
      </c>
      <c r="C14" s="127"/>
      <c r="D14" s="127" t="s">
        <v>664</v>
      </c>
    </row>
    <row r="15" spans="2:9" x14ac:dyDescent="0.25">
      <c r="B15" s="67" t="s">
        <v>720</v>
      </c>
      <c r="C15" s="408">
        <v>20000</v>
      </c>
      <c r="D15" s="413"/>
    </row>
    <row r="16" spans="2:9" x14ac:dyDescent="0.25">
      <c r="B16" s="10" t="s">
        <v>719</v>
      </c>
      <c r="C16" s="409">
        <v>35000</v>
      </c>
      <c r="D16" s="414"/>
    </row>
    <row r="17" spans="2:7" ht="45" x14ac:dyDescent="0.25">
      <c r="B17" s="182" t="s">
        <v>776</v>
      </c>
      <c r="C17" s="410">
        <v>1</v>
      </c>
      <c r="D17" s="414"/>
    </row>
    <row r="18" spans="2:7" x14ac:dyDescent="0.25">
      <c r="B18" s="10" t="s">
        <v>628</v>
      </c>
      <c r="C18" s="409">
        <v>100000</v>
      </c>
      <c r="D18" s="414"/>
    </row>
    <row r="19" spans="2:7" x14ac:dyDescent="0.25">
      <c r="B19" s="10" t="s">
        <v>557</v>
      </c>
      <c r="C19" s="409">
        <v>8000</v>
      </c>
      <c r="D19" s="414"/>
    </row>
    <row r="20" spans="2:7" x14ac:dyDescent="0.25">
      <c r="B20" s="10" t="s">
        <v>558</v>
      </c>
      <c r="C20" s="409">
        <v>7000</v>
      </c>
      <c r="D20" s="414"/>
    </row>
    <row r="21" spans="2:7" x14ac:dyDescent="0.25">
      <c r="B21" s="10" t="s">
        <v>559</v>
      </c>
      <c r="C21" s="409">
        <v>1000</v>
      </c>
      <c r="D21" s="416"/>
    </row>
    <row r="22" spans="2:7" x14ac:dyDescent="0.25">
      <c r="B22" s="10" t="s">
        <v>721</v>
      </c>
      <c r="C22" s="409">
        <v>35000</v>
      </c>
      <c r="D22" s="414"/>
    </row>
    <row r="23" spans="2:7" x14ac:dyDescent="0.25">
      <c r="B23" s="12" t="s">
        <v>722</v>
      </c>
      <c r="C23" s="529">
        <v>20000</v>
      </c>
      <c r="D23" s="415"/>
      <c r="F23" s="136" t="s">
        <v>549</v>
      </c>
      <c r="G23" s="135"/>
    </row>
    <row r="24" spans="2:7" x14ac:dyDescent="0.25">
      <c r="F24" s="67" t="s">
        <v>575</v>
      </c>
      <c r="G24" s="117">
        <v>35000</v>
      </c>
    </row>
    <row r="25" spans="2:7" x14ac:dyDescent="0.25">
      <c r="B25" s="126" t="s">
        <v>27</v>
      </c>
      <c r="C25" s="127"/>
      <c r="F25" s="10" t="s">
        <v>550</v>
      </c>
      <c r="G25" s="118">
        <v>25000</v>
      </c>
    </row>
    <row r="26" spans="2:7" x14ac:dyDescent="0.25">
      <c r="B26" s="129" t="s">
        <v>28</v>
      </c>
      <c r="C26" s="14"/>
      <c r="F26" s="130" t="s">
        <v>551</v>
      </c>
      <c r="G26" s="131"/>
    </row>
    <row r="27" spans="2:7" x14ac:dyDescent="0.25">
      <c r="B27" s="10" t="s">
        <v>29</v>
      </c>
      <c r="C27" s="411">
        <v>120000</v>
      </c>
      <c r="F27" s="10" t="s">
        <v>629</v>
      </c>
      <c r="G27" s="118">
        <v>60000</v>
      </c>
    </row>
    <row r="28" spans="2:7" x14ac:dyDescent="0.25">
      <c r="B28" s="10" t="s">
        <v>554</v>
      </c>
      <c r="C28" s="411">
        <v>250000</v>
      </c>
      <c r="F28" s="10" t="s">
        <v>630</v>
      </c>
      <c r="G28" s="118">
        <v>20000</v>
      </c>
    </row>
    <row r="29" spans="2:7" x14ac:dyDescent="0.25">
      <c r="B29" s="12" t="s">
        <v>556</v>
      </c>
      <c r="C29" s="412">
        <v>1000000</v>
      </c>
      <c r="F29" s="10" t="s">
        <v>647</v>
      </c>
      <c r="G29" s="118">
        <v>0</v>
      </c>
    </row>
    <row r="30" spans="2:7" x14ac:dyDescent="0.25">
      <c r="B30" s="129" t="s">
        <v>32</v>
      </c>
      <c r="C30" s="241"/>
      <c r="F30" s="10" t="s">
        <v>552</v>
      </c>
      <c r="G30" s="118">
        <v>0</v>
      </c>
    </row>
    <row r="31" spans="2:7" x14ac:dyDescent="0.25">
      <c r="B31" s="10" t="s">
        <v>29</v>
      </c>
      <c r="C31" s="411">
        <v>20000</v>
      </c>
      <c r="F31" s="10" t="s">
        <v>579</v>
      </c>
      <c r="G31" s="118">
        <v>0</v>
      </c>
    </row>
    <row r="32" spans="2:7" x14ac:dyDescent="0.25">
      <c r="B32" s="10" t="s">
        <v>554</v>
      </c>
      <c r="C32" s="411">
        <v>80000</v>
      </c>
      <c r="F32" s="10" t="s">
        <v>580</v>
      </c>
      <c r="G32" s="118">
        <v>0</v>
      </c>
    </row>
    <row r="33" spans="2:7" x14ac:dyDescent="0.25">
      <c r="B33" s="12" t="s">
        <v>555</v>
      </c>
      <c r="C33" s="412">
        <v>25000</v>
      </c>
      <c r="F33" s="10" t="s">
        <v>581</v>
      </c>
      <c r="G33" s="118">
        <v>0</v>
      </c>
    </row>
    <row r="34" spans="2:7" x14ac:dyDescent="0.25">
      <c r="F34" s="10"/>
      <c r="G34" s="55"/>
    </row>
    <row r="35" spans="2:7" ht="15.75" thickBot="1" x14ac:dyDescent="0.3">
      <c r="B35" s="125" t="s">
        <v>560</v>
      </c>
      <c r="F35" s="12" t="s">
        <v>553</v>
      </c>
      <c r="G35" s="119">
        <v>0</v>
      </c>
    </row>
    <row r="36" spans="2:7" ht="15.75" thickBot="1" x14ac:dyDescent="0.3">
      <c r="B36" s="132" t="s">
        <v>562</v>
      </c>
      <c r="C36" s="133" t="s">
        <v>561</v>
      </c>
    </row>
    <row r="37" spans="2:7" x14ac:dyDescent="0.25">
      <c r="B37" s="120" t="s">
        <v>723</v>
      </c>
      <c r="C37" s="149">
        <v>0</v>
      </c>
    </row>
    <row r="38" spans="2:7" x14ac:dyDescent="0.25">
      <c r="B38" s="120" t="s">
        <v>794</v>
      </c>
      <c r="C38" s="115">
        <v>0</v>
      </c>
    </row>
    <row r="39" spans="2:7" x14ac:dyDescent="0.25">
      <c r="B39" s="120" t="s">
        <v>724</v>
      </c>
      <c r="C39" s="115">
        <v>0</v>
      </c>
    </row>
    <row r="40" spans="2:7" x14ac:dyDescent="0.25">
      <c r="B40" s="120" t="s">
        <v>791</v>
      </c>
      <c r="C40" s="115">
        <v>0</v>
      </c>
    </row>
    <row r="41" spans="2:7" x14ac:dyDescent="0.25">
      <c r="B41" s="120" t="s">
        <v>725</v>
      </c>
      <c r="C41" s="115">
        <v>0</v>
      </c>
    </row>
    <row r="42" spans="2:7" x14ac:dyDescent="0.25">
      <c r="B42" s="120" t="s">
        <v>726</v>
      </c>
      <c r="C42" s="115">
        <v>0</v>
      </c>
    </row>
    <row r="43" spans="2:7" x14ac:dyDescent="0.25">
      <c r="B43" s="120" t="s">
        <v>580</v>
      </c>
      <c r="C43" s="115">
        <v>0</v>
      </c>
    </row>
    <row r="44" spans="2:7" x14ac:dyDescent="0.25">
      <c r="B44" s="120" t="s">
        <v>581</v>
      </c>
      <c r="C44" s="115">
        <v>0</v>
      </c>
    </row>
    <row r="45" spans="2:7" x14ac:dyDescent="0.25">
      <c r="B45" s="120" t="s">
        <v>582</v>
      </c>
      <c r="C45" s="115">
        <v>0</v>
      </c>
    </row>
    <row r="46" spans="2:7" x14ac:dyDescent="0.25">
      <c r="B46" s="120" t="s">
        <v>583</v>
      </c>
      <c r="C46" s="115">
        <v>0</v>
      </c>
    </row>
    <row r="47" spans="2:7" x14ac:dyDescent="0.25">
      <c r="B47" s="120" t="s">
        <v>584</v>
      </c>
      <c r="C47" s="115">
        <v>0</v>
      </c>
    </row>
    <row r="48" spans="2:7" x14ac:dyDescent="0.25">
      <c r="B48" s="120" t="s">
        <v>585</v>
      </c>
      <c r="C48" s="115">
        <v>0</v>
      </c>
    </row>
    <row r="49" spans="2:6" x14ac:dyDescent="0.25">
      <c r="B49" s="120" t="s">
        <v>586</v>
      </c>
      <c r="C49" s="115">
        <v>0</v>
      </c>
    </row>
    <row r="50" spans="2:6" x14ac:dyDescent="0.25">
      <c r="B50" s="120" t="s">
        <v>587</v>
      </c>
      <c r="C50" s="115">
        <v>0</v>
      </c>
    </row>
    <row r="51" spans="2:6" x14ac:dyDescent="0.25">
      <c r="B51" s="120" t="s">
        <v>588</v>
      </c>
      <c r="C51" s="115">
        <v>0</v>
      </c>
    </row>
    <row r="52" spans="2:6" x14ac:dyDescent="0.25">
      <c r="B52" s="120" t="s">
        <v>589</v>
      </c>
      <c r="C52" s="115">
        <v>0</v>
      </c>
    </row>
    <row r="53" spans="2:6" x14ac:dyDescent="0.25">
      <c r="B53" s="120" t="s">
        <v>590</v>
      </c>
      <c r="C53" s="115">
        <v>0</v>
      </c>
    </row>
    <row r="54" spans="2:6" x14ac:dyDescent="0.25">
      <c r="B54" s="120" t="s">
        <v>591</v>
      </c>
      <c r="C54" s="115">
        <v>0</v>
      </c>
    </row>
    <row r="55" spans="2:6" x14ac:dyDescent="0.25">
      <c r="B55" s="120" t="s">
        <v>592</v>
      </c>
      <c r="C55" s="115">
        <v>0</v>
      </c>
    </row>
    <row r="56" spans="2:6" x14ac:dyDescent="0.25">
      <c r="B56" s="120" t="s">
        <v>641</v>
      </c>
      <c r="C56" s="115">
        <v>0</v>
      </c>
    </row>
    <row r="57" spans="2:6" x14ac:dyDescent="0.25">
      <c r="B57" s="120" t="s">
        <v>642</v>
      </c>
      <c r="C57" s="115">
        <v>0</v>
      </c>
    </row>
    <row r="58" spans="2:6" x14ac:dyDescent="0.25">
      <c r="B58" s="120" t="s">
        <v>643</v>
      </c>
      <c r="C58" s="115">
        <v>0</v>
      </c>
    </row>
    <row r="59" spans="2:6" ht="15.75" thickBot="1" x14ac:dyDescent="0.3">
      <c r="B59" s="121" t="s">
        <v>644</v>
      </c>
      <c r="C59" s="116">
        <v>0</v>
      </c>
    </row>
    <row r="62" spans="2:6" x14ac:dyDescent="0.25">
      <c r="B62" s="134" t="s">
        <v>716</v>
      </c>
      <c r="E62" s="125" t="s">
        <v>593</v>
      </c>
    </row>
    <row r="63" spans="2:6" ht="15.75" thickBot="1" x14ac:dyDescent="0.3">
      <c r="B63" s="160" t="s">
        <v>715</v>
      </c>
      <c r="C63" s="160" t="s">
        <v>775</v>
      </c>
      <c r="D63" s="160" t="s">
        <v>577</v>
      </c>
      <c r="E63" s="160" t="s">
        <v>594</v>
      </c>
    </row>
    <row r="64" spans="2:6" ht="30.75" thickBot="1" x14ac:dyDescent="0.3">
      <c r="B64" s="156" t="s">
        <v>576</v>
      </c>
      <c r="C64" s="156" t="s">
        <v>119</v>
      </c>
      <c r="D64" s="156" t="s">
        <v>796</v>
      </c>
      <c r="E64" s="183" t="s">
        <v>595</v>
      </c>
      <c r="F64" s="156" t="s">
        <v>717</v>
      </c>
    </row>
    <row r="65" spans="2:6" s="148" customFormat="1" x14ac:dyDescent="0.25">
      <c r="B65" s="238" t="s">
        <v>32</v>
      </c>
      <c r="C65" s="238" t="s">
        <v>772</v>
      </c>
      <c r="D65" s="237" t="s">
        <v>631</v>
      </c>
      <c r="E65" s="340" t="s">
        <v>798</v>
      </c>
      <c r="F65" s="402" t="s">
        <v>120</v>
      </c>
    </row>
    <row r="66" spans="2:6" s="148" customFormat="1" x14ac:dyDescent="0.25">
      <c r="B66" s="238" t="s">
        <v>718</v>
      </c>
      <c r="C66" s="238" t="s">
        <v>773</v>
      </c>
      <c r="D66" s="237" t="s">
        <v>632</v>
      </c>
      <c r="E66" s="340" t="s">
        <v>799</v>
      </c>
      <c r="F66" s="402" t="s">
        <v>121</v>
      </c>
    </row>
    <row r="67" spans="2:6" s="148" customFormat="1" ht="30" x14ac:dyDescent="0.25">
      <c r="B67" s="238" t="s">
        <v>784</v>
      </c>
      <c r="C67" s="238" t="s">
        <v>774</v>
      </c>
      <c r="D67" s="237" t="s">
        <v>633</v>
      </c>
      <c r="E67" s="340" t="s">
        <v>800</v>
      </c>
      <c r="F67" s="402" t="s">
        <v>596</v>
      </c>
    </row>
    <row r="68" spans="2:6" s="148" customFormat="1" ht="30.75" thickBot="1" x14ac:dyDescent="0.3">
      <c r="B68" s="401" t="s">
        <v>795</v>
      </c>
      <c r="C68" s="238" t="s">
        <v>552</v>
      </c>
      <c r="D68" s="238" t="s">
        <v>665</v>
      </c>
      <c r="E68" s="340" t="s">
        <v>801</v>
      </c>
      <c r="F68" s="402" t="s">
        <v>542</v>
      </c>
    </row>
    <row r="69" spans="2:6" s="148" customFormat="1" x14ac:dyDescent="0.25">
      <c r="C69" s="238"/>
      <c r="D69" s="238" t="s">
        <v>646</v>
      </c>
      <c r="E69" s="340" t="s">
        <v>802</v>
      </c>
      <c r="F69" s="402" t="s">
        <v>634</v>
      </c>
    </row>
    <row r="70" spans="2:6" s="148" customFormat="1" x14ac:dyDescent="0.25">
      <c r="C70" s="238"/>
      <c r="D70" s="237" t="s">
        <v>786</v>
      </c>
      <c r="E70" s="340" t="s">
        <v>804</v>
      </c>
      <c r="F70" s="402" t="s">
        <v>597</v>
      </c>
    </row>
    <row r="71" spans="2:6" s="148" customFormat="1" x14ac:dyDescent="0.25">
      <c r="C71" s="238"/>
      <c r="D71" s="238" t="s">
        <v>635</v>
      </c>
      <c r="E71" s="340" t="s">
        <v>803</v>
      </c>
      <c r="F71" s="238" t="s">
        <v>578</v>
      </c>
    </row>
    <row r="72" spans="2:6" s="148" customFormat="1" ht="15.75" thickBot="1" x14ac:dyDescent="0.3">
      <c r="C72" s="238"/>
      <c r="D72" s="237" t="s">
        <v>797</v>
      </c>
      <c r="E72" s="340" t="s">
        <v>805</v>
      </c>
      <c r="F72" s="401" t="s">
        <v>552</v>
      </c>
    </row>
    <row r="73" spans="2:6" s="148" customFormat="1" x14ac:dyDescent="0.25">
      <c r="C73" s="238"/>
      <c r="D73" s="237" t="s">
        <v>636</v>
      </c>
      <c r="E73" s="340" t="s">
        <v>806</v>
      </c>
    </row>
    <row r="74" spans="2:6" s="148" customFormat="1" ht="30" x14ac:dyDescent="0.25">
      <c r="C74" s="238"/>
      <c r="D74" s="238" t="s">
        <v>560</v>
      </c>
      <c r="E74" s="340" t="s">
        <v>807</v>
      </c>
    </row>
    <row r="75" spans="2:6" s="148" customFormat="1" x14ac:dyDescent="0.25">
      <c r="C75" s="238"/>
      <c r="D75" s="238" t="s">
        <v>785</v>
      </c>
      <c r="E75" s="340" t="s">
        <v>808</v>
      </c>
    </row>
    <row r="76" spans="2:6" s="148" customFormat="1" x14ac:dyDescent="0.25">
      <c r="C76" s="238"/>
      <c r="D76" s="238" t="s">
        <v>637</v>
      </c>
      <c r="E76" s="340" t="s">
        <v>809</v>
      </c>
    </row>
    <row r="77" spans="2:6" s="148" customFormat="1" x14ac:dyDescent="0.25">
      <c r="C77" s="238"/>
      <c r="D77" s="237" t="s">
        <v>638</v>
      </c>
      <c r="E77" s="340" t="s">
        <v>810</v>
      </c>
    </row>
    <row r="78" spans="2:6" s="148" customFormat="1" x14ac:dyDescent="0.25">
      <c r="C78" s="238"/>
      <c r="D78" s="238" t="s">
        <v>639</v>
      </c>
      <c r="E78" s="340" t="s">
        <v>811</v>
      </c>
    </row>
    <row r="79" spans="2:6" s="217" customFormat="1" x14ac:dyDescent="0.25">
      <c r="C79" s="238"/>
      <c r="D79" s="238" t="s">
        <v>667</v>
      </c>
      <c r="E79" s="403" t="s">
        <v>590</v>
      </c>
    </row>
    <row r="80" spans="2:6" s="217" customFormat="1" x14ac:dyDescent="0.25">
      <c r="C80" s="238"/>
      <c r="D80" s="237" t="s">
        <v>640</v>
      </c>
      <c r="E80" s="403" t="s">
        <v>591</v>
      </c>
    </row>
    <row r="81" spans="3:5" s="217" customFormat="1" x14ac:dyDescent="0.25">
      <c r="C81" s="238"/>
      <c r="D81" s="237" t="s">
        <v>668</v>
      </c>
      <c r="E81" s="403" t="s">
        <v>592</v>
      </c>
    </row>
    <row r="82" spans="3:5" s="217" customFormat="1" ht="15.75" thickBot="1" x14ac:dyDescent="0.3">
      <c r="C82" s="401"/>
      <c r="D82" s="404" t="s">
        <v>666</v>
      </c>
      <c r="E82" s="403" t="s">
        <v>641</v>
      </c>
    </row>
  </sheetData>
  <sortState xmlns:xlrd2="http://schemas.microsoft.com/office/spreadsheetml/2017/richdata2" ref="D69:D80">
    <sortCondition ref="D69:D80"/>
  </sortState>
  <mergeCells count="1">
    <mergeCell ref="B2:D2"/>
  </mergeCells>
  <dataValidations xWindow="432" yWindow="549" count="20">
    <dataValidation allowBlank="1" showInputMessage="1" showErrorMessage="1" promptTitle="Devise locale" prompt="Veullez indiquer la monnaie locale" sqref="C10" xr:uid="{00000000-0002-0000-0200-000000000000}"/>
    <dataValidation allowBlank="1" showInputMessage="1" showErrorMessage="1" promptTitle="Taux d'échange" prompt="Veuillez indiquer le taux d'échange monnaie locale/USD" sqref="C9" xr:uid="{00000000-0002-0000-0200-000001000000}"/>
    <dataValidation allowBlank="1" showInputMessage="1" showErrorMessage="1" promptTitle="Nombre d'années" prompt="Veuillez indiquer le chiffre (normalement entre 1 et 5 ans)" sqref="C8" xr:uid="{00000000-0002-0000-0200-000002000000}"/>
    <dataValidation allowBlank="1" showInputMessage="1" showErrorMessage="1" promptTitle="1ère année de mise en oeuvre" prompt="Veuillez indiquer l'année de démarrage du plan" sqref="C7" xr:uid="{00000000-0002-0000-0200-000003000000}"/>
    <dataValidation allowBlank="1" showInputMessage="1" showErrorMessage="1" promptTitle="Venue cost" prompt="Please enter the cost per day for rental of a venue.  " sqref="C18" xr:uid="{00000000-0002-0000-0200-000004000000}"/>
    <dataValidation allowBlank="1" showInputMessage="1" showErrorMessage="1" promptTitle="Extra days" prompt="If &quot;away&quot; participants receive extra days of per diem, how many days? (usually 0, 1 or 2 days depending on country legislations)" sqref="C17" xr:uid="{00000000-0002-0000-0200-000005000000}"/>
    <dataValidation type="whole" operator="greaterThan" allowBlank="1" showInputMessage="1" showErrorMessage="1" promptTitle="Non-local per diem" prompt="Please enter standard per diem rate for participants coming from regional or provincial areas to &quot;local&quot; (nota bene, this may or may not be the same value for all participants depending on country legislation)_x000a_" sqref="C16" xr:uid="{00000000-0002-0000-0200-000006000000}">
      <formula1>-1</formula1>
    </dataValidation>
    <dataValidation type="whole" operator="greaterThan" allowBlank="1" showInputMessage="1" showErrorMessage="1" promptTitle="Taux per diem standard" prompt="Veuillez indiquer le per diem standard pour un participant local" sqref="C15" xr:uid="{00000000-0002-0000-0200-000007000000}">
      <formula1>-1</formula1>
    </dataValidation>
    <dataValidation allowBlank="1" showInputMessage="1" showErrorMessage="1" promptTitle="International consultant perdiem" prompt="Please enter the per diem rate for international consultants" sqref="C27" xr:uid="{00000000-0002-0000-0200-000008000000}"/>
    <dataValidation allowBlank="1" showInputMessage="1" showErrorMessage="1" promptTitle="Intl consultant daily rate" prompt="Please enter the daily rate for hiring an international consultant" sqref="C28" xr:uid="{00000000-0002-0000-0200-000009000000}"/>
    <dataValidation allowBlank="1" showInputMessage="1" showErrorMessage="1" promptTitle="Travel cost for intl consultant" prompt="Please enter the nationally accepted cost for one international roundtrip flight" sqref="C29" xr:uid="{00000000-0002-0000-0200-00000A000000}"/>
    <dataValidation allowBlank="1" showInputMessage="1" showErrorMessage="1" promptTitle="National consultant perdiem" prompt="Please enter the per diem rate for national consultants" sqref="C31" xr:uid="{00000000-0002-0000-0200-00000B000000}"/>
    <dataValidation allowBlank="1" showInputMessage="1" showErrorMessage="1" promptTitle="National consultant daily rate" prompt="Please enter the daily rate for hiring a national consultant" sqref="C32" xr:uid="{00000000-0002-0000-0200-00000C000000}"/>
    <dataValidation allowBlank="1" showInputMessage="1" showErrorMessage="1" promptTitle="Travel cost for intl consultant" prompt="Please enter the travel cost allowed for a national consultant" sqref="C33" xr:uid="{00000000-0002-0000-0200-00000D000000}"/>
    <dataValidation type="whole" operator="greaterThan" allowBlank="1" showInputMessage="1" showErrorMessage="1" promptTitle="Supervisor per diem rate" prompt="Please enter the standard per diem rate for a supervisor" sqref="G24" xr:uid="{00000000-0002-0000-0200-00000E000000}">
      <formula1>-1</formula1>
    </dataValidation>
    <dataValidation type="whole" operator="greaterThan" allowBlank="1" showInputMessage="1" showErrorMessage="1" promptTitle="Driver per diem rate" prompt="Please enter the standard per diem rate for a driver" sqref="G25" xr:uid="{00000000-0002-0000-0200-00000F000000}">
      <formula1>-1</formula1>
    </dataValidation>
    <dataValidation allowBlank="1" showInputMessage="1" showErrorMessage="1" promptTitle="Lunch cost per participant" prompt="Please enter the cost of lunch per participant" sqref="C19" xr:uid="{00000000-0002-0000-0200-000010000000}"/>
    <dataValidation allowBlank="1" showInputMessage="1" showErrorMessage="1" promptTitle="Tea break cost per participant" prompt="Please enter the cost of one tea break per participant" sqref="C20" xr:uid="{00000000-0002-0000-0200-000011000000}"/>
    <dataValidation allowBlank="1" showInputMessage="1" showErrorMessage="1" promptTitle="Trainer perdiem" prompt="Please enter the per diem rate for trainer" sqref="C22" xr:uid="{00000000-0002-0000-0200-000012000000}"/>
    <dataValidation allowBlank="1" showInputMessage="1" showErrorMessage="1" promptTitle="Trainer daily rate" prompt="Please enter the daily rate for hiring a trainer" sqref="C23" xr:uid="{00000000-0002-0000-0200-000013000000}"/>
  </dataValidations>
  <pageMargins left="0.7" right="0.7" top="0.75" bottom="0.75" header="0.3" footer="0.3"/>
  <pageSetup orientation="portrait" r:id="rId1"/>
  <drawing r:id="rId2"/>
  <legacyDrawing r:id="rId3"/>
  <controls>
    <mc:AlternateContent xmlns:mc="http://schemas.openxmlformats.org/markup-compatibility/2006">
      <mc:Choice Requires="x14">
        <control shapeId="55297" r:id="rId4" name="CommandButton1">
          <controlPr defaultSize="0" autoLine="0" r:id="rId5">
            <anchor moveWithCells="1">
              <from>
                <xdr:col>2</xdr:col>
                <xdr:colOff>828675</xdr:colOff>
                <xdr:row>2</xdr:row>
                <xdr:rowOff>85725</xdr:rowOff>
              </from>
              <to>
                <xdr:col>3</xdr:col>
                <xdr:colOff>1190625</xdr:colOff>
                <xdr:row>4</xdr:row>
                <xdr:rowOff>85725</xdr:rowOff>
              </to>
            </anchor>
          </controlPr>
        </control>
      </mc:Choice>
      <mc:Fallback>
        <control shapeId="55297" r:id="rId4" name="CommandButton1"/>
      </mc:Fallback>
    </mc:AlternateContent>
  </controls>
  <extLst>
    <ext xmlns:x14="http://schemas.microsoft.com/office/spreadsheetml/2009/9/main" uri="{CCE6A557-97BC-4b89-ADB6-D9C93CAAB3DF}">
      <x14:dataValidations xmlns:xm="http://schemas.microsoft.com/office/excel/2006/main" xWindow="432" yWindow="549" count="1">
        <x14:dataValidation type="list" allowBlank="1" showInputMessage="1" showErrorMessage="1" errorTitle="Nom invalide" error="Veuillez choisir une option de la liste" promptTitle="Pays" prompt="Veuillez choisir le pays dans la liste suivante:" xr:uid="{00000000-0002-0000-0200-000014000000}">
          <x14:formula1>
            <xm:f>'Internal data'!$N$3:$N$219</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2:XEV198"/>
  <sheetViews>
    <sheetView topLeftCell="A63" workbookViewId="0">
      <selection activeCell="N3" sqref="N3"/>
    </sheetView>
  </sheetViews>
  <sheetFormatPr defaultColWidth="9.140625" defaultRowHeight="15" x14ac:dyDescent="0.25"/>
  <cols>
    <col min="1" max="1" width="17.5703125" bestFit="1" customWidth="1"/>
    <col min="4" max="4" width="31.42578125" bestFit="1" customWidth="1"/>
    <col min="14" max="14" width="36.5703125" bestFit="1" customWidth="1"/>
    <col min="15" max="15" width="16.42578125" bestFit="1" customWidth="1"/>
    <col min="16" max="16" width="12.140625" bestFit="1" customWidth="1"/>
  </cols>
  <sheetData>
    <row r="2" spans="1:16 16371:16376" x14ac:dyDescent="0.25">
      <c r="D2" t="s">
        <v>45</v>
      </c>
      <c r="N2" s="102" t="s">
        <v>325</v>
      </c>
      <c r="O2" s="102" t="s">
        <v>326</v>
      </c>
      <c r="P2" s="102" t="s">
        <v>327</v>
      </c>
    </row>
    <row r="3" spans="1:16 16371:16376" ht="15.75" x14ac:dyDescent="0.25">
      <c r="D3" t="s">
        <v>110</v>
      </c>
      <c r="E3" t="s">
        <v>46</v>
      </c>
      <c r="N3" t="s">
        <v>663</v>
      </c>
      <c r="O3" t="s">
        <v>326</v>
      </c>
      <c r="P3" s="148" t="s">
        <v>327</v>
      </c>
      <c r="XEQ3" s="53">
        <f t="shared" ref="XEQ3:XEV3" si="0">IF($M3="Pending",0,$M3*XEL3)</f>
        <v>0</v>
      </c>
      <c r="XER3" s="53">
        <f t="shared" si="0"/>
        <v>0</v>
      </c>
      <c r="XES3" s="53">
        <f t="shared" si="0"/>
        <v>0</v>
      </c>
      <c r="XET3" s="53">
        <f t="shared" si="0"/>
        <v>0</v>
      </c>
      <c r="XEU3" s="53">
        <f t="shared" si="0"/>
        <v>0</v>
      </c>
      <c r="XEV3" s="53">
        <f t="shared" si="0"/>
        <v>0</v>
      </c>
    </row>
    <row r="4" spans="1:16 16371:16376" x14ac:dyDescent="0.25">
      <c r="D4" t="s">
        <v>111</v>
      </c>
      <c r="E4" t="s">
        <v>47</v>
      </c>
      <c r="N4" s="148" t="s">
        <v>133</v>
      </c>
      <c r="O4" t="s">
        <v>328</v>
      </c>
      <c r="P4" s="148" t="s">
        <v>329</v>
      </c>
    </row>
    <row r="5" spans="1:16 16371:16376" x14ac:dyDescent="0.25">
      <c r="D5" t="s">
        <v>112</v>
      </c>
      <c r="E5" t="s">
        <v>48</v>
      </c>
      <c r="N5" s="148" t="s">
        <v>134</v>
      </c>
      <c r="O5" t="s">
        <v>330</v>
      </c>
      <c r="P5" s="148" t="s">
        <v>331</v>
      </c>
    </row>
    <row r="6" spans="1:16 16371:16376" x14ac:dyDescent="0.25">
      <c r="D6" t="s">
        <v>113</v>
      </c>
      <c r="E6" t="s">
        <v>49</v>
      </c>
      <c r="N6" s="148" t="s">
        <v>135</v>
      </c>
      <c r="O6" t="s">
        <v>332</v>
      </c>
      <c r="P6" s="148" t="s">
        <v>333</v>
      </c>
    </row>
    <row r="7" spans="1:16 16371:16376" x14ac:dyDescent="0.25">
      <c r="D7" t="s">
        <v>114</v>
      </c>
      <c r="E7" t="s">
        <v>50</v>
      </c>
      <c r="N7" s="148" t="s">
        <v>136</v>
      </c>
      <c r="O7" t="s">
        <v>334</v>
      </c>
      <c r="P7" s="148" t="s">
        <v>331</v>
      </c>
    </row>
    <row r="8" spans="1:16 16371:16376" x14ac:dyDescent="0.25">
      <c r="D8" t="s">
        <v>115</v>
      </c>
      <c r="E8" t="s">
        <v>51</v>
      </c>
      <c r="N8" s="148" t="s">
        <v>137</v>
      </c>
      <c r="O8" t="s">
        <v>335</v>
      </c>
      <c r="P8" s="148" t="s">
        <v>333</v>
      </c>
    </row>
    <row r="9" spans="1:16 16371:16376" x14ac:dyDescent="0.25">
      <c r="N9" s="148" t="s">
        <v>336</v>
      </c>
      <c r="O9" t="s">
        <v>337</v>
      </c>
      <c r="P9" s="148" t="s">
        <v>338</v>
      </c>
    </row>
    <row r="10" spans="1:16 16371:16376" x14ac:dyDescent="0.25">
      <c r="N10" s="148" t="s">
        <v>138</v>
      </c>
      <c r="O10" t="s">
        <v>339</v>
      </c>
      <c r="P10" s="148" t="s">
        <v>338</v>
      </c>
    </row>
    <row r="11" spans="1:16 16371:16376" x14ac:dyDescent="0.25">
      <c r="N11" s="148" t="s">
        <v>139</v>
      </c>
      <c r="O11" t="s">
        <v>340</v>
      </c>
      <c r="P11" s="148" t="s">
        <v>331</v>
      </c>
    </row>
    <row r="12" spans="1:16 16371:16376" x14ac:dyDescent="0.25">
      <c r="A12" s="169" t="s">
        <v>548</v>
      </c>
      <c r="N12" s="148" t="s">
        <v>140</v>
      </c>
      <c r="O12" t="s">
        <v>341</v>
      </c>
      <c r="P12" s="148" t="s">
        <v>342</v>
      </c>
    </row>
    <row r="13" spans="1:16 16371:16376" ht="15.95" customHeight="1" x14ac:dyDescent="0.25">
      <c r="A13">
        <v>2017</v>
      </c>
      <c r="D13" s="102" t="s">
        <v>313</v>
      </c>
      <c r="N13" s="148" t="s">
        <v>141</v>
      </c>
      <c r="O13" t="s">
        <v>343</v>
      </c>
      <c r="P13" s="148" t="s">
        <v>331</v>
      </c>
    </row>
    <row r="14" spans="1:16 16371:16376" x14ac:dyDescent="0.25">
      <c r="A14">
        <v>2018</v>
      </c>
      <c r="D14" t="str">
        <f>'Informations de base'!D65</f>
        <v>Réunion</v>
      </c>
      <c r="N14" s="148" t="s">
        <v>142</v>
      </c>
      <c r="O14" t="s">
        <v>344</v>
      </c>
      <c r="P14" s="148" t="s">
        <v>331</v>
      </c>
    </row>
    <row r="15" spans="1:16 16371:16376" x14ac:dyDescent="0.25">
      <c r="A15">
        <v>2019</v>
      </c>
      <c r="D15" t="str">
        <f>'Informations de base'!D66</f>
        <v>Formation</v>
      </c>
      <c r="N15" s="148" t="s">
        <v>143</v>
      </c>
      <c r="O15" t="s">
        <v>345</v>
      </c>
      <c r="P15" s="148" t="s">
        <v>338</v>
      </c>
    </row>
    <row r="16" spans="1:16 16371:16376" x14ac:dyDescent="0.25">
      <c r="A16">
        <v>2020</v>
      </c>
      <c r="D16" t="str">
        <f>'Informations de base'!D67</f>
        <v>Atelier</v>
      </c>
      <c r="N16" s="148" t="s">
        <v>144</v>
      </c>
      <c r="O16" t="s">
        <v>346</v>
      </c>
      <c r="P16" s="148" t="s">
        <v>329</v>
      </c>
    </row>
    <row r="17" spans="1:16" x14ac:dyDescent="0.25">
      <c r="A17">
        <v>2021</v>
      </c>
      <c r="D17" t="str">
        <f>'Informations de base'!D68</f>
        <v>Développement de Manuel de procédures</v>
      </c>
      <c r="N17" s="148" t="s">
        <v>145</v>
      </c>
      <c r="O17" t="s">
        <v>347</v>
      </c>
      <c r="P17" s="148" t="s">
        <v>348</v>
      </c>
    </row>
    <row r="18" spans="1:16" x14ac:dyDescent="0.25">
      <c r="A18">
        <v>2022</v>
      </c>
      <c r="D18" t="str">
        <f>'Informations de base'!D69</f>
        <v>Communication</v>
      </c>
      <c r="N18" s="148" t="s">
        <v>146</v>
      </c>
      <c r="O18" t="s">
        <v>349</v>
      </c>
      <c r="P18" s="148" t="s">
        <v>338</v>
      </c>
    </row>
    <row r="19" spans="1:16" x14ac:dyDescent="0.25">
      <c r="A19">
        <v>2023</v>
      </c>
      <c r="D19" t="str">
        <f>'Informations de base'!D70</f>
        <v>Construction/insfrastructure</v>
      </c>
      <c r="N19" s="148" t="s">
        <v>147</v>
      </c>
      <c r="O19" t="s">
        <v>350</v>
      </c>
      <c r="P19" s="148" t="s">
        <v>331</v>
      </c>
    </row>
    <row r="20" spans="1:16" x14ac:dyDescent="0.25">
      <c r="A20">
        <v>2024</v>
      </c>
      <c r="D20" t="str">
        <f>'Informations de base'!D71</f>
        <v>Consultance</v>
      </c>
      <c r="N20" s="148" t="s">
        <v>148</v>
      </c>
      <c r="O20" t="s">
        <v>351</v>
      </c>
      <c r="P20" s="148" t="s">
        <v>331</v>
      </c>
    </row>
    <row r="21" spans="1:16" x14ac:dyDescent="0.25">
      <c r="A21">
        <v>2025</v>
      </c>
      <c r="D21" t="str">
        <f>'Informations de base'!D72</f>
        <v>Évaluation/Monitorage</v>
      </c>
      <c r="N21" s="148" t="s">
        <v>149</v>
      </c>
      <c r="O21" t="s">
        <v>352</v>
      </c>
      <c r="P21" s="148" t="s">
        <v>338</v>
      </c>
    </row>
    <row r="22" spans="1:16" x14ac:dyDescent="0.25">
      <c r="A22">
        <v>2026</v>
      </c>
      <c r="D22" t="str">
        <f>'Informations de base'!D73</f>
        <v>Supervision</v>
      </c>
      <c r="N22" s="148" t="s">
        <v>150</v>
      </c>
      <c r="O22" t="s">
        <v>353</v>
      </c>
      <c r="P22" s="148" t="s">
        <v>333</v>
      </c>
    </row>
    <row r="23" spans="1:16" x14ac:dyDescent="0.25">
      <c r="A23">
        <v>2027</v>
      </c>
      <c r="D23" t="str">
        <f>'Informations de base'!D74</f>
        <v>Ressources humaines</v>
      </c>
      <c r="N23" s="148" t="s">
        <v>151</v>
      </c>
      <c r="O23" t="s">
        <v>354</v>
      </c>
      <c r="P23" s="148" t="s">
        <v>348</v>
      </c>
    </row>
    <row r="24" spans="1:16" x14ac:dyDescent="0.25">
      <c r="A24">
        <v>2028</v>
      </c>
      <c r="D24" t="str">
        <f>'Informations de base'!D75</f>
        <v>Equipement</v>
      </c>
      <c r="N24" s="148" t="s">
        <v>152</v>
      </c>
      <c r="O24" t="s">
        <v>355</v>
      </c>
      <c r="P24" s="148" t="s">
        <v>338</v>
      </c>
    </row>
    <row r="25" spans="1:16" x14ac:dyDescent="0.25">
      <c r="A25">
        <v>2029</v>
      </c>
      <c r="D25" t="str">
        <f>'Informations de base'!D76</f>
        <v>Impression des documents</v>
      </c>
      <c r="N25" s="148" t="s">
        <v>153</v>
      </c>
      <c r="O25" t="s">
        <v>356</v>
      </c>
      <c r="P25" s="148" t="s">
        <v>331</v>
      </c>
    </row>
    <row r="26" spans="1:16" x14ac:dyDescent="0.25">
      <c r="A26">
        <v>2030</v>
      </c>
      <c r="D26" t="str">
        <f>'Informations de base'!D77</f>
        <v>Approvisionnement</v>
      </c>
      <c r="N26" s="148" t="s">
        <v>154</v>
      </c>
      <c r="O26" t="s">
        <v>357</v>
      </c>
      <c r="P26" s="148" t="s">
        <v>333</v>
      </c>
    </row>
    <row r="27" spans="1:16" x14ac:dyDescent="0.25">
      <c r="D27" t="str">
        <f>'Informations de base'!D78</f>
        <v>Prestation de services</v>
      </c>
      <c r="N27" s="148" t="s">
        <v>155</v>
      </c>
      <c r="O27" t="s">
        <v>358</v>
      </c>
      <c r="P27" s="148" t="s">
        <v>338</v>
      </c>
    </row>
    <row r="28" spans="1:16" x14ac:dyDescent="0.25">
      <c r="D28" t="str">
        <f>'Informations de base'!D79</f>
        <v>Exercise de simulation</v>
      </c>
      <c r="N28" s="148" t="s">
        <v>156</v>
      </c>
      <c r="O28" t="s">
        <v>359</v>
      </c>
      <c r="P28" s="148" t="s">
        <v>342</v>
      </c>
    </row>
    <row r="29" spans="1:16" x14ac:dyDescent="0.25">
      <c r="D29" t="str">
        <f>'Informations de base'!D80</f>
        <v>Plaidoyer</v>
      </c>
      <c r="N29" s="148" t="s">
        <v>157</v>
      </c>
      <c r="O29" t="s">
        <v>360</v>
      </c>
      <c r="P29" s="148" t="s">
        <v>331</v>
      </c>
    </row>
    <row r="30" spans="1:16" x14ac:dyDescent="0.25">
      <c r="D30" t="str">
        <f>'Informations de base'!D81</f>
        <v>Enquête</v>
      </c>
      <c r="N30" s="148" t="s">
        <v>158</v>
      </c>
      <c r="O30" t="s">
        <v>361</v>
      </c>
      <c r="P30" s="148" t="s">
        <v>333</v>
      </c>
    </row>
    <row r="31" spans="1:16" x14ac:dyDescent="0.25">
      <c r="D31" t="str">
        <f>'Informations de base'!D82</f>
        <v>Campagne</v>
      </c>
      <c r="N31" s="148" t="s">
        <v>159</v>
      </c>
      <c r="O31" t="s">
        <v>362</v>
      </c>
      <c r="P31" s="148" t="s">
        <v>333</v>
      </c>
    </row>
    <row r="32" spans="1:16" x14ac:dyDescent="0.25">
      <c r="N32" s="148" t="s">
        <v>160</v>
      </c>
      <c r="O32" t="s">
        <v>363</v>
      </c>
      <c r="P32" s="148" t="s">
        <v>342</v>
      </c>
    </row>
    <row r="33" spans="1:16" x14ac:dyDescent="0.25">
      <c r="D33" s="102" t="s">
        <v>543</v>
      </c>
      <c r="N33" s="148" t="s">
        <v>161</v>
      </c>
      <c r="O33" t="s">
        <v>364</v>
      </c>
      <c r="P33" s="148" t="s">
        <v>333</v>
      </c>
    </row>
    <row r="34" spans="1:16" x14ac:dyDescent="0.25">
      <c r="D34" t="str">
        <f>'Informations de base'!E65</f>
        <v>Ministère chargé de la santé</v>
      </c>
      <c r="N34" s="148" t="s">
        <v>162</v>
      </c>
      <c r="O34" t="s">
        <v>365</v>
      </c>
      <c r="P34" s="148" t="s">
        <v>338</v>
      </c>
    </row>
    <row r="35" spans="1:16" x14ac:dyDescent="0.25">
      <c r="D35" t="str">
        <f>'Informations de base'!E66</f>
        <v xml:space="preserve">Ministère chargé de l'agriculture et de l'élevage </v>
      </c>
      <c r="N35" s="148" t="s">
        <v>163</v>
      </c>
      <c r="O35" t="s">
        <v>545</v>
      </c>
      <c r="P35" s="148" t="s">
        <v>333</v>
      </c>
    </row>
    <row r="36" spans="1:16" x14ac:dyDescent="0.25">
      <c r="D36" t="str">
        <f>'Informations de base'!E67</f>
        <v>Ministère chargé de l'environnement et des ressources forestières</v>
      </c>
      <c r="N36" s="148" t="s">
        <v>164</v>
      </c>
      <c r="O36" t="s">
        <v>366</v>
      </c>
      <c r="P36" s="148" t="s">
        <v>333</v>
      </c>
    </row>
    <row r="37" spans="1:16" x14ac:dyDescent="0.25">
      <c r="D37" t="str">
        <f>'Informations de base'!E68</f>
        <v>Ministère chargé de l'administration du territoire</v>
      </c>
      <c r="N37" s="148" t="s">
        <v>165</v>
      </c>
      <c r="O37" t="s">
        <v>367</v>
      </c>
      <c r="P37" s="148" t="s">
        <v>333</v>
      </c>
    </row>
    <row r="38" spans="1:16" x14ac:dyDescent="0.25">
      <c r="D38" t="str">
        <f>'Informations de base'!E69</f>
        <v xml:space="preserve">Ministère chargé de la sécurité </v>
      </c>
      <c r="N38" s="148" t="s">
        <v>166</v>
      </c>
      <c r="O38" t="s">
        <v>368</v>
      </c>
      <c r="P38" s="148" t="s">
        <v>338</v>
      </c>
    </row>
    <row r="39" spans="1:16" x14ac:dyDescent="0.25">
      <c r="D39" t="str">
        <f>'Informations de base'!E70</f>
        <v>Ministère  chargé de l'économie et des finances</v>
      </c>
      <c r="N39" s="148" t="s">
        <v>167</v>
      </c>
      <c r="O39" t="s">
        <v>369</v>
      </c>
      <c r="P39" s="148" t="s">
        <v>342</v>
      </c>
    </row>
    <row r="40" spans="1:16" x14ac:dyDescent="0.25">
      <c r="D40" t="str">
        <f>'Informations de base'!E71</f>
        <v>Ministère chargé du plan</v>
      </c>
      <c r="N40" s="148" t="s">
        <v>168</v>
      </c>
      <c r="O40" t="s">
        <v>370</v>
      </c>
      <c r="P40" s="148" t="s">
        <v>338</v>
      </c>
    </row>
    <row r="41" spans="1:16" x14ac:dyDescent="0.25">
      <c r="D41" t="str">
        <f>'Informations de base'!E72</f>
        <v xml:space="preserve">Ministère chargé de l'énergie et des mines </v>
      </c>
      <c r="N41" s="148" t="s">
        <v>169</v>
      </c>
      <c r="O41" t="s">
        <v>371</v>
      </c>
      <c r="P41" s="148" t="s">
        <v>333</v>
      </c>
    </row>
    <row r="42" spans="1:16" x14ac:dyDescent="0.25">
      <c r="D42" t="str">
        <f>'Informations de base'!E73</f>
        <v xml:space="preserve">Ministère chargé de l'enseignement supérieur </v>
      </c>
      <c r="N42" s="148" t="s">
        <v>170</v>
      </c>
      <c r="O42" t="s">
        <v>372</v>
      </c>
      <c r="P42" s="148" t="s">
        <v>333</v>
      </c>
    </row>
    <row r="43" spans="1:16" x14ac:dyDescent="0.25">
      <c r="D43" t="str">
        <f>'Informations de base'!E74</f>
        <v>Ministère  chargé des affaires étrangères et de la coopération</v>
      </c>
      <c r="N43" s="148" t="s">
        <v>171</v>
      </c>
      <c r="O43" t="s">
        <v>373</v>
      </c>
      <c r="P43" s="148" t="s">
        <v>342</v>
      </c>
    </row>
    <row r="44" spans="1:16" x14ac:dyDescent="0.25">
      <c r="D44" t="str">
        <f>'Informations de base'!E75</f>
        <v>Ministère chargé de la communication</v>
      </c>
      <c r="N44" s="148" t="s">
        <v>172</v>
      </c>
      <c r="O44" t="s">
        <v>374</v>
      </c>
      <c r="P44" s="148" t="s">
        <v>338</v>
      </c>
    </row>
    <row r="45" spans="1:16" x14ac:dyDescent="0.25">
      <c r="D45" t="str">
        <f>'Informations de base'!E76</f>
        <v xml:space="preserve">Ministère chargé de l'économie maritime </v>
      </c>
      <c r="N45" s="148" t="s">
        <v>375</v>
      </c>
      <c r="O45" t="s">
        <v>376</v>
      </c>
      <c r="P45" s="148" t="s">
        <v>333</v>
      </c>
    </row>
    <row r="46" spans="1:16" x14ac:dyDescent="0.25">
      <c r="A46" t="s">
        <v>52</v>
      </c>
      <c r="D46" t="str">
        <f>'Informations de base'!E77</f>
        <v xml:space="preserve">Ministère chargé des transports </v>
      </c>
      <c r="N46" s="148" t="s">
        <v>173</v>
      </c>
      <c r="O46" t="s">
        <v>377</v>
      </c>
      <c r="P46" s="148" t="s">
        <v>331</v>
      </c>
    </row>
    <row r="47" spans="1:16" x14ac:dyDescent="0.25">
      <c r="A47" s="154">
        <v>44390.156666666662</v>
      </c>
      <c r="D47" t="str">
        <f>'Informations de base'!E78</f>
        <v>Ministère chargé du commerce</v>
      </c>
      <c r="N47" s="148" t="s">
        <v>174</v>
      </c>
      <c r="O47" t="s">
        <v>378</v>
      </c>
      <c r="P47" s="148" t="s">
        <v>338</v>
      </c>
    </row>
    <row r="48" spans="1:16" x14ac:dyDescent="0.25">
      <c r="D48" t="str">
        <f>'Informations de base'!E79</f>
        <v>Autre 14</v>
      </c>
      <c r="N48" s="148" t="s">
        <v>175</v>
      </c>
      <c r="O48" t="s">
        <v>379</v>
      </c>
      <c r="P48" s="148" t="s">
        <v>331</v>
      </c>
    </row>
    <row r="49" spans="4:16" x14ac:dyDescent="0.25">
      <c r="D49" t="str">
        <f>'Informations de base'!E80</f>
        <v>Autre 15</v>
      </c>
      <c r="N49" s="148" t="s">
        <v>176</v>
      </c>
      <c r="O49" t="s">
        <v>380</v>
      </c>
      <c r="P49" s="148" t="s">
        <v>331</v>
      </c>
    </row>
    <row r="50" spans="4:16" x14ac:dyDescent="0.25">
      <c r="D50" t="str">
        <f>'Informations de base'!E81</f>
        <v>Autre 16</v>
      </c>
      <c r="N50" s="148" t="s">
        <v>381</v>
      </c>
      <c r="O50" t="s">
        <v>382</v>
      </c>
      <c r="P50" s="148" t="s">
        <v>348</v>
      </c>
    </row>
    <row r="51" spans="4:16" x14ac:dyDescent="0.25">
      <c r="D51" t="str">
        <f>'Informations de base'!E82</f>
        <v>Autre 17</v>
      </c>
      <c r="N51" s="148" t="s">
        <v>177</v>
      </c>
      <c r="O51" t="s">
        <v>383</v>
      </c>
      <c r="P51" s="148" t="s">
        <v>333</v>
      </c>
    </row>
    <row r="52" spans="4:16" x14ac:dyDescent="0.25">
      <c r="N52" s="148" t="s">
        <v>178</v>
      </c>
      <c r="O52" t="s">
        <v>384</v>
      </c>
      <c r="P52" s="148" t="s">
        <v>331</v>
      </c>
    </row>
    <row r="53" spans="4:16" x14ac:dyDescent="0.25">
      <c r="N53" s="148" t="s">
        <v>179</v>
      </c>
      <c r="O53" t="s">
        <v>385</v>
      </c>
      <c r="P53" s="148" t="s">
        <v>329</v>
      </c>
    </row>
    <row r="54" spans="4:16" x14ac:dyDescent="0.25">
      <c r="N54" s="148" t="s">
        <v>180</v>
      </c>
      <c r="O54" t="s">
        <v>386</v>
      </c>
      <c r="P54" s="148" t="s">
        <v>338</v>
      </c>
    </row>
    <row r="55" spans="4:16" x14ac:dyDescent="0.25">
      <c r="N55" s="148" t="s">
        <v>181</v>
      </c>
      <c r="O55" t="s">
        <v>387</v>
      </c>
      <c r="P55" s="148" t="s">
        <v>338</v>
      </c>
    </row>
    <row r="56" spans="4:16" x14ac:dyDescent="0.25">
      <c r="N56" s="148" t="s">
        <v>182</v>
      </c>
      <c r="O56" t="s">
        <v>388</v>
      </c>
      <c r="P56" s="148" t="s">
        <v>338</v>
      </c>
    </row>
    <row r="57" spans="4:16" x14ac:dyDescent="0.25">
      <c r="N57" s="148" t="s">
        <v>183</v>
      </c>
      <c r="O57" t="s">
        <v>389</v>
      </c>
      <c r="P57" s="148" t="s">
        <v>329</v>
      </c>
    </row>
    <row r="58" spans="4:16" x14ac:dyDescent="0.25">
      <c r="N58" s="148" t="s">
        <v>184</v>
      </c>
      <c r="O58" t="s">
        <v>390</v>
      </c>
      <c r="P58" s="148" t="s">
        <v>338</v>
      </c>
    </row>
    <row r="59" spans="4:16" x14ac:dyDescent="0.25">
      <c r="N59" s="148" t="s">
        <v>185</v>
      </c>
      <c r="O59" t="s">
        <v>391</v>
      </c>
      <c r="P59" s="148" t="s">
        <v>333</v>
      </c>
    </row>
    <row r="60" spans="4:16" x14ac:dyDescent="0.25">
      <c r="N60" s="148" t="s">
        <v>186</v>
      </c>
      <c r="O60" t="s">
        <v>392</v>
      </c>
      <c r="P60" s="148" t="s">
        <v>333</v>
      </c>
    </row>
    <row r="61" spans="4:16" x14ac:dyDescent="0.25">
      <c r="N61" s="148" t="s">
        <v>187</v>
      </c>
      <c r="O61" t="s">
        <v>393</v>
      </c>
      <c r="P61" s="148" t="s">
        <v>331</v>
      </c>
    </row>
    <row r="62" spans="4:16" x14ac:dyDescent="0.25">
      <c r="N62" s="148" t="s">
        <v>188</v>
      </c>
      <c r="O62" t="s">
        <v>394</v>
      </c>
      <c r="P62" s="148" t="s">
        <v>333</v>
      </c>
    </row>
    <row r="63" spans="4:16" x14ac:dyDescent="0.25">
      <c r="N63" s="148" t="s">
        <v>189</v>
      </c>
      <c r="O63" t="s">
        <v>395</v>
      </c>
      <c r="P63" s="148" t="s">
        <v>342</v>
      </c>
    </row>
    <row r="64" spans="4:16" x14ac:dyDescent="0.25">
      <c r="N64" s="148" t="s">
        <v>190</v>
      </c>
      <c r="O64" t="s">
        <v>396</v>
      </c>
      <c r="P64" s="148" t="s">
        <v>331</v>
      </c>
    </row>
    <row r="65" spans="14:16" x14ac:dyDescent="0.25">
      <c r="N65" s="148" t="s">
        <v>191</v>
      </c>
      <c r="O65" t="s">
        <v>397</v>
      </c>
      <c r="P65" s="148" t="s">
        <v>331</v>
      </c>
    </row>
    <row r="66" spans="14:16" x14ac:dyDescent="0.25">
      <c r="N66" s="148" t="s">
        <v>192</v>
      </c>
      <c r="O66" t="s">
        <v>398</v>
      </c>
      <c r="P66" s="148" t="s">
        <v>333</v>
      </c>
    </row>
    <row r="67" spans="14:16" x14ac:dyDescent="0.25">
      <c r="N67" s="148" t="s">
        <v>193</v>
      </c>
      <c r="O67" t="s">
        <v>399</v>
      </c>
      <c r="P67" s="148" t="s">
        <v>333</v>
      </c>
    </row>
    <row r="68" spans="14:16" x14ac:dyDescent="0.25">
      <c r="N68" s="148" t="s">
        <v>194</v>
      </c>
      <c r="O68" t="s">
        <v>400</v>
      </c>
      <c r="P68" s="148" t="s">
        <v>331</v>
      </c>
    </row>
    <row r="69" spans="14:16" x14ac:dyDescent="0.25">
      <c r="N69" s="148" t="s">
        <v>195</v>
      </c>
      <c r="O69" t="s">
        <v>401</v>
      </c>
      <c r="P69" s="148" t="s">
        <v>331</v>
      </c>
    </row>
    <row r="70" spans="14:16" x14ac:dyDescent="0.25">
      <c r="N70" s="148" t="s">
        <v>196</v>
      </c>
      <c r="O70" t="s">
        <v>402</v>
      </c>
      <c r="P70" s="148" t="s">
        <v>333</v>
      </c>
    </row>
    <row r="71" spans="14:16" x14ac:dyDescent="0.25">
      <c r="N71" s="148" t="s">
        <v>197</v>
      </c>
      <c r="O71" t="s">
        <v>403</v>
      </c>
      <c r="P71" s="148" t="s">
        <v>331</v>
      </c>
    </row>
    <row r="72" spans="14:16" x14ac:dyDescent="0.25">
      <c r="N72" s="148" t="s">
        <v>198</v>
      </c>
      <c r="O72" t="s">
        <v>404</v>
      </c>
      <c r="P72" s="148" t="s">
        <v>338</v>
      </c>
    </row>
    <row r="73" spans="14:16" x14ac:dyDescent="0.25">
      <c r="N73" s="148" t="s">
        <v>199</v>
      </c>
      <c r="O73" t="s">
        <v>405</v>
      </c>
      <c r="P73" s="148" t="s">
        <v>338</v>
      </c>
    </row>
    <row r="74" spans="14:16" x14ac:dyDescent="0.25">
      <c r="N74" s="148" t="s">
        <v>200</v>
      </c>
      <c r="O74" t="s">
        <v>406</v>
      </c>
      <c r="P74" s="148" t="s">
        <v>333</v>
      </c>
    </row>
    <row r="75" spans="14:16" x14ac:dyDescent="0.25">
      <c r="N75" s="148" t="s">
        <v>201</v>
      </c>
      <c r="O75" t="s">
        <v>407</v>
      </c>
      <c r="P75" s="148" t="s">
        <v>333</v>
      </c>
    </row>
    <row r="76" spans="14:16" x14ac:dyDescent="0.25">
      <c r="N76" s="148" t="s">
        <v>202</v>
      </c>
      <c r="O76" t="s">
        <v>408</v>
      </c>
      <c r="P76" s="148" t="s">
        <v>338</v>
      </c>
    </row>
    <row r="77" spans="14:16" x14ac:dyDescent="0.25">
      <c r="N77" s="148" t="s">
        <v>203</v>
      </c>
      <c r="O77" t="s">
        <v>409</v>
      </c>
      <c r="P77" s="148" t="s">
        <v>338</v>
      </c>
    </row>
    <row r="78" spans="14:16" x14ac:dyDescent="0.25">
      <c r="N78" s="148" t="s">
        <v>204</v>
      </c>
      <c r="O78" t="s">
        <v>410</v>
      </c>
      <c r="P78" s="148" t="s">
        <v>338</v>
      </c>
    </row>
    <row r="79" spans="14:16" x14ac:dyDescent="0.25">
      <c r="N79" s="148" t="s">
        <v>205</v>
      </c>
      <c r="O79" t="s">
        <v>411</v>
      </c>
      <c r="P79" s="148" t="s">
        <v>331</v>
      </c>
    </row>
    <row r="80" spans="14:16" x14ac:dyDescent="0.25">
      <c r="N80" s="148" t="s">
        <v>206</v>
      </c>
      <c r="O80" t="s">
        <v>412</v>
      </c>
      <c r="P80" s="148" t="s">
        <v>331</v>
      </c>
    </row>
    <row r="81" spans="14:16" x14ac:dyDescent="0.25">
      <c r="N81" s="148" t="s">
        <v>207</v>
      </c>
      <c r="O81" t="s">
        <v>413</v>
      </c>
      <c r="P81" s="148" t="s">
        <v>348</v>
      </c>
    </row>
    <row r="82" spans="14:16" x14ac:dyDescent="0.25">
      <c r="N82" s="148" t="s">
        <v>208</v>
      </c>
      <c r="O82" t="s">
        <v>414</v>
      </c>
      <c r="P82" s="148" t="s">
        <v>348</v>
      </c>
    </row>
    <row r="83" spans="14:16" x14ac:dyDescent="0.25">
      <c r="N83" s="148" t="s">
        <v>415</v>
      </c>
      <c r="O83" t="s">
        <v>416</v>
      </c>
      <c r="P83" s="148" t="s">
        <v>329</v>
      </c>
    </row>
    <row r="84" spans="14:16" x14ac:dyDescent="0.25">
      <c r="N84" s="148" t="s">
        <v>209</v>
      </c>
      <c r="O84" t="s">
        <v>417</v>
      </c>
      <c r="P84" s="148" t="s">
        <v>329</v>
      </c>
    </row>
    <row r="85" spans="14:16" x14ac:dyDescent="0.25">
      <c r="N85" s="148" t="s">
        <v>210</v>
      </c>
      <c r="O85" t="s">
        <v>418</v>
      </c>
      <c r="P85" s="148" t="s">
        <v>331</v>
      </c>
    </row>
    <row r="86" spans="14:16" x14ac:dyDescent="0.25">
      <c r="N86" s="148" t="s">
        <v>211</v>
      </c>
      <c r="O86" t="s">
        <v>419</v>
      </c>
      <c r="P86" s="148" t="s">
        <v>331</v>
      </c>
    </row>
    <row r="87" spans="14:16" x14ac:dyDescent="0.25">
      <c r="N87" s="148" t="s">
        <v>212</v>
      </c>
      <c r="O87" t="s">
        <v>420</v>
      </c>
      <c r="P87" s="148" t="s">
        <v>331</v>
      </c>
    </row>
    <row r="88" spans="14:16" x14ac:dyDescent="0.25">
      <c r="N88" s="148" t="s">
        <v>213</v>
      </c>
      <c r="O88" t="s">
        <v>421</v>
      </c>
      <c r="P88" s="148" t="s">
        <v>338</v>
      </c>
    </row>
    <row r="89" spans="14:16" x14ac:dyDescent="0.25">
      <c r="N89" s="148" t="s">
        <v>214</v>
      </c>
      <c r="O89" t="s">
        <v>422</v>
      </c>
      <c r="P89" s="148" t="s">
        <v>342</v>
      </c>
    </row>
    <row r="90" spans="14:16" x14ac:dyDescent="0.25">
      <c r="N90" s="148" t="s">
        <v>215</v>
      </c>
      <c r="O90" t="s">
        <v>423</v>
      </c>
      <c r="P90" s="148" t="s">
        <v>329</v>
      </c>
    </row>
    <row r="91" spans="14:16" x14ac:dyDescent="0.25">
      <c r="N91" s="148" t="s">
        <v>216</v>
      </c>
      <c r="O91" t="s">
        <v>424</v>
      </c>
      <c r="P91" s="148" t="s">
        <v>331</v>
      </c>
    </row>
    <row r="92" spans="14:16" x14ac:dyDescent="0.25">
      <c r="N92" s="148" t="s">
        <v>217</v>
      </c>
      <c r="O92" t="s">
        <v>425</v>
      </c>
      <c r="P92" s="148" t="s">
        <v>333</v>
      </c>
    </row>
    <row r="93" spans="14:16" x14ac:dyDescent="0.25">
      <c r="N93" s="148" t="s">
        <v>218</v>
      </c>
      <c r="O93" t="s">
        <v>426</v>
      </c>
      <c r="P93" s="148" t="s">
        <v>342</v>
      </c>
    </row>
    <row r="94" spans="14:16" x14ac:dyDescent="0.25">
      <c r="N94" s="148" t="s">
        <v>427</v>
      </c>
      <c r="O94" t="s">
        <v>428</v>
      </c>
      <c r="P94" s="148" t="s">
        <v>342</v>
      </c>
    </row>
    <row r="95" spans="14:16" x14ac:dyDescent="0.25">
      <c r="N95" s="148" t="s">
        <v>219</v>
      </c>
      <c r="O95" t="s">
        <v>429</v>
      </c>
      <c r="P95" s="148" t="s">
        <v>329</v>
      </c>
    </row>
    <row r="96" spans="14:16" x14ac:dyDescent="0.25">
      <c r="N96" s="148" t="s">
        <v>220</v>
      </c>
      <c r="O96" t="s">
        <v>430</v>
      </c>
      <c r="P96" s="148" t="s">
        <v>331</v>
      </c>
    </row>
    <row r="97" spans="14:16" x14ac:dyDescent="0.25">
      <c r="N97" s="148" t="s">
        <v>221</v>
      </c>
      <c r="O97" t="s">
        <v>431</v>
      </c>
      <c r="P97" s="148" t="s">
        <v>342</v>
      </c>
    </row>
    <row r="98" spans="14:16" x14ac:dyDescent="0.25">
      <c r="N98" s="148" t="s">
        <v>222</v>
      </c>
      <c r="O98" t="s">
        <v>432</v>
      </c>
      <c r="P98" s="148" t="s">
        <v>331</v>
      </c>
    </row>
    <row r="99" spans="14:16" x14ac:dyDescent="0.25">
      <c r="N99" s="148" t="s">
        <v>223</v>
      </c>
      <c r="O99" t="s">
        <v>433</v>
      </c>
      <c r="P99" s="148" t="s">
        <v>329</v>
      </c>
    </row>
    <row r="100" spans="14:16" x14ac:dyDescent="0.25">
      <c r="N100" s="148" t="s">
        <v>224</v>
      </c>
      <c r="O100" t="s">
        <v>434</v>
      </c>
      <c r="P100" s="148" t="s">
        <v>333</v>
      </c>
    </row>
    <row r="101" spans="14:16" x14ac:dyDescent="0.25">
      <c r="N101" s="148" t="s">
        <v>225</v>
      </c>
      <c r="O101" t="s">
        <v>435</v>
      </c>
      <c r="P101" s="148" t="s">
        <v>333</v>
      </c>
    </row>
    <row r="102" spans="14:16" x14ac:dyDescent="0.25">
      <c r="N102" s="148" t="s">
        <v>436</v>
      </c>
      <c r="O102" t="s">
        <v>437</v>
      </c>
      <c r="P102" s="148" t="s">
        <v>329</v>
      </c>
    </row>
    <row r="103" spans="14:16" x14ac:dyDescent="0.25">
      <c r="N103" s="148" t="s">
        <v>226</v>
      </c>
      <c r="O103" t="s">
        <v>438</v>
      </c>
      <c r="P103" s="148" t="s">
        <v>331</v>
      </c>
    </row>
    <row r="104" spans="14:16" x14ac:dyDescent="0.25">
      <c r="N104" s="148" t="s">
        <v>227</v>
      </c>
      <c r="O104" t="s">
        <v>439</v>
      </c>
      <c r="P104" s="148" t="s">
        <v>331</v>
      </c>
    </row>
    <row r="105" spans="14:16" ht="30" x14ac:dyDescent="0.25">
      <c r="N105" s="148" t="s">
        <v>440</v>
      </c>
      <c r="O105" t="s">
        <v>441</v>
      </c>
      <c r="P105" s="148" t="s">
        <v>331</v>
      </c>
    </row>
    <row r="106" spans="14:16" x14ac:dyDescent="0.25">
      <c r="N106" s="148" t="s">
        <v>228</v>
      </c>
      <c r="O106" t="s">
        <v>442</v>
      </c>
      <c r="P106" s="148" t="s">
        <v>333</v>
      </c>
    </row>
    <row r="107" spans="14:16" x14ac:dyDescent="0.25">
      <c r="N107" s="148" t="s">
        <v>229</v>
      </c>
      <c r="O107" t="s">
        <v>443</v>
      </c>
      <c r="P107" s="148" t="s">
        <v>333</v>
      </c>
    </row>
    <row r="108" spans="14:16" x14ac:dyDescent="0.25">
      <c r="N108" s="148" t="s">
        <v>230</v>
      </c>
      <c r="O108" t="s">
        <v>444</v>
      </c>
      <c r="P108" s="148" t="s">
        <v>342</v>
      </c>
    </row>
    <row r="109" spans="14:16" x14ac:dyDescent="0.25">
      <c r="N109" s="148" t="s">
        <v>231</v>
      </c>
      <c r="O109" t="s">
        <v>445</v>
      </c>
      <c r="P109" s="148" t="s">
        <v>348</v>
      </c>
    </row>
    <row r="110" spans="14:16" x14ac:dyDescent="0.25">
      <c r="N110" s="148" t="s">
        <v>232</v>
      </c>
      <c r="O110" t="s">
        <v>446</v>
      </c>
      <c r="P110" s="148" t="s">
        <v>333</v>
      </c>
    </row>
    <row r="111" spans="14:16" x14ac:dyDescent="0.25">
      <c r="N111" s="148" t="s">
        <v>233</v>
      </c>
      <c r="O111" t="s">
        <v>447</v>
      </c>
      <c r="P111" s="148" t="s">
        <v>331</v>
      </c>
    </row>
    <row r="112" spans="14:16" x14ac:dyDescent="0.25">
      <c r="N112" s="148" t="s">
        <v>234</v>
      </c>
      <c r="O112" t="s">
        <v>448</v>
      </c>
      <c r="P112" s="148" t="s">
        <v>342</v>
      </c>
    </row>
    <row r="113" spans="14:16" x14ac:dyDescent="0.25">
      <c r="N113" s="148" t="s">
        <v>235</v>
      </c>
      <c r="O113" t="s">
        <v>449</v>
      </c>
      <c r="P113" s="148" t="s">
        <v>333</v>
      </c>
    </row>
    <row r="114" spans="14:16" x14ac:dyDescent="0.25">
      <c r="N114" s="148" t="s">
        <v>236</v>
      </c>
      <c r="O114" t="s">
        <v>450</v>
      </c>
      <c r="P114" s="148" t="s">
        <v>333</v>
      </c>
    </row>
    <row r="115" spans="14:16" x14ac:dyDescent="0.25">
      <c r="N115" s="148" t="s">
        <v>237</v>
      </c>
      <c r="O115" t="s">
        <v>451</v>
      </c>
      <c r="P115" s="148" t="s">
        <v>338</v>
      </c>
    </row>
    <row r="116" spans="14:16" x14ac:dyDescent="0.25">
      <c r="N116" s="148" t="s">
        <v>452</v>
      </c>
      <c r="O116" t="s">
        <v>453</v>
      </c>
      <c r="P116" s="148" t="s">
        <v>342</v>
      </c>
    </row>
    <row r="117" spans="14:16" x14ac:dyDescent="0.25">
      <c r="N117" s="148" t="s">
        <v>454</v>
      </c>
      <c r="O117" t="s">
        <v>455</v>
      </c>
      <c r="P117" s="148" t="s">
        <v>331</v>
      </c>
    </row>
    <row r="118" spans="14:16" x14ac:dyDescent="0.25">
      <c r="N118" s="148" t="s">
        <v>238</v>
      </c>
      <c r="O118" t="s">
        <v>456</v>
      </c>
      <c r="P118" s="148" t="s">
        <v>331</v>
      </c>
    </row>
    <row r="119" spans="14:16" x14ac:dyDescent="0.25">
      <c r="N119" s="148" t="s">
        <v>239</v>
      </c>
      <c r="O119" t="s">
        <v>457</v>
      </c>
      <c r="P119" s="148" t="s">
        <v>342</v>
      </c>
    </row>
    <row r="120" spans="14:16" x14ac:dyDescent="0.25">
      <c r="N120" s="148" t="s">
        <v>240</v>
      </c>
      <c r="O120" t="s">
        <v>458</v>
      </c>
      <c r="P120" s="148" t="s">
        <v>331</v>
      </c>
    </row>
    <row r="121" spans="14:16" x14ac:dyDescent="0.25">
      <c r="N121" s="148" t="s">
        <v>241</v>
      </c>
      <c r="O121" t="s">
        <v>459</v>
      </c>
      <c r="P121" s="148" t="s">
        <v>329</v>
      </c>
    </row>
    <row r="122" spans="14:16" x14ac:dyDescent="0.25">
      <c r="N122" s="148" t="s">
        <v>242</v>
      </c>
      <c r="O122" t="s">
        <v>460</v>
      </c>
      <c r="P122" s="148" t="s">
        <v>333</v>
      </c>
    </row>
    <row r="123" spans="14:16" x14ac:dyDescent="0.25">
      <c r="N123" s="148" t="s">
        <v>243</v>
      </c>
      <c r="O123" t="s">
        <v>461</v>
      </c>
      <c r="P123" s="148" t="s">
        <v>348</v>
      </c>
    </row>
    <row r="124" spans="14:16" x14ac:dyDescent="0.25">
      <c r="N124" s="148" t="s">
        <v>244</v>
      </c>
      <c r="O124" t="s">
        <v>462</v>
      </c>
      <c r="P124" s="148" t="s">
        <v>333</v>
      </c>
    </row>
    <row r="125" spans="14:16" x14ac:dyDescent="0.25">
      <c r="N125" s="148" t="s">
        <v>245</v>
      </c>
      <c r="O125" t="s">
        <v>463</v>
      </c>
      <c r="P125" s="148" t="s">
        <v>342</v>
      </c>
    </row>
    <row r="126" spans="14:16" x14ac:dyDescent="0.25">
      <c r="N126" s="148" t="s">
        <v>246</v>
      </c>
      <c r="O126" t="s">
        <v>464</v>
      </c>
      <c r="P126" s="148" t="s">
        <v>348</v>
      </c>
    </row>
    <row r="127" spans="14:16" x14ac:dyDescent="0.25">
      <c r="N127" s="148" t="s">
        <v>247</v>
      </c>
      <c r="O127" t="s">
        <v>465</v>
      </c>
      <c r="P127" s="148" t="s">
        <v>331</v>
      </c>
    </row>
    <row r="128" spans="14:16" x14ac:dyDescent="0.25">
      <c r="N128" s="148" t="s">
        <v>248</v>
      </c>
      <c r="O128" t="s">
        <v>466</v>
      </c>
      <c r="P128" s="148" t="s">
        <v>342</v>
      </c>
    </row>
    <row r="129" spans="14:16" x14ac:dyDescent="0.25">
      <c r="N129" s="148" t="s">
        <v>249</v>
      </c>
      <c r="O129" t="s">
        <v>467</v>
      </c>
      <c r="P129" s="148" t="s">
        <v>338</v>
      </c>
    </row>
    <row r="130" spans="14:16" x14ac:dyDescent="0.25">
      <c r="N130" s="148" t="s">
        <v>250</v>
      </c>
      <c r="O130" t="s">
        <v>468</v>
      </c>
      <c r="P130" s="148" t="s">
        <v>333</v>
      </c>
    </row>
    <row r="131" spans="14:16" x14ac:dyDescent="0.25">
      <c r="N131" s="148" t="s">
        <v>251</v>
      </c>
      <c r="O131" t="s">
        <v>469</v>
      </c>
      <c r="P131" s="148" t="s">
        <v>333</v>
      </c>
    </row>
    <row r="132" spans="14:16" x14ac:dyDescent="0.25">
      <c r="N132" s="148" t="s">
        <v>252</v>
      </c>
      <c r="O132" t="s">
        <v>470</v>
      </c>
      <c r="P132" s="148" t="s">
        <v>342</v>
      </c>
    </row>
    <row r="133" spans="14:16" x14ac:dyDescent="0.25">
      <c r="N133" s="148" t="s">
        <v>253</v>
      </c>
      <c r="O133" t="s">
        <v>471</v>
      </c>
      <c r="P133" s="148" t="s">
        <v>331</v>
      </c>
    </row>
    <row r="134" spans="14:16" x14ac:dyDescent="0.25">
      <c r="N134" s="148" t="s">
        <v>254</v>
      </c>
      <c r="O134" t="s">
        <v>472</v>
      </c>
      <c r="P134" s="148" t="s">
        <v>329</v>
      </c>
    </row>
    <row r="135" spans="14:16" x14ac:dyDescent="0.25">
      <c r="N135" s="148" t="s">
        <v>255</v>
      </c>
      <c r="O135" t="s">
        <v>473</v>
      </c>
      <c r="P135" s="148" t="s">
        <v>329</v>
      </c>
    </row>
    <row r="136" spans="14:16" x14ac:dyDescent="0.25">
      <c r="N136" s="148" t="s">
        <v>256</v>
      </c>
      <c r="O136" t="s">
        <v>474</v>
      </c>
      <c r="P136" s="148" t="s">
        <v>342</v>
      </c>
    </row>
    <row r="137" spans="14:16" x14ac:dyDescent="0.25">
      <c r="N137" s="148" t="s">
        <v>257</v>
      </c>
      <c r="O137" t="s">
        <v>475</v>
      </c>
      <c r="P137" s="148" t="s">
        <v>338</v>
      </c>
    </row>
    <row r="138" spans="14:16" x14ac:dyDescent="0.25">
      <c r="N138" s="148" t="s">
        <v>258</v>
      </c>
      <c r="O138" t="s">
        <v>476</v>
      </c>
      <c r="P138" s="148" t="s">
        <v>342</v>
      </c>
    </row>
    <row r="139" spans="14:16" x14ac:dyDescent="0.25">
      <c r="N139" s="148" t="s">
        <v>259</v>
      </c>
      <c r="O139" t="s">
        <v>477</v>
      </c>
      <c r="P139" s="148" t="s">
        <v>338</v>
      </c>
    </row>
    <row r="140" spans="14:16" x14ac:dyDescent="0.25">
      <c r="N140" s="148" t="s">
        <v>260</v>
      </c>
      <c r="O140" t="s">
        <v>478</v>
      </c>
      <c r="P140" s="148" t="s">
        <v>338</v>
      </c>
    </row>
    <row r="141" spans="14:16" x14ac:dyDescent="0.25">
      <c r="N141" s="148" t="s">
        <v>261</v>
      </c>
      <c r="O141" t="s">
        <v>479</v>
      </c>
      <c r="P141" s="148" t="s">
        <v>342</v>
      </c>
    </row>
    <row r="142" spans="14:16" x14ac:dyDescent="0.25">
      <c r="N142" s="148" t="s">
        <v>262</v>
      </c>
      <c r="O142" t="s">
        <v>480</v>
      </c>
      <c r="P142" s="148" t="s">
        <v>331</v>
      </c>
    </row>
    <row r="143" spans="14:16" x14ac:dyDescent="0.25">
      <c r="N143" s="148" t="s">
        <v>263</v>
      </c>
      <c r="O143" t="s">
        <v>481</v>
      </c>
      <c r="P143" s="148" t="s">
        <v>331</v>
      </c>
    </row>
    <row r="144" spans="14:16" x14ac:dyDescent="0.25">
      <c r="N144" s="148" t="s">
        <v>264</v>
      </c>
      <c r="O144" t="s">
        <v>482</v>
      </c>
      <c r="P144" s="148" t="s">
        <v>329</v>
      </c>
    </row>
    <row r="145" spans="14:16" x14ac:dyDescent="0.25">
      <c r="N145" s="148" t="s">
        <v>265</v>
      </c>
      <c r="O145" t="s">
        <v>483</v>
      </c>
      <c r="P145" s="148" t="s">
        <v>331</v>
      </c>
    </row>
    <row r="146" spans="14:16" x14ac:dyDescent="0.25">
      <c r="N146" s="148" t="s">
        <v>266</v>
      </c>
      <c r="O146" t="s">
        <v>484</v>
      </c>
      <c r="P146" s="148" t="s">
        <v>331</v>
      </c>
    </row>
    <row r="147" spans="14:16" x14ac:dyDescent="0.25">
      <c r="N147" s="148" t="s">
        <v>267</v>
      </c>
      <c r="O147" t="s">
        <v>485</v>
      </c>
      <c r="P147" s="148" t="s">
        <v>333</v>
      </c>
    </row>
    <row r="148" spans="14:16" x14ac:dyDescent="0.25">
      <c r="N148" s="148" t="s">
        <v>268</v>
      </c>
      <c r="O148" t="s">
        <v>486</v>
      </c>
      <c r="P148" s="148" t="s">
        <v>338</v>
      </c>
    </row>
    <row r="149" spans="14:16" x14ac:dyDescent="0.25">
      <c r="N149" s="148" t="s">
        <v>269</v>
      </c>
      <c r="O149" t="s">
        <v>487</v>
      </c>
      <c r="P149" s="148" t="s">
        <v>338</v>
      </c>
    </row>
    <row r="150" spans="14:16" x14ac:dyDescent="0.25">
      <c r="N150" s="148" t="s">
        <v>488</v>
      </c>
      <c r="O150" t="s">
        <v>489</v>
      </c>
      <c r="P150" s="148" t="s">
        <v>338</v>
      </c>
    </row>
    <row r="151" spans="14:16" x14ac:dyDescent="0.25">
      <c r="N151" s="148" t="s">
        <v>270</v>
      </c>
      <c r="O151" t="s">
        <v>490</v>
      </c>
      <c r="P151" s="148" t="s">
        <v>342</v>
      </c>
    </row>
    <row r="152" spans="14:16" x14ac:dyDescent="0.25">
      <c r="N152" s="148" t="s">
        <v>271</v>
      </c>
      <c r="O152" t="s">
        <v>491</v>
      </c>
      <c r="P152" s="148" t="s">
        <v>331</v>
      </c>
    </row>
    <row r="153" spans="14:16" x14ac:dyDescent="0.25">
      <c r="N153" s="148" t="s">
        <v>492</v>
      </c>
      <c r="O153" t="s">
        <v>493</v>
      </c>
      <c r="P153" s="148" t="s">
        <v>333</v>
      </c>
    </row>
    <row r="154" spans="14:16" x14ac:dyDescent="0.25">
      <c r="N154" s="148" t="s">
        <v>272</v>
      </c>
      <c r="O154" t="s">
        <v>494</v>
      </c>
      <c r="P154" s="148" t="s">
        <v>329</v>
      </c>
    </row>
    <row r="155" spans="14:16" x14ac:dyDescent="0.25">
      <c r="N155" s="148" t="s">
        <v>273</v>
      </c>
      <c r="O155" t="s">
        <v>495</v>
      </c>
      <c r="P155" s="148" t="s">
        <v>333</v>
      </c>
    </row>
    <row r="156" spans="14:16" x14ac:dyDescent="0.25">
      <c r="N156" s="148" t="s">
        <v>274</v>
      </c>
      <c r="O156" t="s">
        <v>496</v>
      </c>
      <c r="P156" s="148" t="s">
        <v>331</v>
      </c>
    </row>
    <row r="157" spans="14:16" x14ac:dyDescent="0.25">
      <c r="N157" s="148" t="s">
        <v>275</v>
      </c>
      <c r="O157" t="s">
        <v>497</v>
      </c>
      <c r="P157" s="148" t="s">
        <v>333</v>
      </c>
    </row>
    <row r="158" spans="14:16" x14ac:dyDescent="0.25">
      <c r="N158" s="148" t="s">
        <v>276</v>
      </c>
      <c r="O158" t="s">
        <v>498</v>
      </c>
      <c r="P158" s="148" t="s">
        <v>333</v>
      </c>
    </row>
    <row r="159" spans="14:16" x14ac:dyDescent="0.25">
      <c r="N159" s="148" t="s">
        <v>277</v>
      </c>
      <c r="O159" t="s">
        <v>499</v>
      </c>
      <c r="P159" s="148" t="s">
        <v>342</v>
      </c>
    </row>
    <row r="160" spans="14:16" x14ac:dyDescent="0.25">
      <c r="N160" s="148" t="s">
        <v>278</v>
      </c>
      <c r="O160" t="s">
        <v>500</v>
      </c>
      <c r="P160" s="148" t="s">
        <v>331</v>
      </c>
    </row>
    <row r="161" spans="14:16" x14ac:dyDescent="0.25">
      <c r="N161" s="148" t="s">
        <v>279</v>
      </c>
      <c r="O161" t="s">
        <v>501</v>
      </c>
      <c r="P161" s="148" t="s">
        <v>331</v>
      </c>
    </row>
    <row r="162" spans="14:16" x14ac:dyDescent="0.25">
      <c r="N162" s="148" t="s">
        <v>281</v>
      </c>
      <c r="O162" t="s">
        <v>502</v>
      </c>
      <c r="P162" s="148" t="s">
        <v>329</v>
      </c>
    </row>
    <row r="163" spans="14:16" x14ac:dyDescent="0.25">
      <c r="N163" s="148" t="s">
        <v>280</v>
      </c>
      <c r="O163" t="s">
        <v>503</v>
      </c>
      <c r="P163" s="148" t="s">
        <v>342</v>
      </c>
    </row>
    <row r="164" spans="14:16" x14ac:dyDescent="0.25">
      <c r="N164" s="148" t="s">
        <v>282</v>
      </c>
      <c r="O164" t="s">
        <v>504</v>
      </c>
      <c r="P164" s="148" t="s">
        <v>333</v>
      </c>
    </row>
    <row r="165" spans="14:16" x14ac:dyDescent="0.25">
      <c r="N165" s="148" t="s">
        <v>284</v>
      </c>
      <c r="O165" t="s">
        <v>505</v>
      </c>
      <c r="P165" s="148" t="s">
        <v>331</v>
      </c>
    </row>
    <row r="166" spans="14:16" x14ac:dyDescent="0.25">
      <c r="N166" s="148" t="s">
        <v>285</v>
      </c>
      <c r="O166" t="s">
        <v>506</v>
      </c>
      <c r="P166" s="148" t="s">
        <v>348</v>
      </c>
    </row>
    <row r="167" spans="14:16" x14ac:dyDescent="0.25">
      <c r="N167" s="148" t="s">
        <v>286</v>
      </c>
      <c r="O167" t="s">
        <v>507</v>
      </c>
      <c r="P167" s="148" t="s">
        <v>329</v>
      </c>
    </row>
    <row r="168" spans="14:16" x14ac:dyDescent="0.25">
      <c r="N168" s="148" t="s">
        <v>283</v>
      </c>
      <c r="O168" t="s">
        <v>508</v>
      </c>
      <c r="P168" s="148" t="s">
        <v>329</v>
      </c>
    </row>
    <row r="169" spans="14:16" x14ac:dyDescent="0.25">
      <c r="N169" s="148" t="s">
        <v>287</v>
      </c>
      <c r="O169" t="s">
        <v>509</v>
      </c>
      <c r="P169" s="148" t="s">
        <v>338</v>
      </c>
    </row>
    <row r="170" spans="14:16" x14ac:dyDescent="0.25">
      <c r="N170" s="148" t="s">
        <v>288</v>
      </c>
      <c r="O170" t="s">
        <v>510</v>
      </c>
      <c r="P170" s="148" t="s">
        <v>333</v>
      </c>
    </row>
    <row r="171" spans="14:16" x14ac:dyDescent="0.25">
      <c r="N171" s="148" t="s">
        <v>289</v>
      </c>
      <c r="O171" t="s">
        <v>511</v>
      </c>
      <c r="P171" s="148" t="s">
        <v>331</v>
      </c>
    </row>
    <row r="172" spans="14:16" x14ac:dyDescent="0.25">
      <c r="N172" s="148" t="s">
        <v>290</v>
      </c>
      <c r="O172" t="s">
        <v>512</v>
      </c>
      <c r="P172" s="148" t="s">
        <v>331</v>
      </c>
    </row>
    <row r="173" spans="14:16" x14ac:dyDescent="0.25">
      <c r="N173" s="148" t="s">
        <v>291</v>
      </c>
      <c r="O173" t="s">
        <v>513</v>
      </c>
      <c r="P173" s="148" t="s">
        <v>329</v>
      </c>
    </row>
    <row r="174" spans="14:16" x14ac:dyDescent="0.25">
      <c r="N174" s="148" t="s">
        <v>514</v>
      </c>
      <c r="O174" t="s">
        <v>515</v>
      </c>
      <c r="P174" s="148" t="s">
        <v>333</v>
      </c>
    </row>
    <row r="175" spans="14:16" x14ac:dyDescent="0.25">
      <c r="N175" s="148" t="s">
        <v>516</v>
      </c>
      <c r="O175" t="s">
        <v>517</v>
      </c>
      <c r="P175" s="148" t="s">
        <v>333</v>
      </c>
    </row>
    <row r="176" spans="14:16" x14ac:dyDescent="0.25">
      <c r="N176" s="148" t="s">
        <v>292</v>
      </c>
      <c r="O176" t="s">
        <v>518</v>
      </c>
      <c r="P176" s="148" t="s">
        <v>331</v>
      </c>
    </row>
    <row r="177" spans="14:16" x14ac:dyDescent="0.25">
      <c r="N177" s="148" t="s">
        <v>293</v>
      </c>
      <c r="O177" t="s">
        <v>519</v>
      </c>
      <c r="P177" s="148" t="s">
        <v>348</v>
      </c>
    </row>
    <row r="178" spans="14:16" x14ac:dyDescent="0.25">
      <c r="N178" s="148" t="s">
        <v>520</v>
      </c>
      <c r="O178" t="s">
        <v>521</v>
      </c>
      <c r="P178" s="148" t="s">
        <v>348</v>
      </c>
    </row>
    <row r="179" spans="14:16" x14ac:dyDescent="0.25">
      <c r="N179" s="148" t="s">
        <v>294</v>
      </c>
      <c r="O179" t="s">
        <v>522</v>
      </c>
      <c r="P179" s="148" t="s">
        <v>333</v>
      </c>
    </row>
    <row r="180" spans="14:16" x14ac:dyDescent="0.25">
      <c r="N180" s="148" t="s">
        <v>295</v>
      </c>
      <c r="O180" t="s">
        <v>523</v>
      </c>
      <c r="P180" s="148" t="s">
        <v>342</v>
      </c>
    </row>
    <row r="181" spans="14:16" x14ac:dyDescent="0.25">
      <c r="N181" s="148" t="s">
        <v>296</v>
      </c>
      <c r="O181" t="s">
        <v>524</v>
      </c>
      <c r="P181" s="148" t="s">
        <v>338</v>
      </c>
    </row>
    <row r="182" spans="14:16" x14ac:dyDescent="0.25">
      <c r="N182" s="148" t="s">
        <v>130</v>
      </c>
      <c r="O182" t="s">
        <v>525</v>
      </c>
      <c r="P182" s="148" t="s">
        <v>329</v>
      </c>
    </row>
    <row r="183" spans="14:16" x14ac:dyDescent="0.25">
      <c r="N183" s="148" t="s">
        <v>297</v>
      </c>
      <c r="O183" t="s">
        <v>526</v>
      </c>
      <c r="P183" s="148" t="s">
        <v>331</v>
      </c>
    </row>
    <row r="184" spans="14:16" x14ac:dyDescent="0.25">
      <c r="N184" s="148" t="s">
        <v>298</v>
      </c>
      <c r="O184" t="s">
        <v>527</v>
      </c>
      <c r="P184" s="148" t="s">
        <v>331</v>
      </c>
    </row>
    <row r="185" spans="14:16" x14ac:dyDescent="0.25">
      <c r="N185" s="148" t="s">
        <v>299</v>
      </c>
      <c r="O185" t="s">
        <v>528</v>
      </c>
      <c r="P185" s="148" t="s">
        <v>342</v>
      </c>
    </row>
    <row r="186" spans="14:16" x14ac:dyDescent="0.25">
      <c r="N186" s="148" t="s">
        <v>300</v>
      </c>
      <c r="O186" t="s">
        <v>529</v>
      </c>
      <c r="P186" s="148" t="s">
        <v>333</v>
      </c>
    </row>
    <row r="187" spans="14:16" x14ac:dyDescent="0.25">
      <c r="N187" s="148" t="s">
        <v>301</v>
      </c>
      <c r="O187" t="s">
        <v>530</v>
      </c>
      <c r="P187" s="148" t="s">
        <v>331</v>
      </c>
    </row>
    <row r="188" spans="14:16" x14ac:dyDescent="0.25">
      <c r="N188" s="148" t="s">
        <v>302</v>
      </c>
      <c r="O188" t="s">
        <v>531</v>
      </c>
      <c r="P188" s="148" t="s">
        <v>329</v>
      </c>
    </row>
    <row r="189" spans="14:16" x14ac:dyDescent="0.25">
      <c r="N189" s="148" t="s">
        <v>303</v>
      </c>
      <c r="O189" t="s">
        <v>532</v>
      </c>
      <c r="P189" s="148" t="s">
        <v>331</v>
      </c>
    </row>
    <row r="190" spans="14:16" x14ac:dyDescent="0.25">
      <c r="N190" s="148" t="s">
        <v>304</v>
      </c>
      <c r="O190" t="s">
        <v>533</v>
      </c>
      <c r="P190" s="148" t="s">
        <v>338</v>
      </c>
    </row>
    <row r="191" spans="14:16" x14ac:dyDescent="0.25">
      <c r="N191" s="148" t="s">
        <v>305</v>
      </c>
      <c r="O191" t="s">
        <v>534</v>
      </c>
      <c r="P191" s="148" t="s">
        <v>338</v>
      </c>
    </row>
    <row r="192" spans="14:16" x14ac:dyDescent="0.25">
      <c r="N192" s="148" t="s">
        <v>306</v>
      </c>
      <c r="O192" t="s">
        <v>535</v>
      </c>
      <c r="P192" s="148" t="s">
        <v>331</v>
      </c>
    </row>
    <row r="193" spans="14:16" x14ac:dyDescent="0.25">
      <c r="N193" s="148" t="s">
        <v>307</v>
      </c>
      <c r="O193" t="s">
        <v>536</v>
      </c>
      <c r="P193" s="148" t="s">
        <v>342</v>
      </c>
    </row>
    <row r="194" spans="14:16" x14ac:dyDescent="0.25">
      <c r="N194" s="148" t="s">
        <v>308</v>
      </c>
      <c r="O194" t="s">
        <v>537</v>
      </c>
      <c r="P194" s="148" t="s">
        <v>338</v>
      </c>
    </row>
    <row r="195" spans="14:16" x14ac:dyDescent="0.25">
      <c r="N195" s="148" t="s">
        <v>309</v>
      </c>
      <c r="O195" t="s">
        <v>538</v>
      </c>
      <c r="P195" s="148" t="s">
        <v>342</v>
      </c>
    </row>
    <row r="196" spans="14:16" x14ac:dyDescent="0.25">
      <c r="N196" s="148" t="s">
        <v>310</v>
      </c>
      <c r="O196" t="s">
        <v>539</v>
      </c>
      <c r="P196" s="148" t="s">
        <v>329</v>
      </c>
    </row>
    <row r="197" spans="14:16" x14ac:dyDescent="0.25">
      <c r="N197" s="148" t="s">
        <v>311</v>
      </c>
      <c r="O197" t="s">
        <v>540</v>
      </c>
      <c r="P197" s="148" t="s">
        <v>333</v>
      </c>
    </row>
    <row r="198" spans="14:16" x14ac:dyDescent="0.25">
      <c r="N198" s="148" t="s">
        <v>312</v>
      </c>
      <c r="O198" t="s">
        <v>541</v>
      </c>
      <c r="P198" s="148" t="s">
        <v>333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2"/>
  <dimension ref="A1:XFC184"/>
  <sheetViews>
    <sheetView topLeftCell="A2" zoomScale="90" zoomScaleNormal="90" workbookViewId="0">
      <pane xSplit="2" ySplit="5" topLeftCell="O181" activePane="bottomRight" state="frozen"/>
      <selection activeCell="A2" sqref="A2"/>
      <selection pane="topRight" activeCell="C2" sqref="C2"/>
      <selection pane="bottomLeft" activeCell="A7" sqref="A7"/>
      <selection pane="bottomRight" activeCell="T184" sqref="T184"/>
    </sheetView>
  </sheetViews>
  <sheetFormatPr defaultColWidth="9.140625" defaultRowHeight="15.75" outlineLevelRow="1" x14ac:dyDescent="0.25"/>
  <cols>
    <col min="1" max="1" width="5.42578125" style="37" customWidth="1"/>
    <col min="2" max="2" width="48.140625" style="32" customWidth="1"/>
    <col min="3" max="3" width="36" style="54" customWidth="1"/>
    <col min="4" max="4" width="44.140625" style="37" customWidth="1"/>
    <col min="5" max="5" width="51.5703125" style="37" customWidth="1"/>
    <col min="6" max="6" width="40.5703125" style="37" customWidth="1"/>
    <col min="7" max="7" width="28.5703125" style="37" customWidth="1"/>
    <col min="8" max="8" width="22.140625" style="37" customWidth="1"/>
    <col min="9" max="9" width="41" style="37" customWidth="1"/>
    <col min="10" max="10" width="39.140625" style="37" customWidth="1"/>
    <col min="11" max="11" width="27.42578125" style="37" customWidth="1"/>
    <col min="12" max="12" width="11.5703125" style="37" customWidth="1"/>
    <col min="13" max="13" width="17.140625" style="37" customWidth="1"/>
    <col min="14" max="14" width="16" style="207" bestFit="1" customWidth="1"/>
    <col min="15" max="18" width="6.42578125" style="37" bestFit="1" customWidth="1"/>
    <col min="19" max="19" width="18.7109375" style="37" customWidth="1"/>
    <col min="20" max="20" width="22.140625" style="207" bestFit="1" customWidth="1"/>
    <col min="21" max="24" width="17.85546875" style="207" bestFit="1" customWidth="1"/>
    <col min="25" max="25" width="15.42578125" style="207" bestFit="1" customWidth="1"/>
    <col min="26" max="26" width="14.5703125" style="37" customWidth="1"/>
    <col min="27" max="27" width="33.140625" style="37" customWidth="1"/>
    <col min="28" max="28" width="10.42578125" customWidth="1"/>
    <col min="29" max="29" width="11" bestFit="1" customWidth="1"/>
    <col min="31" max="31" width="31.5703125" customWidth="1"/>
    <col min="32" max="32" width="25" customWidth="1"/>
    <col min="33" max="33" width="17.5703125" customWidth="1"/>
    <col min="34" max="34" width="19.5703125" customWidth="1"/>
    <col min="43" max="43" width="11.140625" bestFit="1" customWidth="1"/>
    <col min="16371" max="16371" width="19.42578125" bestFit="1" customWidth="1"/>
    <col min="16372" max="16372" width="10.5703125" bestFit="1" customWidth="1"/>
    <col min="16373" max="16373" width="9.85546875" bestFit="1" customWidth="1"/>
  </cols>
  <sheetData>
    <row r="1" spans="1:193 16371:16383" x14ac:dyDescent="0.25">
      <c r="A1" s="137" t="str">
        <f>IF(ISNA(VLOOKUP(CountryName,CountriesCodes,2,FALSE))=TRUE,"",VLOOKUP(CountryName,CountriesCodes,2,FALSE)&amp; "NLF")</f>
        <v>TGO NLF</v>
      </c>
      <c r="B1" s="240"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200"/>
      <c r="O1" s="33"/>
      <c r="P1" s="33"/>
      <c r="Q1" s="33"/>
      <c r="R1" s="33"/>
      <c r="S1" s="33"/>
      <c r="T1" s="200"/>
      <c r="U1" s="200"/>
      <c r="V1" s="200"/>
      <c r="W1" s="200"/>
      <c r="X1" s="200"/>
      <c r="Y1" s="200"/>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78.75" customHeight="1" x14ac:dyDescent="0.25">
      <c r="A2" s="143">
        <v>103</v>
      </c>
      <c r="B2" s="34" t="s">
        <v>611</v>
      </c>
      <c r="C2" s="34"/>
      <c r="D2" s="34"/>
      <c r="E2" s="34"/>
      <c r="F2" s="34"/>
      <c r="G2" s="34"/>
      <c r="H2" s="34"/>
      <c r="I2" s="34"/>
      <c r="J2" s="34"/>
      <c r="K2" s="34"/>
      <c r="L2" s="34"/>
      <c r="M2" s="34"/>
      <c r="N2" s="201"/>
      <c r="O2" s="34"/>
      <c r="P2" s="34"/>
      <c r="Q2" s="34"/>
      <c r="R2" s="34"/>
      <c r="S2" s="34"/>
      <c r="T2" s="201"/>
      <c r="U2" s="201"/>
      <c r="V2" s="201"/>
      <c r="W2" s="201"/>
      <c r="X2" s="201"/>
      <c r="Y2" s="201"/>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112" t="e">
        <f>$BJ2*$BK2*$BL2 + $BN2*$BK2*($BO2 + $BP2) + $BQ2*$BK2*$BR2 + $BS2</f>
        <v>#VALUE!</v>
      </c>
      <c r="XET2" s="20"/>
      <c r="XEU2" s="20"/>
      <c r="XEV2" s="20"/>
      <c r="XEW2" s="20"/>
      <c r="XEX2" s="20"/>
      <c r="XEY2" s="20"/>
      <c r="XEZ2" s="20"/>
      <c r="XFA2" s="20"/>
      <c r="XFB2" s="20"/>
      <c r="XFC2" s="20"/>
    </row>
    <row r="3" spans="1:193 16371:16383" ht="60" hidden="1" outlineLevel="1" x14ac:dyDescent="0.25">
      <c r="A3" s="139"/>
      <c r="B3" s="35" t="s">
        <v>612</v>
      </c>
      <c r="C3" s="35"/>
      <c r="D3" s="35"/>
      <c r="E3" s="35"/>
      <c r="F3" s="35"/>
      <c r="G3" s="35"/>
      <c r="H3" s="35"/>
      <c r="I3" s="35"/>
      <c r="J3" s="35"/>
      <c r="K3" s="35"/>
      <c r="L3" s="35"/>
      <c r="M3" s="35"/>
      <c r="N3" s="202"/>
      <c r="O3" s="35"/>
      <c r="P3" s="35"/>
      <c r="Q3" s="35"/>
      <c r="R3" s="35"/>
      <c r="S3" s="35"/>
      <c r="T3" s="202"/>
      <c r="U3" s="202"/>
      <c r="V3" s="202"/>
      <c r="W3" s="202"/>
      <c r="X3" s="202"/>
      <c r="Y3" s="202"/>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547</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93" hidden="1" customHeight="1" outlineLevel="1" x14ac:dyDescent="0.25">
      <c r="A4" s="32"/>
      <c r="B4" s="36" t="s">
        <v>610</v>
      </c>
      <c r="C4" s="557" t="s">
        <v>812</v>
      </c>
      <c r="D4" s="558"/>
      <c r="E4" s="558"/>
      <c r="F4" s="558"/>
      <c r="G4" s="558"/>
      <c r="N4" s="203"/>
      <c r="Z4" s="37" t="s">
        <v>546</v>
      </c>
      <c r="AA4" s="37" t="s">
        <v>546</v>
      </c>
    </row>
    <row r="5" spans="1:193 16371:16383" ht="32.1" customHeight="1" collapsed="1" x14ac:dyDescent="0.25">
      <c r="A5" s="140"/>
      <c r="B5" s="40" t="s">
        <v>609</v>
      </c>
      <c r="C5" s="239" t="s">
        <v>840</v>
      </c>
      <c r="D5" s="41"/>
      <c r="E5" s="41"/>
      <c r="F5" s="41"/>
      <c r="G5" s="41"/>
      <c r="H5" s="41"/>
      <c r="I5" s="41"/>
      <c r="J5" s="41"/>
      <c r="K5" s="41"/>
      <c r="L5" s="41"/>
      <c r="M5" s="41"/>
      <c r="N5" s="204"/>
      <c r="O5" s="42" t="s">
        <v>574</v>
      </c>
      <c r="P5" s="43"/>
      <c r="Q5" s="43"/>
      <c r="R5" s="43"/>
      <c r="S5" s="43"/>
      <c r="T5" s="280" t="s">
        <v>573</v>
      </c>
      <c r="U5" s="281"/>
      <c r="V5" s="281"/>
      <c r="W5" s="281"/>
      <c r="X5" s="281"/>
      <c r="Y5" s="286"/>
      <c r="Z5" s="41"/>
      <c r="AA5" s="41"/>
      <c r="AB5" s="17" t="s">
        <v>727</v>
      </c>
      <c r="AC5" s="17" t="s">
        <v>728</v>
      </c>
      <c r="AE5" s="228" t="s">
        <v>778</v>
      </c>
      <c r="AF5" s="229"/>
      <c r="AG5" s="229"/>
      <c r="AH5" s="230"/>
    </row>
    <row r="6" spans="1:193 16371:16383" ht="54" customHeight="1" x14ac:dyDescent="0.25">
      <c r="A6" s="141" t="s">
        <v>68</v>
      </c>
      <c r="B6" s="45" t="s">
        <v>598</v>
      </c>
      <c r="C6" s="45" t="s">
        <v>599</v>
      </c>
      <c r="D6" s="45" t="s">
        <v>600</v>
      </c>
      <c r="E6" s="45" t="s">
        <v>603</v>
      </c>
      <c r="F6" s="45" t="s">
        <v>604</v>
      </c>
      <c r="G6" s="45" t="s">
        <v>601</v>
      </c>
      <c r="H6" s="45" t="s">
        <v>602</v>
      </c>
      <c r="I6" s="45" t="s">
        <v>605</v>
      </c>
      <c r="J6" s="45" t="s">
        <v>787</v>
      </c>
      <c r="K6" s="45" t="s">
        <v>606</v>
      </c>
      <c r="L6" s="547" t="s">
        <v>607</v>
      </c>
      <c r="M6" s="45" t="s">
        <v>608</v>
      </c>
      <c r="N6" s="205"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82" t="str">
        <f>"Coût estimé " &amp;  O6</f>
        <v>Coût estimé 2021</v>
      </c>
      <c r="U6" s="282" t="str">
        <f>"Coût estimé " &amp;  P6</f>
        <v>Coût estimé 2022</v>
      </c>
      <c r="V6" s="282" t="str">
        <f>"Coût estimé " &amp;  Q6</f>
        <v>Coût estimé 2023</v>
      </c>
      <c r="W6" s="282" t="str">
        <f>"Coût estimé " &amp;  R6</f>
        <v>Coût estimé 2024</v>
      </c>
      <c r="X6" s="282" t="str">
        <f>"Coût estimé " &amp;  S6</f>
        <v>Coût estimé 2025</v>
      </c>
      <c r="Y6" s="287" t="s">
        <v>572</v>
      </c>
      <c r="Z6" s="45" t="s">
        <v>69</v>
      </c>
      <c r="AA6" s="45" t="s">
        <v>70</v>
      </c>
      <c r="AB6">
        <f>COUNTA(AA7:AA104)</f>
        <v>0</v>
      </c>
      <c r="AC6">
        <f>COUNTA(N7:N104)</f>
        <v>0</v>
      </c>
      <c r="AE6" s="335" t="s">
        <v>779</v>
      </c>
      <c r="AF6" s="335" t="s">
        <v>780</v>
      </c>
      <c r="AG6" s="335" t="s">
        <v>781</v>
      </c>
      <c r="AH6" s="335" t="s">
        <v>782</v>
      </c>
    </row>
    <row r="7" spans="1:193 16371:16383" s="315" customFormat="1" x14ac:dyDescent="0.25">
      <c r="A7" s="144"/>
      <c r="B7" s="148"/>
      <c r="C7" s="307"/>
      <c r="D7" s="312"/>
      <c r="E7" s="148"/>
      <c r="F7" s="148"/>
      <c r="G7" s="148"/>
      <c r="H7" s="218"/>
      <c r="I7" s="161"/>
      <c r="J7" s="161"/>
      <c r="K7" s="218"/>
      <c r="L7" s="218"/>
      <c r="M7" s="161"/>
      <c r="N7" s="386"/>
      <c r="O7" s="189"/>
      <c r="P7" s="190"/>
      <c r="Q7" s="190"/>
      <c r="R7" s="190"/>
      <c r="S7" s="190"/>
      <c r="T7" s="206">
        <f t="shared" ref="T7:T33" si="0">IF($N7="Pending",0,$N7*O7)</f>
        <v>0</v>
      </c>
      <c r="U7" s="206">
        <f t="shared" ref="U7:U33" si="1">IF($N7="Pending",0,$N7*P7)</f>
        <v>0</v>
      </c>
      <c r="V7" s="206">
        <f t="shared" ref="V7:V33" si="2">IF($N7="Pending",0,$N7*Q7)</f>
        <v>0</v>
      </c>
      <c r="W7" s="206">
        <f t="shared" ref="W7:W33" si="3">IF($N7="Pending",0,$N7*R7)</f>
        <v>0</v>
      </c>
      <c r="X7" s="206">
        <f t="shared" ref="X7:X33" si="4">IF($N7="Pending",0,$N7*S7)</f>
        <v>0</v>
      </c>
      <c r="Y7" s="206">
        <f t="shared" ref="Y7:Y33" si="5">SUM(T7:X7)</f>
        <v>0</v>
      </c>
      <c r="Z7" s="474"/>
      <c r="AA7" s="186"/>
      <c r="AB7" s="312"/>
      <c r="AC7" s="312"/>
      <c r="AE7" s="148"/>
      <c r="AF7" s="148"/>
      <c r="AG7" s="217"/>
      <c r="AH7" s="148"/>
    </row>
    <row r="8" spans="1:193 16371:16383" s="315" customFormat="1" x14ac:dyDescent="0.25">
      <c r="A8" s="144"/>
      <c r="B8" s="148"/>
      <c r="C8" s="307"/>
      <c r="D8" s="312"/>
      <c r="E8" s="312"/>
      <c r="F8" s="148"/>
      <c r="G8" s="148"/>
      <c r="H8" s="218"/>
      <c r="I8" s="161"/>
      <c r="J8" s="161"/>
      <c r="K8" s="218"/>
      <c r="L8" s="218"/>
      <c r="M8" s="161"/>
      <c r="N8" s="386"/>
      <c r="O8" s="189"/>
      <c r="P8" s="190"/>
      <c r="Q8" s="190"/>
      <c r="R8" s="190"/>
      <c r="S8" s="190"/>
      <c r="T8" s="206">
        <f t="shared" si="0"/>
        <v>0</v>
      </c>
      <c r="U8" s="206">
        <f t="shared" si="1"/>
        <v>0</v>
      </c>
      <c r="V8" s="206">
        <f t="shared" si="2"/>
        <v>0</v>
      </c>
      <c r="W8" s="206">
        <f t="shared" si="3"/>
        <v>0</v>
      </c>
      <c r="X8" s="206">
        <f t="shared" si="4"/>
        <v>0</v>
      </c>
      <c r="Y8" s="206">
        <f t="shared" si="5"/>
        <v>0</v>
      </c>
      <c r="Z8" s="474"/>
      <c r="AA8" s="186"/>
      <c r="AB8" s="312"/>
      <c r="AC8" s="312"/>
      <c r="AE8" s="148"/>
      <c r="AF8" s="148"/>
      <c r="AG8" s="217"/>
      <c r="AH8" s="148"/>
    </row>
    <row r="9" spans="1:193 16371:16383" s="315" customFormat="1" x14ac:dyDescent="0.25">
      <c r="A9" s="144"/>
      <c r="B9" s="148"/>
      <c r="C9" s="307"/>
      <c r="D9" s="312"/>
      <c r="E9" s="312"/>
      <c r="F9" s="148"/>
      <c r="G9" s="148"/>
      <c r="H9" s="218"/>
      <c r="I9" s="161"/>
      <c r="J9" s="161"/>
      <c r="K9" s="218"/>
      <c r="L9" s="218"/>
      <c r="M9" s="161"/>
      <c r="N9" s="386"/>
      <c r="O9" s="189"/>
      <c r="P9" s="190"/>
      <c r="Q9" s="190"/>
      <c r="R9" s="190"/>
      <c r="S9" s="190"/>
      <c r="T9" s="206">
        <f t="shared" si="0"/>
        <v>0</v>
      </c>
      <c r="U9" s="206">
        <f t="shared" si="1"/>
        <v>0</v>
      </c>
      <c r="V9" s="206">
        <f t="shared" si="2"/>
        <v>0</v>
      </c>
      <c r="W9" s="206">
        <f t="shared" si="3"/>
        <v>0</v>
      </c>
      <c r="X9" s="206">
        <f t="shared" si="4"/>
        <v>0</v>
      </c>
      <c r="Y9" s="206">
        <f t="shared" si="5"/>
        <v>0</v>
      </c>
      <c r="Z9" s="474"/>
      <c r="AA9" s="186"/>
      <c r="AB9" s="312"/>
      <c r="AC9" s="312"/>
      <c r="AE9" s="148"/>
      <c r="AF9" s="148"/>
      <c r="AG9" s="217"/>
      <c r="AH9" s="148"/>
    </row>
    <row r="10" spans="1:193 16371:16383" s="315" customFormat="1" x14ac:dyDescent="0.25">
      <c r="A10" s="144"/>
      <c r="B10" s="148"/>
      <c r="C10" s="307"/>
      <c r="D10" s="148"/>
      <c r="E10" s="312"/>
      <c r="F10" s="148"/>
      <c r="G10" s="148"/>
      <c r="H10" s="218"/>
      <c r="I10" s="161"/>
      <c r="J10" s="161"/>
      <c r="K10" s="218"/>
      <c r="L10" s="218"/>
      <c r="M10" s="161"/>
      <c r="N10" s="386"/>
      <c r="O10" s="189"/>
      <c r="P10" s="190"/>
      <c r="Q10" s="190"/>
      <c r="R10" s="190"/>
      <c r="S10" s="190"/>
      <c r="T10" s="206">
        <f t="shared" si="0"/>
        <v>0</v>
      </c>
      <c r="U10" s="206">
        <f t="shared" si="1"/>
        <v>0</v>
      </c>
      <c r="V10" s="206">
        <f t="shared" si="2"/>
        <v>0</v>
      </c>
      <c r="W10" s="206">
        <f t="shared" si="3"/>
        <v>0</v>
      </c>
      <c r="X10" s="206">
        <f t="shared" si="4"/>
        <v>0</v>
      </c>
      <c r="Y10" s="206">
        <f t="shared" si="5"/>
        <v>0</v>
      </c>
      <c r="Z10" s="474"/>
      <c r="AA10" s="186"/>
      <c r="AB10" s="312"/>
      <c r="AC10" s="312"/>
      <c r="AE10" s="148"/>
      <c r="AF10" s="148"/>
      <c r="AG10" s="217"/>
      <c r="AH10" s="148"/>
    </row>
    <row r="11" spans="1:193 16371:16383" s="315" customFormat="1" x14ac:dyDescent="0.25">
      <c r="A11" s="144"/>
      <c r="B11" s="148"/>
      <c r="C11" s="307"/>
      <c r="D11" s="148"/>
      <c r="E11" s="312"/>
      <c r="F11" s="148"/>
      <c r="G11" s="148"/>
      <c r="H11" s="218"/>
      <c r="I11" s="161"/>
      <c r="J11" s="161"/>
      <c r="K11" s="218"/>
      <c r="L11" s="218"/>
      <c r="M11" s="161"/>
      <c r="N11" s="386"/>
      <c r="O11" s="189"/>
      <c r="P11" s="190"/>
      <c r="Q11" s="190"/>
      <c r="R11" s="190"/>
      <c r="S11" s="190"/>
      <c r="T11" s="206">
        <f t="shared" si="0"/>
        <v>0</v>
      </c>
      <c r="U11" s="206">
        <f t="shared" si="1"/>
        <v>0</v>
      </c>
      <c r="V11" s="206">
        <f t="shared" si="2"/>
        <v>0</v>
      </c>
      <c r="W11" s="206">
        <f t="shared" si="3"/>
        <v>0</v>
      </c>
      <c r="X11" s="206">
        <f t="shared" si="4"/>
        <v>0</v>
      </c>
      <c r="Y11" s="206">
        <f t="shared" si="5"/>
        <v>0</v>
      </c>
      <c r="Z11" s="474"/>
      <c r="AA11" s="186"/>
      <c r="AB11" s="312"/>
      <c r="AC11" s="312"/>
      <c r="AE11" s="148"/>
      <c r="AF11" s="148"/>
      <c r="AG11" s="217"/>
      <c r="AH11" s="148"/>
    </row>
    <row r="12" spans="1:193 16371:16383" s="315" customFormat="1" x14ac:dyDescent="0.25">
      <c r="A12" s="144"/>
      <c r="B12" s="148"/>
      <c r="C12" s="307"/>
      <c r="D12" s="294"/>
      <c r="E12" s="294"/>
      <c r="F12" s="218"/>
      <c r="G12" s="148"/>
      <c r="H12" s="218"/>
      <c r="I12" s="161"/>
      <c r="J12" s="161"/>
      <c r="K12" s="218"/>
      <c r="L12" s="218"/>
      <c r="M12" s="161"/>
      <c r="N12" s="386"/>
      <c r="O12" s="189"/>
      <c r="P12" s="190"/>
      <c r="Q12" s="190"/>
      <c r="R12" s="190"/>
      <c r="S12" s="190"/>
      <c r="T12" s="206">
        <f t="shared" si="0"/>
        <v>0</v>
      </c>
      <c r="U12" s="206">
        <f t="shared" si="1"/>
        <v>0</v>
      </c>
      <c r="V12" s="206">
        <f t="shared" si="2"/>
        <v>0</v>
      </c>
      <c r="W12" s="206">
        <f t="shared" si="3"/>
        <v>0</v>
      </c>
      <c r="X12" s="206">
        <f t="shared" si="4"/>
        <v>0</v>
      </c>
      <c r="Y12" s="206">
        <f t="shared" si="5"/>
        <v>0</v>
      </c>
      <c r="Z12" s="474"/>
      <c r="AA12" s="186"/>
      <c r="AB12" s="312"/>
      <c r="AC12" s="312"/>
      <c r="AE12" s="148"/>
      <c r="AF12" s="148"/>
      <c r="AG12" s="217"/>
      <c r="AH12" s="148"/>
    </row>
    <row r="13" spans="1:193 16371:16383" s="315" customFormat="1" x14ac:dyDescent="0.25">
      <c r="A13" s="144"/>
      <c r="B13" s="148"/>
      <c r="C13" s="234"/>
      <c r="D13" s="218"/>
      <c r="E13" s="294"/>
      <c r="F13" s="218"/>
      <c r="G13" s="148"/>
      <c r="H13" s="218"/>
      <c r="I13" s="161"/>
      <c r="J13" s="161"/>
      <c r="K13" s="218"/>
      <c r="L13" s="218"/>
      <c r="M13" s="161"/>
      <c r="N13" s="386"/>
      <c r="O13" s="189"/>
      <c r="P13" s="190"/>
      <c r="Q13" s="190"/>
      <c r="R13" s="190"/>
      <c r="S13" s="190"/>
      <c r="T13" s="206">
        <f t="shared" si="0"/>
        <v>0</v>
      </c>
      <c r="U13" s="206">
        <f t="shared" si="1"/>
        <v>0</v>
      </c>
      <c r="V13" s="206">
        <f t="shared" si="2"/>
        <v>0</v>
      </c>
      <c r="W13" s="206">
        <f t="shared" si="3"/>
        <v>0</v>
      </c>
      <c r="X13" s="206">
        <f t="shared" si="4"/>
        <v>0</v>
      </c>
      <c r="Y13" s="206">
        <f t="shared" si="5"/>
        <v>0</v>
      </c>
      <c r="Z13" s="474"/>
      <c r="AA13" s="186"/>
      <c r="AB13" s="312"/>
      <c r="AC13" s="312"/>
      <c r="AE13" s="148"/>
      <c r="AF13" s="148"/>
      <c r="AG13" s="217"/>
      <c r="AH13" s="148"/>
    </row>
    <row r="14" spans="1:193 16371:16383" s="315" customFormat="1" x14ac:dyDescent="0.25">
      <c r="A14" s="144"/>
      <c r="B14" s="148"/>
      <c r="C14" s="307"/>
      <c r="D14" s="218"/>
      <c r="E14" s="294"/>
      <c r="F14" s="218"/>
      <c r="G14" s="148"/>
      <c r="H14" s="218"/>
      <c r="I14" s="161"/>
      <c r="J14" s="161"/>
      <c r="K14" s="218"/>
      <c r="L14" s="218"/>
      <c r="M14" s="161"/>
      <c r="N14" s="386"/>
      <c r="O14" s="189"/>
      <c r="P14" s="190"/>
      <c r="Q14" s="190"/>
      <c r="R14" s="190"/>
      <c r="S14" s="190"/>
      <c r="T14" s="206">
        <f t="shared" si="0"/>
        <v>0</v>
      </c>
      <c r="U14" s="206">
        <f t="shared" si="1"/>
        <v>0</v>
      </c>
      <c r="V14" s="206">
        <f t="shared" si="2"/>
        <v>0</v>
      </c>
      <c r="W14" s="206">
        <f t="shared" si="3"/>
        <v>0</v>
      </c>
      <c r="X14" s="206">
        <f t="shared" si="4"/>
        <v>0</v>
      </c>
      <c r="Y14" s="206">
        <f t="shared" si="5"/>
        <v>0</v>
      </c>
      <c r="Z14" s="474"/>
      <c r="AA14" s="186"/>
      <c r="AB14" s="312"/>
      <c r="AC14" s="312"/>
      <c r="AE14" s="148"/>
      <c r="AF14" s="148"/>
      <c r="AG14" s="217"/>
      <c r="AH14" s="148"/>
    </row>
    <row r="15" spans="1:193 16371:16383" s="315" customFormat="1" x14ac:dyDescent="0.25">
      <c r="A15" s="144"/>
      <c r="B15" s="148"/>
      <c r="C15" s="307"/>
      <c r="D15" s="218"/>
      <c r="E15" s="218"/>
      <c r="F15" s="218"/>
      <c r="G15" s="148"/>
      <c r="H15" s="218"/>
      <c r="I15" s="161"/>
      <c r="J15" s="161"/>
      <c r="K15" s="218"/>
      <c r="L15" s="218"/>
      <c r="M15" s="161"/>
      <c r="N15" s="386"/>
      <c r="O15" s="189"/>
      <c r="P15" s="190"/>
      <c r="Q15" s="190"/>
      <c r="R15" s="190"/>
      <c r="S15" s="190"/>
      <c r="T15" s="206">
        <f t="shared" si="0"/>
        <v>0</v>
      </c>
      <c r="U15" s="206">
        <f t="shared" si="1"/>
        <v>0</v>
      </c>
      <c r="V15" s="206">
        <f t="shared" si="2"/>
        <v>0</v>
      </c>
      <c r="W15" s="206">
        <f t="shared" si="3"/>
        <v>0</v>
      </c>
      <c r="X15" s="206">
        <f t="shared" si="4"/>
        <v>0</v>
      </c>
      <c r="Y15" s="206">
        <f t="shared" si="5"/>
        <v>0</v>
      </c>
      <c r="Z15" s="474"/>
      <c r="AA15" s="186"/>
      <c r="AB15" s="312"/>
      <c r="AC15" s="312"/>
      <c r="AE15" s="148"/>
      <c r="AF15" s="148"/>
      <c r="AG15" s="217"/>
      <c r="AH15" s="148"/>
    </row>
    <row r="16" spans="1:193 16371:16383" s="315" customFormat="1" x14ac:dyDescent="0.25">
      <c r="A16" s="144"/>
      <c r="B16" s="218"/>
      <c r="C16" s="234"/>
      <c r="D16" s="218"/>
      <c r="E16" s="218"/>
      <c r="F16" s="218"/>
      <c r="G16" s="148"/>
      <c r="H16" s="218"/>
      <c r="I16" s="161"/>
      <c r="J16" s="161"/>
      <c r="K16" s="218"/>
      <c r="L16" s="218"/>
      <c r="M16" s="161"/>
      <c r="N16" s="386"/>
      <c r="O16" s="189"/>
      <c r="P16" s="190"/>
      <c r="Q16" s="190"/>
      <c r="R16" s="190"/>
      <c r="S16" s="190"/>
      <c r="T16" s="206">
        <f t="shared" si="0"/>
        <v>0</v>
      </c>
      <c r="U16" s="206">
        <f t="shared" si="1"/>
        <v>0</v>
      </c>
      <c r="V16" s="206">
        <f t="shared" si="2"/>
        <v>0</v>
      </c>
      <c r="W16" s="206">
        <f t="shared" si="3"/>
        <v>0</v>
      </c>
      <c r="X16" s="206">
        <f t="shared" si="4"/>
        <v>0</v>
      </c>
      <c r="Y16" s="206">
        <f t="shared" si="5"/>
        <v>0</v>
      </c>
      <c r="Z16" s="474"/>
      <c r="AA16" s="186"/>
      <c r="AB16" s="312"/>
      <c r="AC16" s="312"/>
      <c r="AE16" s="148"/>
      <c r="AF16" s="148"/>
      <c r="AG16" s="217"/>
      <c r="AH16" s="148"/>
    </row>
    <row r="17" spans="1:34" s="315" customFormat="1" x14ac:dyDescent="0.25">
      <c r="A17" s="144"/>
      <c r="B17" s="148"/>
      <c r="C17" s="234"/>
      <c r="D17" s="218"/>
      <c r="E17" s="218"/>
      <c r="F17" s="218"/>
      <c r="G17" s="148"/>
      <c r="H17" s="218"/>
      <c r="I17" s="161"/>
      <c r="J17" s="161"/>
      <c r="K17" s="218"/>
      <c r="L17" s="218"/>
      <c r="M17" s="161"/>
      <c r="N17" s="386"/>
      <c r="O17" s="189"/>
      <c r="P17" s="190"/>
      <c r="Q17" s="190"/>
      <c r="R17" s="190"/>
      <c r="S17" s="190"/>
      <c r="T17" s="206">
        <f t="shared" si="0"/>
        <v>0</v>
      </c>
      <c r="U17" s="206">
        <f t="shared" si="1"/>
        <v>0</v>
      </c>
      <c r="V17" s="206">
        <f t="shared" si="2"/>
        <v>0</v>
      </c>
      <c r="W17" s="206">
        <f t="shared" si="3"/>
        <v>0</v>
      </c>
      <c r="X17" s="206">
        <f t="shared" si="4"/>
        <v>0</v>
      </c>
      <c r="Y17" s="206">
        <f t="shared" si="5"/>
        <v>0</v>
      </c>
      <c r="Z17" s="474"/>
      <c r="AA17" s="186"/>
      <c r="AB17" s="312"/>
      <c r="AC17" s="312"/>
      <c r="AE17" s="148"/>
      <c r="AF17" s="148"/>
      <c r="AG17" s="217"/>
      <c r="AH17" s="148"/>
    </row>
    <row r="18" spans="1:34" s="315" customFormat="1" x14ac:dyDescent="0.25">
      <c r="A18" s="144"/>
      <c r="B18" s="148"/>
      <c r="C18" s="307"/>
      <c r="D18" s="218"/>
      <c r="E18" s="218"/>
      <c r="F18" s="218"/>
      <c r="G18" s="148"/>
      <c r="H18" s="218"/>
      <c r="I18" s="161"/>
      <c r="J18" s="161"/>
      <c r="K18" s="218"/>
      <c r="L18" s="218"/>
      <c r="M18" s="161"/>
      <c r="N18" s="386"/>
      <c r="O18" s="189"/>
      <c r="P18" s="190"/>
      <c r="Q18" s="190"/>
      <c r="R18" s="190"/>
      <c r="S18" s="190"/>
      <c r="T18" s="206">
        <f t="shared" si="0"/>
        <v>0</v>
      </c>
      <c r="U18" s="206">
        <f t="shared" si="1"/>
        <v>0</v>
      </c>
      <c r="V18" s="206">
        <f t="shared" si="2"/>
        <v>0</v>
      </c>
      <c r="W18" s="206">
        <f t="shared" si="3"/>
        <v>0</v>
      </c>
      <c r="X18" s="206">
        <f t="shared" si="4"/>
        <v>0</v>
      </c>
      <c r="Y18" s="206">
        <f t="shared" si="5"/>
        <v>0</v>
      </c>
      <c r="Z18" s="474"/>
      <c r="AA18" s="186"/>
      <c r="AB18" s="312"/>
      <c r="AC18" s="312"/>
      <c r="AE18" s="148"/>
      <c r="AF18" s="148"/>
      <c r="AG18" s="217"/>
      <c r="AH18" s="148"/>
    </row>
    <row r="19" spans="1:34" s="315" customFormat="1" x14ac:dyDescent="0.25">
      <c r="A19" s="144"/>
      <c r="B19" s="148"/>
      <c r="C19" s="307"/>
      <c r="D19" s="218"/>
      <c r="E19" s="218"/>
      <c r="F19" s="218"/>
      <c r="G19" s="148"/>
      <c r="H19" s="218"/>
      <c r="I19" s="218"/>
      <c r="J19" s="161"/>
      <c r="K19" s="218"/>
      <c r="L19" s="218"/>
      <c r="M19" s="161"/>
      <c r="N19" s="386"/>
      <c r="O19" s="189"/>
      <c r="P19" s="190"/>
      <c r="Q19" s="190"/>
      <c r="R19" s="190"/>
      <c r="S19" s="190"/>
      <c r="T19" s="206">
        <f t="shared" si="0"/>
        <v>0</v>
      </c>
      <c r="U19" s="206">
        <f t="shared" si="1"/>
        <v>0</v>
      </c>
      <c r="V19" s="206">
        <f t="shared" si="2"/>
        <v>0</v>
      </c>
      <c r="W19" s="206">
        <f t="shared" si="3"/>
        <v>0</v>
      </c>
      <c r="X19" s="206">
        <f t="shared" si="4"/>
        <v>0</v>
      </c>
      <c r="Y19" s="206">
        <f t="shared" si="5"/>
        <v>0</v>
      </c>
      <c r="Z19" s="474"/>
      <c r="AA19" s="186"/>
      <c r="AB19" s="312"/>
      <c r="AC19" s="312"/>
      <c r="AE19" s="148"/>
      <c r="AF19" s="148"/>
      <c r="AG19" s="217"/>
      <c r="AH19" s="148"/>
    </row>
    <row r="20" spans="1:34" s="315" customFormat="1" x14ac:dyDescent="0.25">
      <c r="A20" s="144"/>
      <c r="B20" s="218"/>
      <c r="C20" s="234"/>
      <c r="D20" s="218"/>
      <c r="E20" s="218"/>
      <c r="F20" s="218"/>
      <c r="G20" s="148"/>
      <c r="H20" s="218"/>
      <c r="I20" s="161"/>
      <c r="J20" s="161"/>
      <c r="K20" s="218"/>
      <c r="L20" s="218"/>
      <c r="M20" s="161"/>
      <c r="N20" s="386"/>
      <c r="O20" s="189"/>
      <c r="P20" s="190"/>
      <c r="Q20" s="190"/>
      <c r="R20" s="190"/>
      <c r="S20" s="190"/>
      <c r="T20" s="206">
        <f t="shared" si="0"/>
        <v>0</v>
      </c>
      <c r="U20" s="206">
        <f t="shared" si="1"/>
        <v>0</v>
      </c>
      <c r="V20" s="206">
        <f t="shared" si="2"/>
        <v>0</v>
      </c>
      <c r="W20" s="206">
        <f t="shared" si="3"/>
        <v>0</v>
      </c>
      <c r="X20" s="206">
        <f t="shared" si="4"/>
        <v>0</v>
      </c>
      <c r="Y20" s="206">
        <f t="shared" si="5"/>
        <v>0</v>
      </c>
      <c r="Z20" s="474"/>
      <c r="AA20" s="186"/>
      <c r="AB20" s="312"/>
      <c r="AC20" s="312"/>
      <c r="AE20" s="148"/>
      <c r="AF20" s="148"/>
      <c r="AG20" s="217"/>
      <c r="AH20" s="148"/>
    </row>
    <row r="21" spans="1:34" s="315" customFormat="1" x14ac:dyDescent="0.25">
      <c r="A21" s="144"/>
      <c r="B21" s="148"/>
      <c r="C21" s="307"/>
      <c r="D21" s="218"/>
      <c r="E21" s="218"/>
      <c r="F21" s="218"/>
      <c r="G21" s="148"/>
      <c r="H21" s="218"/>
      <c r="I21" s="161"/>
      <c r="J21" s="161"/>
      <c r="K21" s="218"/>
      <c r="L21" s="218"/>
      <c r="M21" s="161"/>
      <c r="N21" s="386"/>
      <c r="O21" s="189"/>
      <c r="P21" s="190"/>
      <c r="Q21" s="190"/>
      <c r="R21" s="190"/>
      <c r="S21" s="190"/>
      <c r="T21" s="206">
        <f t="shared" si="0"/>
        <v>0</v>
      </c>
      <c r="U21" s="206">
        <f t="shared" si="1"/>
        <v>0</v>
      </c>
      <c r="V21" s="206">
        <f t="shared" si="2"/>
        <v>0</v>
      </c>
      <c r="W21" s="206">
        <f t="shared" si="3"/>
        <v>0</v>
      </c>
      <c r="X21" s="206">
        <f t="shared" si="4"/>
        <v>0</v>
      </c>
      <c r="Y21" s="206">
        <f t="shared" si="5"/>
        <v>0</v>
      </c>
      <c r="Z21" s="474"/>
      <c r="AA21" s="186"/>
      <c r="AB21" s="312"/>
      <c r="AC21" s="312"/>
      <c r="AE21" s="148"/>
      <c r="AF21" s="148"/>
      <c r="AG21" s="217"/>
      <c r="AH21" s="148"/>
    </row>
    <row r="22" spans="1:34" s="315" customFormat="1" x14ac:dyDescent="0.25">
      <c r="A22" s="144"/>
      <c r="B22" s="148"/>
      <c r="C22" s="307"/>
      <c r="D22" s="218"/>
      <c r="E22" s="218"/>
      <c r="F22" s="218"/>
      <c r="G22" s="148"/>
      <c r="H22" s="218"/>
      <c r="I22" s="161"/>
      <c r="J22" s="161"/>
      <c r="K22" s="218"/>
      <c r="L22" s="218"/>
      <c r="M22" s="161"/>
      <c r="N22" s="386"/>
      <c r="O22" s="189"/>
      <c r="P22" s="190"/>
      <c r="Q22" s="190"/>
      <c r="R22" s="190"/>
      <c r="S22" s="190"/>
      <c r="T22" s="206">
        <f t="shared" si="0"/>
        <v>0</v>
      </c>
      <c r="U22" s="206">
        <f t="shared" si="1"/>
        <v>0</v>
      </c>
      <c r="V22" s="206">
        <f t="shared" si="2"/>
        <v>0</v>
      </c>
      <c r="W22" s="206">
        <f t="shared" si="3"/>
        <v>0</v>
      </c>
      <c r="X22" s="206">
        <f t="shared" si="4"/>
        <v>0</v>
      </c>
      <c r="Y22" s="206">
        <f t="shared" si="5"/>
        <v>0</v>
      </c>
      <c r="Z22" s="474"/>
      <c r="AA22" s="186"/>
      <c r="AB22" s="312"/>
      <c r="AC22" s="312"/>
      <c r="AE22" s="148"/>
      <c r="AF22" s="148"/>
      <c r="AG22" s="217"/>
      <c r="AH22" s="148"/>
    </row>
    <row r="23" spans="1:34" s="315" customFormat="1" x14ac:dyDescent="0.25">
      <c r="A23" s="144"/>
      <c r="B23" s="218"/>
      <c r="C23" s="218"/>
      <c r="D23" s="218"/>
      <c r="E23" s="218"/>
      <c r="F23" s="218"/>
      <c r="G23" s="148"/>
      <c r="H23" s="218"/>
      <c r="I23" s="161"/>
      <c r="J23" s="161"/>
      <c r="K23" s="218"/>
      <c r="L23" s="218"/>
      <c r="M23" s="161"/>
      <c r="N23" s="386"/>
      <c r="O23" s="189"/>
      <c r="P23" s="190"/>
      <c r="Q23" s="190"/>
      <c r="R23" s="190"/>
      <c r="S23" s="190"/>
      <c r="T23" s="206">
        <f t="shared" si="0"/>
        <v>0</v>
      </c>
      <c r="U23" s="206">
        <f t="shared" si="1"/>
        <v>0</v>
      </c>
      <c r="V23" s="206">
        <f t="shared" si="2"/>
        <v>0</v>
      </c>
      <c r="W23" s="206">
        <f t="shared" si="3"/>
        <v>0</v>
      </c>
      <c r="X23" s="206">
        <f t="shared" si="4"/>
        <v>0</v>
      </c>
      <c r="Y23" s="206">
        <f t="shared" si="5"/>
        <v>0</v>
      </c>
      <c r="Z23" s="474"/>
      <c r="AA23" s="186"/>
      <c r="AB23" s="312"/>
      <c r="AC23" s="312"/>
      <c r="AE23" s="148"/>
      <c r="AF23" s="148"/>
      <c r="AG23" s="217"/>
      <c r="AH23" s="148"/>
    </row>
    <row r="24" spans="1:34" s="315" customFormat="1" x14ac:dyDescent="0.25">
      <c r="A24" s="144"/>
      <c r="B24" s="218"/>
      <c r="C24" s="218"/>
      <c r="D24" s="218"/>
      <c r="E24" s="218"/>
      <c r="F24" s="218"/>
      <c r="G24" s="148"/>
      <c r="H24" s="218"/>
      <c r="I24" s="161"/>
      <c r="J24" s="161"/>
      <c r="K24" s="218"/>
      <c r="L24" s="218"/>
      <c r="M24" s="161"/>
      <c r="N24" s="386"/>
      <c r="O24" s="189"/>
      <c r="P24" s="190"/>
      <c r="Q24" s="190"/>
      <c r="R24" s="190"/>
      <c r="S24" s="190"/>
      <c r="T24" s="206">
        <f t="shared" si="0"/>
        <v>0</v>
      </c>
      <c r="U24" s="206">
        <f t="shared" si="1"/>
        <v>0</v>
      </c>
      <c r="V24" s="206">
        <f t="shared" si="2"/>
        <v>0</v>
      </c>
      <c r="W24" s="206">
        <f t="shared" si="3"/>
        <v>0</v>
      </c>
      <c r="X24" s="206">
        <f t="shared" si="4"/>
        <v>0</v>
      </c>
      <c r="Y24" s="206">
        <f t="shared" si="5"/>
        <v>0</v>
      </c>
      <c r="Z24" s="474"/>
      <c r="AA24" s="186"/>
      <c r="AB24" s="312"/>
      <c r="AE24" s="148"/>
      <c r="AF24" s="148"/>
      <c r="AG24" s="217"/>
      <c r="AH24" s="148"/>
    </row>
    <row r="25" spans="1:34" s="315" customFormat="1" x14ac:dyDescent="0.25">
      <c r="A25" s="144"/>
      <c r="B25" s="218"/>
      <c r="C25" s="218"/>
      <c r="D25" s="218"/>
      <c r="E25" s="218"/>
      <c r="F25" s="218"/>
      <c r="G25" s="148"/>
      <c r="H25" s="218"/>
      <c r="I25" s="161"/>
      <c r="J25" s="161"/>
      <c r="K25" s="218"/>
      <c r="L25" s="218"/>
      <c r="M25" s="161"/>
      <c r="N25" s="386"/>
      <c r="O25" s="189"/>
      <c r="P25" s="190"/>
      <c r="Q25" s="190"/>
      <c r="R25" s="190"/>
      <c r="S25" s="190"/>
      <c r="T25" s="206">
        <f t="shared" si="0"/>
        <v>0</v>
      </c>
      <c r="U25" s="206">
        <f t="shared" si="1"/>
        <v>0</v>
      </c>
      <c r="V25" s="206">
        <f t="shared" si="2"/>
        <v>0</v>
      </c>
      <c r="W25" s="206">
        <f t="shared" si="3"/>
        <v>0</v>
      </c>
      <c r="X25" s="206">
        <f t="shared" si="4"/>
        <v>0</v>
      </c>
      <c r="Y25" s="206">
        <f t="shared" si="5"/>
        <v>0</v>
      </c>
      <c r="Z25" s="474"/>
      <c r="AA25" s="186"/>
      <c r="AB25" s="312"/>
      <c r="AC25" s="312"/>
      <c r="AE25" s="148"/>
      <c r="AF25" s="148"/>
      <c r="AG25" s="217"/>
      <c r="AH25" s="148"/>
    </row>
    <row r="26" spans="1:34" s="315" customFormat="1" x14ac:dyDescent="0.25">
      <c r="A26" s="144"/>
      <c r="B26" s="218"/>
      <c r="C26" s="218"/>
      <c r="D26" s="218"/>
      <c r="E26" s="218"/>
      <c r="F26" s="218"/>
      <c r="G26" s="148"/>
      <c r="H26" s="218"/>
      <c r="I26" s="161"/>
      <c r="J26" s="161"/>
      <c r="K26" s="218"/>
      <c r="L26" s="218"/>
      <c r="M26" s="161"/>
      <c r="N26" s="386"/>
      <c r="O26" s="189"/>
      <c r="P26" s="190"/>
      <c r="Q26" s="190"/>
      <c r="R26" s="190"/>
      <c r="S26" s="190"/>
      <c r="T26" s="206">
        <f t="shared" si="0"/>
        <v>0</v>
      </c>
      <c r="U26" s="206">
        <f t="shared" si="1"/>
        <v>0</v>
      </c>
      <c r="V26" s="206">
        <f t="shared" si="2"/>
        <v>0</v>
      </c>
      <c r="W26" s="206">
        <f t="shared" si="3"/>
        <v>0</v>
      </c>
      <c r="X26" s="206">
        <f t="shared" si="4"/>
        <v>0</v>
      </c>
      <c r="Y26" s="206">
        <f t="shared" si="5"/>
        <v>0</v>
      </c>
      <c r="Z26" s="474"/>
      <c r="AA26" s="186"/>
      <c r="AB26" s="312"/>
      <c r="AC26" s="312"/>
      <c r="AE26" s="148"/>
      <c r="AF26" s="148"/>
      <c r="AG26" s="217"/>
      <c r="AH26" s="148"/>
    </row>
    <row r="27" spans="1:34" s="315" customFormat="1" x14ac:dyDescent="0.25">
      <c r="A27" s="144"/>
      <c r="B27" s="218"/>
      <c r="C27" s="218"/>
      <c r="D27" s="218"/>
      <c r="E27" s="218"/>
      <c r="F27" s="218"/>
      <c r="G27" s="148"/>
      <c r="H27" s="218"/>
      <c r="I27" s="161"/>
      <c r="J27" s="161"/>
      <c r="K27" s="218"/>
      <c r="L27" s="218"/>
      <c r="M27" s="161"/>
      <c r="N27" s="386"/>
      <c r="O27" s="189"/>
      <c r="P27" s="190"/>
      <c r="Q27" s="190"/>
      <c r="R27" s="190"/>
      <c r="S27" s="190"/>
      <c r="T27" s="206">
        <f t="shared" si="0"/>
        <v>0</v>
      </c>
      <c r="U27" s="206">
        <f t="shared" si="1"/>
        <v>0</v>
      </c>
      <c r="V27" s="206">
        <f t="shared" si="2"/>
        <v>0</v>
      </c>
      <c r="W27" s="206">
        <f t="shared" si="3"/>
        <v>0</v>
      </c>
      <c r="X27" s="206">
        <f t="shared" si="4"/>
        <v>0</v>
      </c>
      <c r="Y27" s="206">
        <f t="shared" si="5"/>
        <v>0</v>
      </c>
      <c r="Z27" s="474"/>
      <c r="AA27" s="186"/>
      <c r="AB27" s="312"/>
      <c r="AC27" s="312"/>
      <c r="AE27" s="148"/>
      <c r="AF27" s="148"/>
      <c r="AG27" s="217"/>
      <c r="AH27" s="148"/>
    </row>
    <row r="28" spans="1:34" s="315" customFormat="1" x14ac:dyDescent="0.25">
      <c r="A28" s="144"/>
      <c r="B28" s="218"/>
      <c r="C28" s="218"/>
      <c r="D28" s="218"/>
      <c r="E28" s="218"/>
      <c r="F28" s="218"/>
      <c r="G28" s="148"/>
      <c r="H28" s="218"/>
      <c r="I28" s="161"/>
      <c r="J28" s="161"/>
      <c r="K28" s="218"/>
      <c r="L28" s="218"/>
      <c r="M28" s="161"/>
      <c r="N28" s="386"/>
      <c r="O28" s="189"/>
      <c r="P28" s="190"/>
      <c r="Q28" s="190"/>
      <c r="R28" s="190"/>
      <c r="S28" s="190"/>
      <c r="T28" s="206">
        <f t="shared" si="0"/>
        <v>0</v>
      </c>
      <c r="U28" s="206">
        <f t="shared" si="1"/>
        <v>0</v>
      </c>
      <c r="V28" s="206">
        <f t="shared" si="2"/>
        <v>0</v>
      </c>
      <c r="W28" s="206">
        <f t="shared" si="3"/>
        <v>0</v>
      </c>
      <c r="X28" s="206">
        <f t="shared" si="4"/>
        <v>0</v>
      </c>
      <c r="Y28" s="206">
        <f t="shared" si="5"/>
        <v>0</v>
      </c>
      <c r="Z28" s="474"/>
      <c r="AA28" s="186"/>
      <c r="AB28" s="312"/>
      <c r="AC28" s="312"/>
      <c r="AE28" s="148"/>
      <c r="AF28" s="148"/>
      <c r="AG28" s="217"/>
      <c r="AH28" s="148"/>
    </row>
    <row r="29" spans="1:34" s="315" customFormat="1" x14ac:dyDescent="0.25">
      <c r="A29" s="144"/>
      <c r="B29" s="218"/>
      <c r="C29" s="218"/>
      <c r="D29" s="218"/>
      <c r="E29" s="218"/>
      <c r="F29" s="218"/>
      <c r="G29" s="218"/>
      <c r="H29" s="218"/>
      <c r="I29" s="161"/>
      <c r="J29" s="161"/>
      <c r="K29" s="218"/>
      <c r="L29" s="218"/>
      <c r="M29" s="161"/>
      <c r="N29" s="473"/>
      <c r="O29" s="189"/>
      <c r="P29" s="190"/>
      <c r="Q29" s="190"/>
      <c r="R29" s="190"/>
      <c r="S29" s="190"/>
      <c r="T29" s="206">
        <f t="shared" si="0"/>
        <v>0</v>
      </c>
      <c r="U29" s="206">
        <f t="shared" si="1"/>
        <v>0</v>
      </c>
      <c r="V29" s="206">
        <f t="shared" si="2"/>
        <v>0</v>
      </c>
      <c r="W29" s="206">
        <f t="shared" si="3"/>
        <v>0</v>
      </c>
      <c r="X29" s="206">
        <f t="shared" si="4"/>
        <v>0</v>
      </c>
      <c r="Y29" s="206">
        <f t="shared" si="5"/>
        <v>0</v>
      </c>
      <c r="Z29" s="474"/>
      <c r="AA29" s="186"/>
      <c r="AE29" s="217"/>
      <c r="AF29" s="217"/>
      <c r="AG29" s="217"/>
      <c r="AH29" s="217"/>
    </row>
    <row r="30" spans="1:34" s="315" customFormat="1" x14ac:dyDescent="0.25">
      <c r="A30" s="144"/>
      <c r="B30" s="161"/>
      <c r="C30" s="161"/>
      <c r="D30" s="161"/>
      <c r="E30" s="161"/>
      <c r="F30" s="161"/>
      <c r="G30" s="161"/>
      <c r="H30" s="161"/>
      <c r="I30" s="161"/>
      <c r="J30" s="161"/>
      <c r="K30" s="161"/>
      <c r="L30" s="161"/>
      <c r="M30" s="161"/>
      <c r="N30" s="473"/>
      <c r="O30" s="189"/>
      <c r="P30" s="190"/>
      <c r="Q30" s="190"/>
      <c r="R30" s="190"/>
      <c r="S30" s="190"/>
      <c r="T30" s="206">
        <f t="shared" si="0"/>
        <v>0</v>
      </c>
      <c r="U30" s="206">
        <f t="shared" si="1"/>
        <v>0</v>
      </c>
      <c r="V30" s="206">
        <f t="shared" si="2"/>
        <v>0</v>
      </c>
      <c r="W30" s="206">
        <f t="shared" si="3"/>
        <v>0</v>
      </c>
      <c r="X30" s="206">
        <f t="shared" si="4"/>
        <v>0</v>
      </c>
      <c r="Y30" s="206">
        <f t="shared" si="5"/>
        <v>0</v>
      </c>
      <c r="Z30" s="474"/>
      <c r="AA30" s="186"/>
      <c r="AE30" s="217"/>
      <c r="AF30" s="217"/>
      <c r="AG30" s="217"/>
      <c r="AH30" s="217"/>
    </row>
    <row r="31" spans="1:34" s="315" customFormat="1" x14ac:dyDescent="0.25">
      <c r="A31" s="144"/>
      <c r="B31" s="161"/>
      <c r="C31" s="161"/>
      <c r="D31" s="161"/>
      <c r="E31" s="161"/>
      <c r="F31" s="161"/>
      <c r="G31" s="161"/>
      <c r="H31" s="161"/>
      <c r="I31" s="161"/>
      <c r="J31" s="161"/>
      <c r="K31" s="161"/>
      <c r="L31" s="161"/>
      <c r="M31" s="161"/>
      <c r="N31" s="473"/>
      <c r="O31" s="189"/>
      <c r="P31" s="190"/>
      <c r="Q31" s="190"/>
      <c r="R31" s="190"/>
      <c r="S31" s="190"/>
      <c r="T31" s="206">
        <f t="shared" si="0"/>
        <v>0</v>
      </c>
      <c r="U31" s="206">
        <f t="shared" si="1"/>
        <v>0</v>
      </c>
      <c r="V31" s="206">
        <f t="shared" si="2"/>
        <v>0</v>
      </c>
      <c r="W31" s="206">
        <f t="shared" si="3"/>
        <v>0</v>
      </c>
      <c r="X31" s="206">
        <f t="shared" si="4"/>
        <v>0</v>
      </c>
      <c r="Y31" s="206">
        <f t="shared" si="5"/>
        <v>0</v>
      </c>
      <c r="Z31" s="474"/>
      <c r="AA31" s="186"/>
      <c r="AE31" s="296"/>
      <c r="AF31" s="296"/>
      <c r="AG31" s="296"/>
      <c r="AH31" s="296"/>
    </row>
    <row r="32" spans="1:34" s="315" customFormat="1" x14ac:dyDescent="0.25">
      <c r="A32" s="144"/>
      <c r="B32" s="161"/>
      <c r="C32" s="161"/>
      <c r="D32" s="161"/>
      <c r="E32" s="161"/>
      <c r="F32" s="161"/>
      <c r="G32" s="161"/>
      <c r="H32" s="161"/>
      <c r="I32" s="161"/>
      <c r="J32" s="161"/>
      <c r="K32" s="161"/>
      <c r="L32" s="161"/>
      <c r="M32" s="161"/>
      <c r="N32" s="473"/>
      <c r="O32" s="189"/>
      <c r="P32" s="190"/>
      <c r="Q32" s="190"/>
      <c r="R32" s="190"/>
      <c r="S32" s="190"/>
      <c r="T32" s="206">
        <f t="shared" si="0"/>
        <v>0</v>
      </c>
      <c r="U32" s="206">
        <f t="shared" si="1"/>
        <v>0</v>
      </c>
      <c r="V32" s="206">
        <f t="shared" si="2"/>
        <v>0</v>
      </c>
      <c r="W32" s="206">
        <f t="shared" si="3"/>
        <v>0</v>
      </c>
      <c r="X32" s="206">
        <f t="shared" si="4"/>
        <v>0</v>
      </c>
      <c r="Y32" s="206">
        <f t="shared" si="5"/>
        <v>0</v>
      </c>
      <c r="Z32" s="474"/>
      <c r="AA32" s="186"/>
      <c r="AE32" s="296"/>
      <c r="AF32" s="296"/>
      <c r="AG32" s="296"/>
      <c r="AH32" s="296"/>
    </row>
    <row r="33" spans="1:34" s="315" customFormat="1" x14ac:dyDescent="0.25">
      <c r="A33" s="144"/>
      <c r="B33" s="161"/>
      <c r="C33" s="161"/>
      <c r="D33" s="161"/>
      <c r="E33" s="161"/>
      <c r="F33" s="161"/>
      <c r="G33" s="161"/>
      <c r="H33" s="161"/>
      <c r="I33" s="161"/>
      <c r="J33" s="161"/>
      <c r="K33" s="161"/>
      <c r="L33" s="161"/>
      <c r="M33" s="161"/>
      <c r="N33" s="473"/>
      <c r="O33" s="189"/>
      <c r="P33" s="190"/>
      <c r="Q33" s="190"/>
      <c r="R33" s="190"/>
      <c r="S33" s="190"/>
      <c r="T33" s="206">
        <f t="shared" si="0"/>
        <v>0</v>
      </c>
      <c r="U33" s="206">
        <f t="shared" si="1"/>
        <v>0</v>
      </c>
      <c r="V33" s="206">
        <f t="shared" si="2"/>
        <v>0</v>
      </c>
      <c r="W33" s="206">
        <f t="shared" si="3"/>
        <v>0</v>
      </c>
      <c r="X33" s="206">
        <f t="shared" si="4"/>
        <v>0</v>
      </c>
      <c r="Y33" s="206">
        <f t="shared" si="5"/>
        <v>0</v>
      </c>
      <c r="Z33" s="474"/>
      <c r="AA33" s="186"/>
      <c r="AE33" s="296"/>
      <c r="AF33" s="296"/>
      <c r="AG33" s="296"/>
      <c r="AH33" s="296"/>
    </row>
    <row r="34" spans="1:34" s="217" customFormat="1" x14ac:dyDescent="0.25">
      <c r="A34" s="144"/>
      <c r="B34" s="161"/>
      <c r="C34" s="161"/>
      <c r="D34" s="161"/>
      <c r="E34" s="161"/>
      <c r="F34" s="161"/>
      <c r="G34" s="161"/>
      <c r="H34" s="161"/>
      <c r="I34" s="161"/>
      <c r="J34" s="161"/>
      <c r="K34" s="161"/>
      <c r="L34" s="161"/>
      <c r="M34" s="161"/>
      <c r="N34" s="386"/>
      <c r="O34" s="49"/>
      <c r="P34" s="52"/>
      <c r="Q34" s="52"/>
      <c r="R34" s="52"/>
      <c r="S34" s="52"/>
      <c r="T34" s="206">
        <f t="shared" ref="T34:X36" si="6">IF($N34="Pending",0,$N34*O34)</f>
        <v>0</v>
      </c>
      <c r="U34" s="206">
        <f t="shared" si="6"/>
        <v>0</v>
      </c>
      <c r="V34" s="206">
        <f t="shared" si="6"/>
        <v>0</v>
      </c>
      <c r="W34" s="206">
        <f t="shared" si="6"/>
        <v>0</v>
      </c>
      <c r="X34" s="206">
        <f t="shared" si="6"/>
        <v>0</v>
      </c>
      <c r="Y34" s="206">
        <f t="shared" ref="Y34:Y45" si="7">SUM(T34:X34)</f>
        <v>0</v>
      </c>
      <c r="Z34" s="50"/>
      <c r="AA34" s="50"/>
      <c r="AE34" s="148"/>
      <c r="AF34" s="148"/>
      <c r="AH34" s="148"/>
    </row>
    <row r="35" spans="1:34" s="217" customFormat="1" x14ac:dyDescent="0.25">
      <c r="A35" s="144"/>
      <c r="B35" s="161"/>
      <c r="C35" s="161"/>
      <c r="D35" s="161"/>
      <c r="E35" s="161"/>
      <c r="F35" s="161"/>
      <c r="G35" s="161"/>
      <c r="H35" s="161"/>
      <c r="I35" s="161"/>
      <c r="J35" s="161"/>
      <c r="K35" s="161"/>
      <c r="L35" s="161"/>
      <c r="M35" s="161"/>
      <c r="N35" s="386"/>
      <c r="O35" s="49"/>
      <c r="P35" s="52"/>
      <c r="Q35" s="52"/>
      <c r="R35" s="52"/>
      <c r="S35" s="52"/>
      <c r="T35" s="206">
        <f t="shared" si="6"/>
        <v>0</v>
      </c>
      <c r="U35" s="206">
        <f t="shared" si="6"/>
        <v>0</v>
      </c>
      <c r="V35" s="206">
        <f t="shared" si="6"/>
        <v>0</v>
      </c>
      <c r="W35" s="206">
        <f t="shared" si="6"/>
        <v>0</v>
      </c>
      <c r="X35" s="206">
        <f t="shared" si="6"/>
        <v>0</v>
      </c>
      <c r="Y35" s="206">
        <f t="shared" si="7"/>
        <v>0</v>
      </c>
      <c r="Z35" s="50"/>
      <c r="AA35" s="50"/>
      <c r="AE35" s="148"/>
      <c r="AF35" s="148"/>
      <c r="AH35" s="148"/>
    </row>
    <row r="36" spans="1:34" s="217" customFormat="1" x14ac:dyDescent="0.25">
      <c r="A36" s="144"/>
      <c r="B36" s="161"/>
      <c r="C36" s="161"/>
      <c r="D36" s="161"/>
      <c r="E36" s="161"/>
      <c r="F36" s="161"/>
      <c r="G36" s="161"/>
      <c r="H36" s="161"/>
      <c r="I36" s="161"/>
      <c r="J36" s="161"/>
      <c r="K36" s="161"/>
      <c r="L36" s="161"/>
      <c r="M36" s="161"/>
      <c r="N36" s="386"/>
      <c r="O36" s="49"/>
      <c r="P36" s="52"/>
      <c r="Q36" s="52"/>
      <c r="R36" s="52"/>
      <c r="S36" s="52"/>
      <c r="T36" s="206">
        <f t="shared" si="6"/>
        <v>0</v>
      </c>
      <c r="U36" s="206">
        <f t="shared" si="6"/>
        <v>0</v>
      </c>
      <c r="V36" s="206">
        <f t="shared" si="6"/>
        <v>0</v>
      </c>
      <c r="W36" s="206">
        <f t="shared" si="6"/>
        <v>0</v>
      </c>
      <c r="X36" s="206">
        <f t="shared" si="6"/>
        <v>0</v>
      </c>
      <c r="Y36" s="206">
        <f t="shared" si="7"/>
        <v>0</v>
      </c>
      <c r="Z36" s="50"/>
      <c r="AA36" s="50"/>
      <c r="AE36" s="148"/>
      <c r="AF36" s="148"/>
      <c r="AH36" s="148"/>
    </row>
    <row r="37" spans="1:34" s="217" customFormat="1" x14ac:dyDescent="0.25">
      <c r="A37" s="144"/>
      <c r="B37" s="161"/>
      <c r="C37" s="161"/>
      <c r="D37" s="161"/>
      <c r="E37" s="161"/>
      <c r="F37" s="161"/>
      <c r="G37" s="161"/>
      <c r="H37" s="161"/>
      <c r="I37" s="161"/>
      <c r="J37" s="161"/>
      <c r="K37" s="161"/>
      <c r="L37" s="161"/>
      <c r="M37" s="161"/>
      <c r="N37" s="386"/>
      <c r="O37" s="49"/>
      <c r="P37" s="52"/>
      <c r="Q37" s="52"/>
      <c r="R37" s="52"/>
      <c r="S37" s="52"/>
      <c r="T37" s="206">
        <f t="shared" ref="T37:X45" si="8">IF($N37="Pending",0,$N37*O37)</f>
        <v>0</v>
      </c>
      <c r="U37" s="206">
        <f t="shared" si="8"/>
        <v>0</v>
      </c>
      <c r="V37" s="206">
        <f t="shared" si="8"/>
        <v>0</v>
      </c>
      <c r="W37" s="206">
        <f t="shared" si="8"/>
        <v>0</v>
      </c>
      <c r="X37" s="206">
        <f t="shared" si="8"/>
        <v>0</v>
      </c>
      <c r="Y37" s="206">
        <f t="shared" si="7"/>
        <v>0</v>
      </c>
      <c r="Z37" s="50"/>
      <c r="AA37" s="50"/>
      <c r="AE37" s="148"/>
      <c r="AF37" s="148"/>
    </row>
    <row r="38" spans="1:34" x14ac:dyDescent="0.25">
      <c r="A38" s="144"/>
      <c r="B38" s="161"/>
      <c r="C38" s="161"/>
      <c r="D38" s="161"/>
      <c r="E38" s="161"/>
      <c r="F38" s="161"/>
      <c r="G38" s="161"/>
      <c r="H38" s="161"/>
      <c r="I38" s="161"/>
      <c r="J38" s="161"/>
      <c r="K38" s="161"/>
      <c r="L38" s="161"/>
      <c r="M38" s="161"/>
      <c r="N38" s="386"/>
      <c r="O38" s="49"/>
      <c r="P38" s="52"/>
      <c r="Q38" s="52"/>
      <c r="R38" s="52"/>
      <c r="S38" s="52"/>
      <c r="T38" s="206">
        <f t="shared" si="8"/>
        <v>0</v>
      </c>
      <c r="U38" s="206">
        <f t="shared" si="8"/>
        <v>0</v>
      </c>
      <c r="V38" s="206">
        <f t="shared" si="8"/>
        <v>0</v>
      </c>
      <c r="W38" s="206">
        <f t="shared" si="8"/>
        <v>0</v>
      </c>
      <c r="X38" s="206">
        <f t="shared" si="8"/>
        <v>0</v>
      </c>
      <c r="Y38" s="206">
        <f t="shared" si="7"/>
        <v>0</v>
      </c>
      <c r="Z38" s="50"/>
      <c r="AA38" s="50"/>
      <c r="AE38" s="148"/>
      <c r="AF38" s="148"/>
      <c r="AG38" s="217"/>
      <c r="AH38" s="148"/>
    </row>
    <row r="39" spans="1:34" x14ac:dyDescent="0.25">
      <c r="A39" s="144"/>
      <c r="B39" s="161"/>
      <c r="C39" s="161"/>
      <c r="D39" s="161"/>
      <c r="E39" s="161"/>
      <c r="F39" s="161"/>
      <c r="G39" s="161"/>
      <c r="H39" s="161"/>
      <c r="I39" s="161"/>
      <c r="J39" s="161"/>
      <c r="K39" s="161"/>
      <c r="L39" s="161"/>
      <c r="M39" s="161"/>
      <c r="N39" s="386"/>
      <c r="O39" s="49"/>
      <c r="P39" s="52"/>
      <c r="Q39" s="52"/>
      <c r="R39" s="52"/>
      <c r="S39" s="52"/>
      <c r="T39" s="206">
        <f t="shared" si="8"/>
        <v>0</v>
      </c>
      <c r="U39" s="206">
        <f t="shared" si="8"/>
        <v>0</v>
      </c>
      <c r="V39" s="206">
        <f t="shared" si="8"/>
        <v>0</v>
      </c>
      <c r="W39" s="206">
        <f t="shared" si="8"/>
        <v>0</v>
      </c>
      <c r="X39" s="206">
        <f t="shared" si="8"/>
        <v>0</v>
      </c>
      <c r="Y39" s="206">
        <f t="shared" si="7"/>
        <v>0</v>
      </c>
      <c r="Z39" s="50"/>
      <c r="AA39" s="50"/>
      <c r="AE39" s="148"/>
      <c r="AF39" s="148"/>
      <c r="AG39" s="217"/>
      <c r="AH39" s="148"/>
    </row>
    <row r="40" spans="1:34" x14ac:dyDescent="0.25">
      <c r="A40" s="144"/>
      <c r="B40" s="161"/>
      <c r="C40" s="161"/>
      <c r="D40" s="161"/>
      <c r="E40" s="161"/>
      <c r="F40" s="161"/>
      <c r="G40" s="161"/>
      <c r="H40" s="161"/>
      <c r="I40" s="161"/>
      <c r="J40" s="161"/>
      <c r="K40" s="161"/>
      <c r="L40" s="161"/>
      <c r="M40" s="161"/>
      <c r="N40" s="386"/>
      <c r="O40" s="49"/>
      <c r="P40" s="52"/>
      <c r="Q40" s="52"/>
      <c r="R40" s="52"/>
      <c r="S40" s="52"/>
      <c r="T40" s="206">
        <f t="shared" si="8"/>
        <v>0</v>
      </c>
      <c r="U40" s="206">
        <f t="shared" si="8"/>
        <v>0</v>
      </c>
      <c r="V40" s="206">
        <f t="shared" si="8"/>
        <v>0</v>
      </c>
      <c r="W40" s="206">
        <f t="shared" si="8"/>
        <v>0</v>
      </c>
      <c r="X40" s="206">
        <f t="shared" si="8"/>
        <v>0</v>
      </c>
      <c r="Y40" s="206">
        <f t="shared" si="7"/>
        <v>0</v>
      </c>
      <c r="Z40" s="50"/>
      <c r="AA40" s="50"/>
      <c r="AE40" s="148"/>
      <c r="AF40" s="148"/>
      <c r="AG40" s="217"/>
      <c r="AH40" s="148"/>
    </row>
    <row r="41" spans="1:34" x14ac:dyDescent="0.25">
      <c r="A41" s="144"/>
      <c r="B41" s="161"/>
      <c r="C41" s="161"/>
      <c r="D41" s="161"/>
      <c r="E41" s="161"/>
      <c r="F41" s="161"/>
      <c r="G41" s="161"/>
      <c r="H41" s="161"/>
      <c r="I41" s="161"/>
      <c r="J41" s="161"/>
      <c r="K41" s="161"/>
      <c r="L41" s="161"/>
      <c r="M41" s="161"/>
      <c r="N41" s="386"/>
      <c r="O41" s="49"/>
      <c r="P41" s="52"/>
      <c r="Q41" s="52"/>
      <c r="R41" s="52"/>
      <c r="S41" s="52"/>
      <c r="T41" s="206">
        <f t="shared" si="8"/>
        <v>0</v>
      </c>
      <c r="U41" s="206">
        <f t="shared" si="8"/>
        <v>0</v>
      </c>
      <c r="V41" s="206">
        <f t="shared" si="8"/>
        <v>0</v>
      </c>
      <c r="W41" s="206">
        <f t="shared" si="8"/>
        <v>0</v>
      </c>
      <c r="X41" s="206">
        <f t="shared" si="8"/>
        <v>0</v>
      </c>
      <c r="Y41" s="206">
        <f t="shared" si="7"/>
        <v>0</v>
      </c>
      <c r="Z41" s="50"/>
      <c r="AA41" s="50"/>
      <c r="AE41" s="148"/>
      <c r="AF41" s="148"/>
      <c r="AG41" s="217"/>
      <c r="AH41" s="148"/>
    </row>
    <row r="42" spans="1:34" x14ac:dyDescent="0.25">
      <c r="A42" s="144"/>
      <c r="B42" s="161"/>
      <c r="C42" s="161"/>
      <c r="D42" s="161"/>
      <c r="E42" s="161"/>
      <c r="F42" s="161"/>
      <c r="G42" s="161"/>
      <c r="H42" s="161"/>
      <c r="I42" s="161"/>
      <c r="J42" s="161"/>
      <c r="K42" s="161"/>
      <c r="L42" s="161"/>
      <c r="M42" s="161"/>
      <c r="N42" s="386"/>
      <c r="O42" s="49"/>
      <c r="P42" s="52"/>
      <c r="Q42" s="52"/>
      <c r="R42" s="52"/>
      <c r="S42" s="52"/>
      <c r="T42" s="206">
        <f t="shared" si="8"/>
        <v>0</v>
      </c>
      <c r="U42" s="206">
        <f t="shared" si="8"/>
        <v>0</v>
      </c>
      <c r="V42" s="206">
        <f t="shared" si="8"/>
        <v>0</v>
      </c>
      <c r="W42" s="206">
        <f t="shared" si="8"/>
        <v>0</v>
      </c>
      <c r="X42" s="206">
        <f t="shared" si="8"/>
        <v>0</v>
      </c>
      <c r="Y42" s="206">
        <f t="shared" si="7"/>
        <v>0</v>
      </c>
      <c r="Z42" s="50"/>
      <c r="AA42" s="50"/>
      <c r="AE42" s="148"/>
      <c r="AF42" s="217"/>
      <c r="AG42" s="217"/>
      <c r="AH42" s="148"/>
    </row>
    <row r="43" spans="1:34" x14ac:dyDescent="0.25">
      <c r="A43" s="144"/>
      <c r="B43" s="161"/>
      <c r="C43" s="161"/>
      <c r="D43" s="161"/>
      <c r="E43" s="161"/>
      <c r="F43" s="161"/>
      <c r="G43" s="161"/>
      <c r="H43" s="161"/>
      <c r="I43" s="161"/>
      <c r="J43" s="161"/>
      <c r="K43" s="161"/>
      <c r="L43" s="161"/>
      <c r="M43" s="161"/>
      <c r="N43" s="386"/>
      <c r="O43" s="49"/>
      <c r="P43" s="52"/>
      <c r="Q43" s="52"/>
      <c r="R43" s="52"/>
      <c r="S43" s="52"/>
      <c r="T43" s="206">
        <f t="shared" si="8"/>
        <v>0</v>
      </c>
      <c r="U43" s="206">
        <f t="shared" si="8"/>
        <v>0</v>
      </c>
      <c r="V43" s="206">
        <f t="shared" si="8"/>
        <v>0</v>
      </c>
      <c r="W43" s="206">
        <f t="shared" si="8"/>
        <v>0</v>
      </c>
      <c r="X43" s="206">
        <f t="shared" si="8"/>
        <v>0</v>
      </c>
      <c r="Y43" s="206">
        <f t="shared" si="7"/>
        <v>0</v>
      </c>
      <c r="Z43" s="50"/>
      <c r="AA43" s="50"/>
      <c r="AE43" s="148"/>
      <c r="AF43" s="148"/>
      <c r="AG43" s="217"/>
      <c r="AH43" s="148"/>
    </row>
    <row r="44" spans="1:34" x14ac:dyDescent="0.25">
      <c r="A44" s="144"/>
      <c r="B44" s="161"/>
      <c r="C44" s="161"/>
      <c r="D44" s="161"/>
      <c r="E44" s="161"/>
      <c r="F44" s="161"/>
      <c r="G44" s="161"/>
      <c r="H44" s="161"/>
      <c r="I44" s="161"/>
      <c r="J44" s="161"/>
      <c r="K44" s="161"/>
      <c r="L44" s="161"/>
      <c r="M44" s="161"/>
      <c r="N44" s="386"/>
      <c r="O44" s="49"/>
      <c r="P44" s="52"/>
      <c r="Q44" s="52"/>
      <c r="R44" s="52"/>
      <c r="S44" s="52"/>
      <c r="T44" s="206">
        <f t="shared" si="8"/>
        <v>0</v>
      </c>
      <c r="U44" s="206">
        <f t="shared" si="8"/>
        <v>0</v>
      </c>
      <c r="V44" s="206">
        <f t="shared" si="8"/>
        <v>0</v>
      </c>
      <c r="W44" s="206">
        <f t="shared" si="8"/>
        <v>0</v>
      </c>
      <c r="X44" s="206">
        <f t="shared" si="8"/>
        <v>0</v>
      </c>
      <c r="Y44" s="206">
        <f t="shared" si="7"/>
        <v>0</v>
      </c>
      <c r="Z44" s="50"/>
      <c r="AA44" s="50"/>
      <c r="AE44" s="148"/>
      <c r="AF44" s="148"/>
      <c r="AG44" s="217"/>
      <c r="AH44" s="148"/>
    </row>
    <row r="45" spans="1:34" x14ac:dyDescent="0.25">
      <c r="A45" s="144"/>
      <c r="B45" s="161"/>
      <c r="C45" s="161"/>
      <c r="D45" s="161"/>
      <c r="E45" s="161"/>
      <c r="F45" s="161"/>
      <c r="G45" s="161"/>
      <c r="H45" s="161"/>
      <c r="I45" s="161"/>
      <c r="J45" s="161"/>
      <c r="K45" s="161"/>
      <c r="L45" s="161"/>
      <c r="M45" s="161"/>
      <c r="N45" s="386"/>
      <c r="O45" s="49"/>
      <c r="P45" s="52"/>
      <c r="Q45" s="52"/>
      <c r="R45" s="52"/>
      <c r="S45" s="52"/>
      <c r="T45" s="206">
        <f t="shared" si="8"/>
        <v>0</v>
      </c>
      <c r="U45" s="206">
        <f t="shared" si="8"/>
        <v>0</v>
      </c>
      <c r="V45" s="206">
        <f t="shared" si="8"/>
        <v>0</v>
      </c>
      <c r="W45" s="206">
        <f t="shared" si="8"/>
        <v>0</v>
      </c>
      <c r="X45" s="206">
        <f t="shared" si="8"/>
        <v>0</v>
      </c>
      <c r="Y45" s="206">
        <f t="shared" si="7"/>
        <v>0</v>
      </c>
      <c r="Z45" s="218"/>
      <c r="AA45" s="218"/>
      <c r="AE45" s="148"/>
      <c r="AF45" s="148"/>
      <c r="AG45" s="217"/>
      <c r="AH45" s="148"/>
    </row>
    <row r="46" spans="1:34" x14ac:dyDescent="0.25">
      <c r="A46" s="144"/>
      <c r="B46" s="161"/>
      <c r="C46" s="161"/>
      <c r="D46" s="161"/>
      <c r="E46" s="161"/>
      <c r="F46" s="161"/>
      <c r="G46" s="161"/>
      <c r="H46" s="161"/>
      <c r="I46" s="161"/>
      <c r="J46" s="161"/>
      <c r="K46" s="161"/>
      <c r="L46" s="161"/>
      <c r="M46" s="161"/>
      <c r="N46" s="386"/>
      <c r="O46" s="49"/>
      <c r="P46" s="52"/>
      <c r="Q46" s="52"/>
      <c r="R46" s="52"/>
      <c r="S46" s="52"/>
      <c r="T46" s="206">
        <f t="shared" ref="T46:T69" si="9">IF($N46="Pending",0,$N46*O46)</f>
        <v>0</v>
      </c>
      <c r="U46" s="206">
        <f t="shared" ref="U46:U69" si="10">IF($N46="Pending",0,$N46*P46)</f>
        <v>0</v>
      </c>
      <c r="V46" s="206">
        <f t="shared" ref="V46:V69" si="11">IF($N46="Pending",0,$N46*Q46)</f>
        <v>0</v>
      </c>
      <c r="W46" s="206">
        <f t="shared" ref="W46:W69" si="12">IF($N46="Pending",0,$N46*R46)</f>
        <v>0</v>
      </c>
      <c r="X46" s="206">
        <f t="shared" ref="X46:X69" si="13">IF($N46="Pending",0,$N46*S46)</f>
        <v>0</v>
      </c>
      <c r="Y46" s="206">
        <f t="shared" ref="Y46:Y69" si="14">SUM(T46:X46)</f>
        <v>0</v>
      </c>
      <c r="Z46" s="50"/>
      <c r="AA46" s="50"/>
      <c r="AE46" s="148"/>
      <c r="AF46" s="148"/>
      <c r="AG46" s="217"/>
      <c r="AH46" s="148"/>
    </row>
    <row r="47" spans="1:34" x14ac:dyDescent="0.25">
      <c r="A47" s="144"/>
      <c r="B47" s="161"/>
      <c r="C47" s="161"/>
      <c r="D47" s="161"/>
      <c r="E47" s="161"/>
      <c r="F47" s="161"/>
      <c r="G47" s="161"/>
      <c r="H47" s="161"/>
      <c r="I47" s="161"/>
      <c r="J47" s="161"/>
      <c r="K47" s="161"/>
      <c r="L47" s="161"/>
      <c r="M47" s="161"/>
      <c r="N47" s="386"/>
      <c r="O47" s="49"/>
      <c r="P47" s="52"/>
      <c r="Q47" s="52"/>
      <c r="R47" s="52"/>
      <c r="S47" s="52"/>
      <c r="T47" s="206">
        <f t="shared" si="9"/>
        <v>0</v>
      </c>
      <c r="U47" s="206">
        <f t="shared" si="10"/>
        <v>0</v>
      </c>
      <c r="V47" s="206">
        <f t="shared" si="11"/>
        <v>0</v>
      </c>
      <c r="W47" s="206">
        <f t="shared" si="12"/>
        <v>0</v>
      </c>
      <c r="X47" s="206">
        <f t="shared" si="13"/>
        <v>0</v>
      </c>
      <c r="Y47" s="206">
        <f t="shared" si="14"/>
        <v>0</v>
      </c>
      <c r="Z47" s="50"/>
      <c r="AA47" s="50"/>
      <c r="AE47" s="148"/>
      <c r="AF47" s="148"/>
      <c r="AG47" s="217"/>
      <c r="AH47" s="148"/>
    </row>
    <row r="48" spans="1:34" x14ac:dyDescent="0.25">
      <c r="A48" s="144"/>
      <c r="B48" s="161"/>
      <c r="C48" s="161"/>
      <c r="D48" s="161"/>
      <c r="E48" s="161"/>
      <c r="F48" s="161"/>
      <c r="G48" s="161"/>
      <c r="H48" s="161"/>
      <c r="I48" s="161"/>
      <c r="J48" s="161"/>
      <c r="K48" s="161"/>
      <c r="L48" s="161"/>
      <c r="M48" s="161"/>
      <c r="N48" s="386"/>
      <c r="O48" s="49"/>
      <c r="P48" s="52"/>
      <c r="Q48" s="52"/>
      <c r="R48" s="52"/>
      <c r="S48" s="52"/>
      <c r="T48" s="206">
        <f t="shared" si="9"/>
        <v>0</v>
      </c>
      <c r="U48" s="206">
        <f t="shared" si="10"/>
        <v>0</v>
      </c>
      <c r="V48" s="206">
        <f t="shared" si="11"/>
        <v>0</v>
      </c>
      <c r="W48" s="206">
        <f t="shared" si="12"/>
        <v>0</v>
      </c>
      <c r="X48" s="206">
        <f t="shared" si="13"/>
        <v>0</v>
      </c>
      <c r="Y48" s="206">
        <f t="shared" si="14"/>
        <v>0</v>
      </c>
      <c r="Z48" s="218"/>
      <c r="AA48" s="218"/>
      <c r="AE48" s="148"/>
      <c r="AF48" s="148"/>
      <c r="AG48" s="217"/>
      <c r="AH48" s="148"/>
    </row>
    <row r="49" spans="1:34" x14ac:dyDescent="0.25">
      <c r="A49" s="144"/>
      <c r="B49" s="161"/>
      <c r="C49" s="161"/>
      <c r="D49" s="161"/>
      <c r="E49" s="161"/>
      <c r="F49" s="161"/>
      <c r="G49" s="161"/>
      <c r="H49" s="161"/>
      <c r="I49" s="161"/>
      <c r="J49" s="161"/>
      <c r="K49" s="161"/>
      <c r="L49" s="161"/>
      <c r="M49" s="161"/>
      <c r="N49" s="386"/>
      <c r="O49" s="49"/>
      <c r="P49" s="52"/>
      <c r="Q49" s="52"/>
      <c r="R49" s="52"/>
      <c r="S49" s="52"/>
      <c r="T49" s="206">
        <f t="shared" si="9"/>
        <v>0</v>
      </c>
      <c r="U49" s="206">
        <f t="shared" si="10"/>
        <v>0</v>
      </c>
      <c r="V49" s="206">
        <f t="shared" si="11"/>
        <v>0</v>
      </c>
      <c r="W49" s="206">
        <f t="shared" si="12"/>
        <v>0</v>
      </c>
      <c r="X49" s="206">
        <f t="shared" si="13"/>
        <v>0</v>
      </c>
      <c r="Y49" s="206">
        <f t="shared" si="14"/>
        <v>0</v>
      </c>
      <c r="Z49" s="218"/>
      <c r="AA49" s="218"/>
      <c r="AE49" s="148"/>
      <c r="AF49" s="148"/>
      <c r="AG49" s="217"/>
      <c r="AH49" s="148"/>
    </row>
    <row r="50" spans="1:34" x14ac:dyDescent="0.25">
      <c r="A50" s="144"/>
      <c r="B50" s="161"/>
      <c r="C50" s="161"/>
      <c r="D50" s="161"/>
      <c r="E50" s="161"/>
      <c r="F50" s="161"/>
      <c r="G50" s="161"/>
      <c r="H50" s="161"/>
      <c r="I50" s="161"/>
      <c r="J50" s="161"/>
      <c r="K50" s="161"/>
      <c r="L50" s="161"/>
      <c r="M50" s="161"/>
      <c r="N50" s="386"/>
      <c r="O50" s="49"/>
      <c r="P50" s="52"/>
      <c r="Q50" s="52"/>
      <c r="R50" s="52"/>
      <c r="S50" s="52"/>
      <c r="T50" s="206">
        <f t="shared" si="9"/>
        <v>0</v>
      </c>
      <c r="U50" s="206">
        <f t="shared" si="10"/>
        <v>0</v>
      </c>
      <c r="V50" s="206">
        <f t="shared" si="11"/>
        <v>0</v>
      </c>
      <c r="W50" s="206">
        <f t="shared" si="12"/>
        <v>0</v>
      </c>
      <c r="X50" s="206">
        <f t="shared" si="13"/>
        <v>0</v>
      </c>
      <c r="Y50" s="206">
        <f t="shared" si="14"/>
        <v>0</v>
      </c>
      <c r="Z50" s="218"/>
      <c r="AA50" s="218"/>
      <c r="AE50" s="148"/>
      <c r="AF50" s="148"/>
      <c r="AG50" s="217"/>
      <c r="AH50" s="148"/>
    </row>
    <row r="51" spans="1:34" x14ac:dyDescent="0.25">
      <c r="A51" s="144"/>
      <c r="B51" s="161"/>
      <c r="C51" s="161"/>
      <c r="D51" s="161"/>
      <c r="E51" s="161"/>
      <c r="F51" s="161"/>
      <c r="G51" s="161"/>
      <c r="H51" s="161"/>
      <c r="I51" s="161"/>
      <c r="J51" s="161"/>
      <c r="K51" s="161"/>
      <c r="L51" s="161"/>
      <c r="M51" s="161"/>
      <c r="N51" s="386"/>
      <c r="O51" s="49"/>
      <c r="P51" s="52"/>
      <c r="Q51" s="52"/>
      <c r="R51" s="52"/>
      <c r="S51" s="52"/>
      <c r="T51" s="206">
        <f t="shared" si="9"/>
        <v>0</v>
      </c>
      <c r="U51" s="206">
        <f t="shared" si="10"/>
        <v>0</v>
      </c>
      <c r="V51" s="206">
        <f t="shared" si="11"/>
        <v>0</v>
      </c>
      <c r="W51" s="206">
        <f t="shared" si="12"/>
        <v>0</v>
      </c>
      <c r="X51" s="206">
        <f t="shared" si="13"/>
        <v>0</v>
      </c>
      <c r="Y51" s="206">
        <f t="shared" si="14"/>
        <v>0</v>
      </c>
      <c r="Z51" s="218"/>
      <c r="AA51" s="218"/>
      <c r="AE51" s="148"/>
      <c r="AF51" s="148"/>
      <c r="AG51" s="217"/>
      <c r="AH51" s="148"/>
    </row>
    <row r="52" spans="1:34" x14ac:dyDescent="0.25">
      <c r="A52" s="144"/>
      <c r="B52" s="161"/>
      <c r="C52" s="161"/>
      <c r="D52" s="161"/>
      <c r="E52" s="161"/>
      <c r="F52" s="161"/>
      <c r="G52" s="161"/>
      <c r="H52" s="161"/>
      <c r="I52" s="161"/>
      <c r="J52" s="161"/>
      <c r="K52" s="161"/>
      <c r="L52" s="161"/>
      <c r="M52" s="161"/>
      <c r="N52" s="292"/>
      <c r="O52" s="292"/>
      <c r="P52" s="293"/>
      <c r="Q52" s="293"/>
      <c r="R52" s="293"/>
      <c r="S52" s="293"/>
      <c r="T52" s="206">
        <f t="shared" si="9"/>
        <v>0</v>
      </c>
      <c r="U52" s="206">
        <f t="shared" si="10"/>
        <v>0</v>
      </c>
      <c r="V52" s="206">
        <f t="shared" si="11"/>
        <v>0</v>
      </c>
      <c r="W52" s="206">
        <f t="shared" si="12"/>
        <v>0</v>
      </c>
      <c r="X52" s="206">
        <f t="shared" si="13"/>
        <v>0</v>
      </c>
      <c r="Y52" s="206">
        <f t="shared" si="14"/>
        <v>0</v>
      </c>
      <c r="Z52" s="218"/>
      <c r="AA52" s="218"/>
    </row>
    <row r="53" spans="1:34" x14ac:dyDescent="0.25">
      <c r="A53" s="144"/>
      <c r="B53" s="161"/>
      <c r="C53" s="161"/>
      <c r="D53" s="161"/>
      <c r="E53" s="161"/>
      <c r="F53" s="161"/>
      <c r="G53" s="161"/>
      <c r="H53" s="161"/>
      <c r="I53" s="161"/>
      <c r="J53" s="161"/>
      <c r="K53" s="161"/>
      <c r="L53" s="161"/>
      <c r="M53" s="161"/>
      <c r="N53" s="292"/>
      <c r="O53" s="292"/>
      <c r="P53" s="293"/>
      <c r="Q53" s="293"/>
      <c r="R53" s="293"/>
      <c r="S53" s="293"/>
      <c r="T53" s="206">
        <f t="shared" si="9"/>
        <v>0</v>
      </c>
      <c r="U53" s="206">
        <f t="shared" si="10"/>
        <v>0</v>
      </c>
      <c r="V53" s="206">
        <f t="shared" si="11"/>
        <v>0</v>
      </c>
      <c r="W53" s="206">
        <f t="shared" si="12"/>
        <v>0</v>
      </c>
      <c r="X53" s="206">
        <f t="shared" si="13"/>
        <v>0</v>
      </c>
      <c r="Y53" s="206">
        <f t="shared" si="14"/>
        <v>0</v>
      </c>
      <c r="Z53" s="218"/>
      <c r="AA53" s="218"/>
    </row>
    <row r="54" spans="1:34" x14ac:dyDescent="0.25">
      <c r="A54" s="144"/>
      <c r="B54" s="161"/>
      <c r="C54" s="161"/>
      <c r="D54" s="161"/>
      <c r="E54" s="161"/>
      <c r="F54" s="161"/>
      <c r="G54" s="161"/>
      <c r="H54" s="161"/>
      <c r="I54" s="161"/>
      <c r="J54" s="161"/>
      <c r="K54" s="161"/>
      <c r="L54" s="161"/>
      <c r="M54" s="161"/>
      <c r="N54" s="292"/>
      <c r="O54" s="292"/>
      <c r="P54" s="293"/>
      <c r="Q54" s="293"/>
      <c r="R54" s="293"/>
      <c r="S54" s="293"/>
      <c r="T54" s="206">
        <f t="shared" si="9"/>
        <v>0</v>
      </c>
      <c r="U54" s="206">
        <f t="shared" si="10"/>
        <v>0</v>
      </c>
      <c r="V54" s="206">
        <f t="shared" si="11"/>
        <v>0</v>
      </c>
      <c r="W54" s="206">
        <f t="shared" si="12"/>
        <v>0</v>
      </c>
      <c r="X54" s="206">
        <f t="shared" si="13"/>
        <v>0</v>
      </c>
      <c r="Y54" s="206">
        <f t="shared" si="14"/>
        <v>0</v>
      </c>
      <c r="Z54" s="218"/>
      <c r="AA54" s="218"/>
    </row>
    <row r="55" spans="1:34" x14ac:dyDescent="0.25">
      <c r="A55" s="144"/>
      <c r="B55" s="161"/>
      <c r="C55" s="161"/>
      <c r="D55" s="161"/>
      <c r="E55" s="161"/>
      <c r="F55" s="161"/>
      <c r="G55" s="161"/>
      <c r="H55" s="161"/>
      <c r="I55" s="161"/>
      <c r="J55" s="161"/>
      <c r="K55" s="161"/>
      <c r="L55" s="161"/>
      <c r="M55" s="161"/>
      <c r="N55" s="292"/>
      <c r="O55" s="292"/>
      <c r="P55" s="293"/>
      <c r="Q55" s="293"/>
      <c r="R55" s="293"/>
      <c r="S55" s="293"/>
      <c r="T55" s="206">
        <f t="shared" si="9"/>
        <v>0</v>
      </c>
      <c r="U55" s="206">
        <f t="shared" si="10"/>
        <v>0</v>
      </c>
      <c r="V55" s="206">
        <f t="shared" si="11"/>
        <v>0</v>
      </c>
      <c r="W55" s="206">
        <f t="shared" si="12"/>
        <v>0</v>
      </c>
      <c r="X55" s="206">
        <f t="shared" si="13"/>
        <v>0</v>
      </c>
      <c r="Y55" s="206">
        <f t="shared" si="14"/>
        <v>0</v>
      </c>
      <c r="Z55" s="218"/>
      <c r="AA55" s="218"/>
    </row>
    <row r="56" spans="1:34" x14ac:dyDescent="0.25">
      <c r="A56" s="144"/>
      <c r="B56" s="161"/>
      <c r="C56" s="161"/>
      <c r="D56" s="161"/>
      <c r="E56" s="161"/>
      <c r="F56" s="161"/>
      <c r="G56" s="161"/>
      <c r="H56" s="161"/>
      <c r="I56" s="161"/>
      <c r="J56" s="161"/>
      <c r="K56" s="161"/>
      <c r="L56" s="161"/>
      <c r="M56" s="161"/>
      <c r="N56" s="292"/>
      <c r="O56" s="292"/>
      <c r="P56" s="293"/>
      <c r="Q56" s="293"/>
      <c r="R56" s="293"/>
      <c r="S56" s="293"/>
      <c r="T56" s="206">
        <f t="shared" si="9"/>
        <v>0</v>
      </c>
      <c r="U56" s="206">
        <f t="shared" si="10"/>
        <v>0</v>
      </c>
      <c r="V56" s="206">
        <f t="shared" si="11"/>
        <v>0</v>
      </c>
      <c r="W56" s="206">
        <f t="shared" si="12"/>
        <v>0</v>
      </c>
      <c r="X56" s="206">
        <f t="shared" si="13"/>
        <v>0</v>
      </c>
      <c r="Y56" s="206">
        <f t="shared" si="14"/>
        <v>0</v>
      </c>
      <c r="Z56" s="218"/>
      <c r="AA56" s="218"/>
    </row>
    <row r="57" spans="1:34" x14ac:dyDescent="0.25">
      <c r="A57" s="144"/>
      <c r="B57" s="161"/>
      <c r="C57" s="161"/>
      <c r="D57" s="161"/>
      <c r="E57" s="161"/>
      <c r="F57" s="161"/>
      <c r="G57" s="161"/>
      <c r="H57" s="161"/>
      <c r="I57" s="161"/>
      <c r="J57" s="161"/>
      <c r="K57" s="161"/>
      <c r="L57" s="161"/>
      <c r="M57" s="161"/>
      <c r="N57" s="292"/>
      <c r="O57" s="292"/>
      <c r="P57" s="293"/>
      <c r="Q57" s="293"/>
      <c r="R57" s="293"/>
      <c r="S57" s="293"/>
      <c r="T57" s="206">
        <f t="shared" si="9"/>
        <v>0</v>
      </c>
      <c r="U57" s="206">
        <f t="shared" si="10"/>
        <v>0</v>
      </c>
      <c r="V57" s="206">
        <f t="shared" si="11"/>
        <v>0</v>
      </c>
      <c r="W57" s="206">
        <f t="shared" si="12"/>
        <v>0</v>
      </c>
      <c r="X57" s="206">
        <f t="shared" si="13"/>
        <v>0</v>
      </c>
      <c r="Y57" s="206">
        <f t="shared" si="14"/>
        <v>0</v>
      </c>
      <c r="Z57" s="218"/>
      <c r="AA57" s="218"/>
    </row>
    <row r="58" spans="1:34" x14ac:dyDescent="0.25">
      <c r="A58" s="144"/>
      <c r="B58" s="161"/>
      <c r="C58" s="161"/>
      <c r="D58" s="161"/>
      <c r="E58" s="161"/>
      <c r="F58" s="161"/>
      <c r="G58" s="161"/>
      <c r="H58" s="161"/>
      <c r="I58" s="161"/>
      <c r="J58" s="161"/>
      <c r="K58" s="161"/>
      <c r="L58" s="161"/>
      <c r="M58" s="161"/>
      <c r="N58" s="316"/>
      <c r="O58" s="206"/>
      <c r="P58" s="249"/>
      <c r="Q58" s="249"/>
      <c r="R58" s="249"/>
      <c r="S58" s="249"/>
      <c r="T58" s="206">
        <f t="shared" si="9"/>
        <v>0</v>
      </c>
      <c r="U58" s="206">
        <f t="shared" si="10"/>
        <v>0</v>
      </c>
      <c r="V58" s="206">
        <f t="shared" si="11"/>
        <v>0</v>
      </c>
      <c r="W58" s="206">
        <f t="shared" si="12"/>
        <v>0</v>
      </c>
      <c r="X58" s="206">
        <f t="shared" si="13"/>
        <v>0</v>
      </c>
      <c r="Y58" s="206">
        <f t="shared" si="14"/>
        <v>0</v>
      </c>
      <c r="Z58" s="51"/>
      <c r="AA58" s="51"/>
    </row>
    <row r="59" spans="1:34" x14ac:dyDescent="0.25">
      <c r="A59" s="144"/>
      <c r="B59" s="161"/>
      <c r="C59" s="161"/>
      <c r="D59" s="161"/>
      <c r="E59" s="161"/>
      <c r="F59" s="161"/>
      <c r="G59" s="161"/>
      <c r="H59" s="161"/>
      <c r="I59" s="161"/>
      <c r="J59" s="161"/>
      <c r="K59" s="161"/>
      <c r="L59" s="161"/>
      <c r="M59" s="161"/>
      <c r="N59" s="316"/>
      <c r="O59" s="206"/>
      <c r="P59" s="249"/>
      <c r="Q59" s="249"/>
      <c r="R59" s="249"/>
      <c r="S59" s="249"/>
      <c r="T59" s="206">
        <f t="shared" si="9"/>
        <v>0</v>
      </c>
      <c r="U59" s="206">
        <f t="shared" si="10"/>
        <v>0</v>
      </c>
      <c r="V59" s="206">
        <f t="shared" si="11"/>
        <v>0</v>
      </c>
      <c r="W59" s="206">
        <f t="shared" si="12"/>
        <v>0</v>
      </c>
      <c r="X59" s="206">
        <f t="shared" si="13"/>
        <v>0</v>
      </c>
      <c r="Y59" s="206">
        <f t="shared" si="14"/>
        <v>0</v>
      </c>
      <c r="Z59" s="51"/>
      <c r="AA59" s="51"/>
    </row>
    <row r="60" spans="1:34" x14ac:dyDescent="0.25">
      <c r="A60" s="144"/>
      <c r="B60" s="161"/>
      <c r="C60" s="161"/>
      <c r="D60" s="161"/>
      <c r="E60" s="161"/>
      <c r="F60" s="161"/>
      <c r="G60" s="161"/>
      <c r="H60" s="161"/>
      <c r="I60" s="161"/>
      <c r="J60" s="161"/>
      <c r="K60" s="161"/>
      <c r="L60" s="161"/>
      <c r="M60" s="161"/>
      <c r="N60" s="316"/>
      <c r="O60" s="206"/>
      <c r="P60" s="249"/>
      <c r="Q60" s="249"/>
      <c r="R60" s="249"/>
      <c r="S60" s="249"/>
      <c r="T60" s="206">
        <f t="shared" si="9"/>
        <v>0</v>
      </c>
      <c r="U60" s="206">
        <f t="shared" si="10"/>
        <v>0</v>
      </c>
      <c r="V60" s="206">
        <f t="shared" si="11"/>
        <v>0</v>
      </c>
      <c r="W60" s="206">
        <f t="shared" si="12"/>
        <v>0</v>
      </c>
      <c r="X60" s="206">
        <f t="shared" si="13"/>
        <v>0</v>
      </c>
      <c r="Y60" s="206">
        <f t="shared" si="14"/>
        <v>0</v>
      </c>
      <c r="Z60" s="51"/>
      <c r="AA60" s="51"/>
    </row>
    <row r="61" spans="1:34" x14ac:dyDescent="0.25">
      <c r="A61" s="144"/>
      <c r="B61" s="161"/>
      <c r="C61" s="161"/>
      <c r="D61" s="161"/>
      <c r="E61" s="161"/>
      <c r="F61" s="161"/>
      <c r="G61" s="161"/>
      <c r="H61" s="161"/>
      <c r="I61" s="161"/>
      <c r="J61" s="161"/>
      <c r="K61" s="161"/>
      <c r="L61" s="161"/>
      <c r="M61" s="161"/>
      <c r="N61" s="316"/>
      <c r="O61" s="206"/>
      <c r="P61" s="249"/>
      <c r="Q61" s="249"/>
      <c r="R61" s="249"/>
      <c r="S61" s="249"/>
      <c r="T61" s="206">
        <f t="shared" si="9"/>
        <v>0</v>
      </c>
      <c r="U61" s="206">
        <f t="shared" si="10"/>
        <v>0</v>
      </c>
      <c r="V61" s="206">
        <f t="shared" si="11"/>
        <v>0</v>
      </c>
      <c r="W61" s="206">
        <f t="shared" si="12"/>
        <v>0</v>
      </c>
      <c r="X61" s="206">
        <f t="shared" si="13"/>
        <v>0</v>
      </c>
      <c r="Y61" s="206">
        <f t="shared" si="14"/>
        <v>0</v>
      </c>
      <c r="Z61" s="51"/>
      <c r="AA61" s="51"/>
    </row>
    <row r="62" spans="1:34" x14ac:dyDescent="0.25">
      <c r="A62" s="144"/>
      <c r="B62" s="161"/>
      <c r="C62" s="161"/>
      <c r="D62" s="161"/>
      <c r="E62" s="161"/>
      <c r="F62" s="161"/>
      <c r="G62" s="161"/>
      <c r="H62" s="161"/>
      <c r="I62" s="161"/>
      <c r="J62" s="161"/>
      <c r="K62" s="161"/>
      <c r="L62" s="161"/>
      <c r="M62" s="161"/>
      <c r="N62" s="316"/>
      <c r="O62" s="206"/>
      <c r="P62" s="249"/>
      <c r="Q62" s="249"/>
      <c r="R62" s="249"/>
      <c r="S62" s="249"/>
      <c r="T62" s="206">
        <f t="shared" si="9"/>
        <v>0</v>
      </c>
      <c r="U62" s="206">
        <f t="shared" si="10"/>
        <v>0</v>
      </c>
      <c r="V62" s="206">
        <f t="shared" si="11"/>
        <v>0</v>
      </c>
      <c r="W62" s="206">
        <f t="shared" si="12"/>
        <v>0</v>
      </c>
      <c r="X62" s="206">
        <f t="shared" si="13"/>
        <v>0</v>
      </c>
      <c r="Y62" s="206">
        <f t="shared" si="14"/>
        <v>0</v>
      </c>
      <c r="Z62" s="51"/>
      <c r="AA62" s="51"/>
    </row>
    <row r="63" spans="1:34" x14ac:dyDescent="0.25">
      <c r="A63" s="144"/>
      <c r="B63" s="161"/>
      <c r="C63" s="161"/>
      <c r="D63" s="161"/>
      <c r="E63" s="161"/>
      <c r="F63" s="161"/>
      <c r="G63" s="161"/>
      <c r="H63" s="161"/>
      <c r="I63" s="161"/>
      <c r="J63" s="161"/>
      <c r="K63" s="161"/>
      <c r="L63" s="161"/>
      <c r="M63" s="161"/>
      <c r="N63" s="316"/>
      <c r="O63" s="206"/>
      <c r="P63" s="249"/>
      <c r="Q63" s="249"/>
      <c r="R63" s="249"/>
      <c r="S63" s="249"/>
      <c r="T63" s="206">
        <f t="shared" si="9"/>
        <v>0</v>
      </c>
      <c r="U63" s="206">
        <f t="shared" si="10"/>
        <v>0</v>
      </c>
      <c r="V63" s="206">
        <f t="shared" si="11"/>
        <v>0</v>
      </c>
      <c r="W63" s="206">
        <f t="shared" si="12"/>
        <v>0</v>
      </c>
      <c r="X63" s="206">
        <f t="shared" si="13"/>
        <v>0</v>
      </c>
      <c r="Y63" s="206">
        <f t="shared" si="14"/>
        <v>0</v>
      </c>
      <c r="Z63" s="51"/>
      <c r="AA63" s="51"/>
    </row>
    <row r="64" spans="1:34" x14ac:dyDescent="0.25">
      <c r="A64" s="144"/>
      <c r="B64" s="161"/>
      <c r="C64" s="161"/>
      <c r="D64" s="161"/>
      <c r="E64" s="161"/>
      <c r="F64" s="161"/>
      <c r="G64" s="161"/>
      <c r="H64" s="161"/>
      <c r="I64" s="161"/>
      <c r="J64" s="161"/>
      <c r="K64" s="161"/>
      <c r="L64" s="161"/>
      <c r="M64" s="161"/>
      <c r="N64" s="316"/>
      <c r="O64" s="206"/>
      <c r="P64" s="249"/>
      <c r="Q64" s="249"/>
      <c r="R64" s="249"/>
      <c r="S64" s="249"/>
      <c r="T64" s="206">
        <f t="shared" si="9"/>
        <v>0</v>
      </c>
      <c r="U64" s="206">
        <f t="shared" si="10"/>
        <v>0</v>
      </c>
      <c r="V64" s="206">
        <f t="shared" si="11"/>
        <v>0</v>
      </c>
      <c r="W64" s="206">
        <f t="shared" si="12"/>
        <v>0</v>
      </c>
      <c r="X64" s="206">
        <f t="shared" si="13"/>
        <v>0</v>
      </c>
      <c r="Y64" s="206">
        <f t="shared" si="14"/>
        <v>0</v>
      </c>
      <c r="Z64" s="51"/>
      <c r="AA64" s="51"/>
    </row>
    <row r="65" spans="1:27" x14ac:dyDescent="0.25">
      <c r="A65" s="144"/>
      <c r="B65" s="161"/>
      <c r="C65" s="161"/>
      <c r="D65" s="161"/>
      <c r="E65" s="161"/>
      <c r="F65" s="161"/>
      <c r="G65" s="161"/>
      <c r="H65" s="161"/>
      <c r="I65" s="161"/>
      <c r="J65" s="161"/>
      <c r="K65" s="161"/>
      <c r="L65" s="161"/>
      <c r="M65" s="161"/>
      <c r="N65" s="316"/>
      <c r="O65" s="206"/>
      <c r="P65" s="249"/>
      <c r="Q65" s="249"/>
      <c r="R65" s="249"/>
      <c r="S65" s="249"/>
      <c r="T65" s="206">
        <f t="shared" si="9"/>
        <v>0</v>
      </c>
      <c r="U65" s="206">
        <f t="shared" si="10"/>
        <v>0</v>
      </c>
      <c r="V65" s="206">
        <f t="shared" si="11"/>
        <v>0</v>
      </c>
      <c r="W65" s="206">
        <f t="shared" si="12"/>
        <v>0</v>
      </c>
      <c r="X65" s="206">
        <f t="shared" si="13"/>
        <v>0</v>
      </c>
      <c r="Y65" s="206">
        <f t="shared" si="14"/>
        <v>0</v>
      </c>
      <c r="Z65" s="51"/>
      <c r="AA65" s="51"/>
    </row>
    <row r="66" spans="1:27" x14ac:dyDescent="0.25">
      <c r="A66" s="144"/>
      <c r="B66" s="161"/>
      <c r="C66" s="161"/>
      <c r="D66" s="161"/>
      <c r="E66" s="161"/>
      <c r="F66" s="161"/>
      <c r="G66" s="161"/>
      <c r="H66" s="161"/>
      <c r="I66" s="161"/>
      <c r="J66" s="161"/>
      <c r="K66" s="161"/>
      <c r="L66" s="161"/>
      <c r="M66" s="161"/>
      <c r="N66" s="316"/>
      <c r="O66" s="206"/>
      <c r="P66" s="249"/>
      <c r="Q66" s="249"/>
      <c r="R66" s="249"/>
      <c r="S66" s="249"/>
      <c r="T66" s="206">
        <f t="shared" si="9"/>
        <v>0</v>
      </c>
      <c r="U66" s="206">
        <f t="shared" si="10"/>
        <v>0</v>
      </c>
      <c r="V66" s="206">
        <f t="shared" si="11"/>
        <v>0</v>
      </c>
      <c r="W66" s="206">
        <f t="shared" si="12"/>
        <v>0</v>
      </c>
      <c r="X66" s="206">
        <f t="shared" si="13"/>
        <v>0</v>
      </c>
      <c r="Y66" s="206">
        <f t="shared" si="14"/>
        <v>0</v>
      </c>
      <c r="Z66" s="51"/>
      <c r="AA66" s="51"/>
    </row>
    <row r="67" spans="1:27" x14ac:dyDescent="0.25">
      <c r="A67" s="144"/>
      <c r="B67" s="161"/>
      <c r="C67" s="161"/>
      <c r="D67" s="161"/>
      <c r="E67" s="161"/>
      <c r="F67" s="161"/>
      <c r="G67" s="161"/>
      <c r="H67" s="161"/>
      <c r="I67" s="161"/>
      <c r="J67" s="161"/>
      <c r="K67" s="161"/>
      <c r="L67" s="161"/>
      <c r="M67" s="161"/>
      <c r="N67" s="316"/>
      <c r="O67" s="206"/>
      <c r="P67" s="249"/>
      <c r="Q67" s="249"/>
      <c r="R67" s="249"/>
      <c r="S67" s="249"/>
      <c r="T67" s="206">
        <f t="shared" si="9"/>
        <v>0</v>
      </c>
      <c r="U67" s="206">
        <f t="shared" si="10"/>
        <v>0</v>
      </c>
      <c r="V67" s="206">
        <f t="shared" si="11"/>
        <v>0</v>
      </c>
      <c r="W67" s="206">
        <f t="shared" si="12"/>
        <v>0</v>
      </c>
      <c r="X67" s="206">
        <f t="shared" si="13"/>
        <v>0</v>
      </c>
      <c r="Y67" s="206">
        <f t="shared" si="14"/>
        <v>0</v>
      </c>
      <c r="Z67" s="51"/>
      <c r="AA67" s="51"/>
    </row>
    <row r="68" spans="1:27" x14ac:dyDescent="0.25">
      <c r="A68" s="144"/>
      <c r="B68" s="161"/>
      <c r="C68" s="161"/>
      <c r="D68" s="161"/>
      <c r="E68" s="161"/>
      <c r="F68" s="161"/>
      <c r="G68" s="161"/>
      <c r="H68" s="161"/>
      <c r="I68" s="161"/>
      <c r="J68" s="161"/>
      <c r="K68" s="161"/>
      <c r="L68" s="161"/>
      <c r="M68" s="161"/>
      <c r="N68" s="316"/>
      <c r="O68" s="206"/>
      <c r="P68" s="249"/>
      <c r="Q68" s="249"/>
      <c r="R68" s="249"/>
      <c r="S68" s="249"/>
      <c r="T68" s="206">
        <f t="shared" si="9"/>
        <v>0</v>
      </c>
      <c r="U68" s="206">
        <f t="shared" si="10"/>
        <v>0</v>
      </c>
      <c r="V68" s="206">
        <f t="shared" si="11"/>
        <v>0</v>
      </c>
      <c r="W68" s="206">
        <f t="shared" si="12"/>
        <v>0</v>
      </c>
      <c r="X68" s="206">
        <f t="shared" si="13"/>
        <v>0</v>
      </c>
      <c r="Y68" s="206">
        <f t="shared" si="14"/>
        <v>0</v>
      </c>
      <c r="Z68" s="51"/>
      <c r="AA68" s="51"/>
    </row>
    <row r="69" spans="1:27" x14ac:dyDescent="0.25">
      <c r="A69" s="144"/>
      <c r="B69" s="161"/>
      <c r="C69" s="161"/>
      <c r="D69" s="161"/>
      <c r="E69" s="161"/>
      <c r="F69" s="161"/>
      <c r="G69" s="161"/>
      <c r="H69" s="161"/>
      <c r="I69" s="161"/>
      <c r="J69" s="161"/>
      <c r="K69" s="161"/>
      <c r="L69" s="161"/>
      <c r="M69" s="161"/>
      <c r="N69" s="316"/>
      <c r="O69" s="206"/>
      <c r="P69" s="249"/>
      <c r="Q69" s="249"/>
      <c r="R69" s="249"/>
      <c r="S69" s="249"/>
      <c r="T69" s="206">
        <f t="shared" si="9"/>
        <v>0</v>
      </c>
      <c r="U69" s="206">
        <f t="shared" si="10"/>
        <v>0</v>
      </c>
      <c r="V69" s="206">
        <f t="shared" si="11"/>
        <v>0</v>
      </c>
      <c r="W69" s="206">
        <f t="shared" si="12"/>
        <v>0</v>
      </c>
      <c r="X69" s="206">
        <f t="shared" si="13"/>
        <v>0</v>
      </c>
      <c r="Y69" s="206">
        <f t="shared" si="14"/>
        <v>0</v>
      </c>
      <c r="Z69" s="51"/>
      <c r="AA69" s="51"/>
    </row>
    <row r="70" spans="1:27" x14ac:dyDescent="0.25">
      <c r="A70" s="144"/>
      <c r="B70" s="161"/>
      <c r="C70" s="161"/>
      <c r="D70" s="161"/>
      <c r="E70" s="161"/>
      <c r="F70" s="161"/>
      <c r="G70" s="161"/>
      <c r="H70" s="161"/>
      <c r="I70" s="161"/>
      <c r="J70" s="161"/>
      <c r="K70" s="161"/>
      <c r="L70" s="161"/>
      <c r="M70" s="161"/>
      <c r="N70" s="316"/>
      <c r="O70" s="206"/>
      <c r="P70" s="249"/>
      <c r="Q70" s="249"/>
      <c r="R70" s="249"/>
      <c r="S70" s="249"/>
      <c r="T70" s="206">
        <f t="shared" ref="T70:T102" si="15">IF($N70="Pending",0,$N70*O70)</f>
        <v>0</v>
      </c>
      <c r="U70" s="206">
        <f t="shared" ref="U70:U102" si="16">IF($N70="Pending",0,$N70*P70)</f>
        <v>0</v>
      </c>
      <c r="V70" s="206">
        <f t="shared" ref="V70:V102" si="17">IF($N70="Pending",0,$N70*Q70)</f>
        <v>0</v>
      </c>
      <c r="W70" s="206">
        <f t="shared" ref="W70:W102" si="18">IF($N70="Pending",0,$N70*R70)</f>
        <v>0</v>
      </c>
      <c r="X70" s="206">
        <f t="shared" ref="X70:X102" si="19">IF($N70="Pending",0,$N70*S70)</f>
        <v>0</v>
      </c>
      <c r="Y70" s="206">
        <f t="shared" ref="Y70:Y102" si="20">SUM(T70:X70)</f>
        <v>0</v>
      </c>
      <c r="Z70" s="51"/>
      <c r="AA70" s="51"/>
    </row>
    <row r="71" spans="1:27" x14ac:dyDescent="0.25">
      <c r="A71" s="144"/>
      <c r="B71" s="161"/>
      <c r="C71" s="161"/>
      <c r="D71" s="161"/>
      <c r="E71" s="161"/>
      <c r="F71" s="161"/>
      <c r="G71" s="161"/>
      <c r="H71" s="161"/>
      <c r="I71" s="161"/>
      <c r="J71" s="161"/>
      <c r="K71" s="161"/>
      <c r="L71" s="161"/>
      <c r="M71" s="161"/>
      <c r="N71" s="316"/>
      <c r="O71" s="206"/>
      <c r="P71" s="249"/>
      <c r="Q71" s="249"/>
      <c r="R71" s="249"/>
      <c r="S71" s="249"/>
      <c r="T71" s="206">
        <f t="shared" si="15"/>
        <v>0</v>
      </c>
      <c r="U71" s="206">
        <f t="shared" si="16"/>
        <v>0</v>
      </c>
      <c r="V71" s="206">
        <f t="shared" si="17"/>
        <v>0</v>
      </c>
      <c r="W71" s="206">
        <f t="shared" si="18"/>
        <v>0</v>
      </c>
      <c r="X71" s="206">
        <f t="shared" si="19"/>
        <v>0</v>
      </c>
      <c r="Y71" s="206">
        <f t="shared" si="20"/>
        <v>0</v>
      </c>
      <c r="Z71" s="51"/>
      <c r="AA71" s="51"/>
    </row>
    <row r="72" spans="1:27" x14ac:dyDescent="0.25">
      <c r="A72" s="144"/>
      <c r="B72" s="161"/>
      <c r="C72" s="161"/>
      <c r="D72" s="161"/>
      <c r="E72" s="161"/>
      <c r="F72" s="161"/>
      <c r="G72" s="161"/>
      <c r="H72" s="161"/>
      <c r="I72" s="161"/>
      <c r="J72" s="161"/>
      <c r="K72" s="161"/>
      <c r="L72" s="161"/>
      <c r="M72" s="161"/>
      <c r="N72" s="316"/>
      <c r="O72" s="206"/>
      <c r="P72" s="249"/>
      <c r="Q72" s="249"/>
      <c r="R72" s="249"/>
      <c r="S72" s="249"/>
      <c r="T72" s="206">
        <f t="shared" si="15"/>
        <v>0</v>
      </c>
      <c r="U72" s="206">
        <f t="shared" si="16"/>
        <v>0</v>
      </c>
      <c r="V72" s="206">
        <f t="shared" si="17"/>
        <v>0</v>
      </c>
      <c r="W72" s="206">
        <f t="shared" si="18"/>
        <v>0</v>
      </c>
      <c r="X72" s="206">
        <f t="shared" si="19"/>
        <v>0</v>
      </c>
      <c r="Y72" s="206">
        <f t="shared" si="20"/>
        <v>0</v>
      </c>
      <c r="Z72" s="51"/>
      <c r="AA72" s="51"/>
    </row>
    <row r="73" spans="1:27" x14ac:dyDescent="0.25">
      <c r="A73" s="144"/>
      <c r="B73" s="161"/>
      <c r="C73" s="161"/>
      <c r="D73" s="161"/>
      <c r="E73" s="161"/>
      <c r="F73" s="161"/>
      <c r="G73" s="161"/>
      <c r="H73" s="161"/>
      <c r="I73" s="161"/>
      <c r="J73" s="161"/>
      <c r="K73" s="161"/>
      <c r="L73" s="161"/>
      <c r="M73" s="161"/>
      <c r="N73" s="316"/>
      <c r="O73" s="206"/>
      <c r="P73" s="249"/>
      <c r="Q73" s="249"/>
      <c r="R73" s="249"/>
      <c r="S73" s="249"/>
      <c r="T73" s="206">
        <f t="shared" si="15"/>
        <v>0</v>
      </c>
      <c r="U73" s="206">
        <f t="shared" si="16"/>
        <v>0</v>
      </c>
      <c r="V73" s="206">
        <f t="shared" si="17"/>
        <v>0</v>
      </c>
      <c r="W73" s="206">
        <f t="shared" si="18"/>
        <v>0</v>
      </c>
      <c r="X73" s="206">
        <f t="shared" si="19"/>
        <v>0</v>
      </c>
      <c r="Y73" s="206">
        <f t="shared" si="20"/>
        <v>0</v>
      </c>
      <c r="Z73" s="51"/>
      <c r="AA73" s="51"/>
    </row>
    <row r="74" spans="1:27" x14ac:dyDescent="0.25">
      <c r="A74" s="144"/>
      <c r="B74" s="161"/>
      <c r="C74" s="161"/>
      <c r="D74" s="161"/>
      <c r="E74" s="161"/>
      <c r="F74" s="161"/>
      <c r="G74" s="161"/>
      <c r="H74" s="161"/>
      <c r="I74" s="161"/>
      <c r="J74" s="161"/>
      <c r="K74" s="161"/>
      <c r="L74" s="161"/>
      <c r="M74" s="161"/>
      <c r="N74" s="316"/>
      <c r="O74" s="206"/>
      <c r="P74" s="249"/>
      <c r="Q74" s="249"/>
      <c r="R74" s="249"/>
      <c r="S74" s="249"/>
      <c r="T74" s="206">
        <f t="shared" si="15"/>
        <v>0</v>
      </c>
      <c r="U74" s="206">
        <f t="shared" si="16"/>
        <v>0</v>
      </c>
      <c r="V74" s="206">
        <f t="shared" si="17"/>
        <v>0</v>
      </c>
      <c r="W74" s="206">
        <f t="shared" si="18"/>
        <v>0</v>
      </c>
      <c r="X74" s="206">
        <f t="shared" si="19"/>
        <v>0</v>
      </c>
      <c r="Y74" s="206">
        <f t="shared" si="20"/>
        <v>0</v>
      </c>
      <c r="Z74" s="51"/>
      <c r="AA74" s="51"/>
    </row>
    <row r="75" spans="1:27" x14ac:dyDescent="0.25">
      <c r="A75" s="144"/>
      <c r="B75" s="161"/>
      <c r="C75" s="161"/>
      <c r="D75" s="161"/>
      <c r="E75" s="161"/>
      <c r="F75" s="161"/>
      <c r="G75" s="161"/>
      <c r="H75" s="161"/>
      <c r="I75" s="161"/>
      <c r="J75" s="161"/>
      <c r="K75" s="161"/>
      <c r="L75" s="161"/>
      <c r="M75" s="161"/>
      <c r="N75" s="316"/>
      <c r="O75" s="206"/>
      <c r="P75" s="249"/>
      <c r="Q75" s="249"/>
      <c r="R75" s="249"/>
      <c r="S75" s="249"/>
      <c r="T75" s="206">
        <f t="shared" si="15"/>
        <v>0</v>
      </c>
      <c r="U75" s="206">
        <f t="shared" si="16"/>
        <v>0</v>
      </c>
      <c r="V75" s="206">
        <f t="shared" si="17"/>
        <v>0</v>
      </c>
      <c r="W75" s="206">
        <f t="shared" si="18"/>
        <v>0</v>
      </c>
      <c r="X75" s="206">
        <f t="shared" si="19"/>
        <v>0</v>
      </c>
      <c r="Y75" s="206">
        <f t="shared" si="20"/>
        <v>0</v>
      </c>
      <c r="Z75" s="51"/>
      <c r="AA75" s="51"/>
    </row>
    <row r="76" spans="1:27" x14ac:dyDescent="0.25">
      <c r="A76" s="144"/>
      <c r="B76" s="161"/>
      <c r="C76" s="161"/>
      <c r="D76" s="161"/>
      <c r="E76" s="161"/>
      <c r="F76" s="161"/>
      <c r="G76" s="161"/>
      <c r="H76" s="161"/>
      <c r="I76" s="161"/>
      <c r="J76" s="161"/>
      <c r="K76" s="161"/>
      <c r="L76" s="161"/>
      <c r="M76" s="161"/>
      <c r="N76" s="316"/>
      <c r="O76" s="206"/>
      <c r="P76" s="249"/>
      <c r="Q76" s="249"/>
      <c r="R76" s="249"/>
      <c r="S76" s="249"/>
      <c r="T76" s="206">
        <f t="shared" si="15"/>
        <v>0</v>
      </c>
      <c r="U76" s="206">
        <f t="shared" si="16"/>
        <v>0</v>
      </c>
      <c r="V76" s="206">
        <f t="shared" si="17"/>
        <v>0</v>
      </c>
      <c r="W76" s="206">
        <f t="shared" si="18"/>
        <v>0</v>
      </c>
      <c r="X76" s="206">
        <f t="shared" si="19"/>
        <v>0</v>
      </c>
      <c r="Y76" s="206">
        <f t="shared" si="20"/>
        <v>0</v>
      </c>
      <c r="Z76" s="51"/>
      <c r="AA76" s="51"/>
    </row>
    <row r="77" spans="1:27" x14ac:dyDescent="0.25">
      <c r="A77" s="144"/>
      <c r="B77" s="161"/>
      <c r="C77" s="161"/>
      <c r="D77" s="161"/>
      <c r="E77" s="161"/>
      <c r="F77" s="161"/>
      <c r="G77" s="161"/>
      <c r="H77" s="161"/>
      <c r="I77" s="161"/>
      <c r="J77" s="161"/>
      <c r="K77" s="161"/>
      <c r="L77" s="161"/>
      <c r="M77" s="161"/>
      <c r="N77" s="316"/>
      <c r="O77" s="206"/>
      <c r="P77" s="249"/>
      <c r="Q77" s="249"/>
      <c r="R77" s="249"/>
      <c r="S77" s="249"/>
      <c r="T77" s="206">
        <f t="shared" si="15"/>
        <v>0</v>
      </c>
      <c r="U77" s="206">
        <f t="shared" si="16"/>
        <v>0</v>
      </c>
      <c r="V77" s="206">
        <f t="shared" si="17"/>
        <v>0</v>
      </c>
      <c r="W77" s="206">
        <f t="shared" si="18"/>
        <v>0</v>
      </c>
      <c r="X77" s="206">
        <f t="shared" si="19"/>
        <v>0</v>
      </c>
      <c r="Y77" s="206">
        <f t="shared" si="20"/>
        <v>0</v>
      </c>
      <c r="Z77" s="51"/>
      <c r="AA77" s="51"/>
    </row>
    <row r="78" spans="1:27" x14ac:dyDescent="0.25">
      <c r="A78" s="144"/>
      <c r="B78" s="161"/>
      <c r="C78" s="161"/>
      <c r="D78" s="161"/>
      <c r="E78" s="161"/>
      <c r="F78" s="161"/>
      <c r="G78" s="161"/>
      <c r="H78" s="161"/>
      <c r="I78" s="161"/>
      <c r="J78" s="161"/>
      <c r="K78" s="161"/>
      <c r="L78" s="161"/>
      <c r="M78" s="161"/>
      <c r="N78" s="316"/>
      <c r="O78" s="206"/>
      <c r="P78" s="249"/>
      <c r="Q78" s="249"/>
      <c r="R78" s="249"/>
      <c r="S78" s="249"/>
      <c r="T78" s="206">
        <f t="shared" si="15"/>
        <v>0</v>
      </c>
      <c r="U78" s="206">
        <f t="shared" si="16"/>
        <v>0</v>
      </c>
      <c r="V78" s="206">
        <f t="shared" si="17"/>
        <v>0</v>
      </c>
      <c r="W78" s="206">
        <f t="shared" si="18"/>
        <v>0</v>
      </c>
      <c r="X78" s="206">
        <f t="shared" si="19"/>
        <v>0</v>
      </c>
      <c r="Y78" s="206">
        <f t="shared" si="20"/>
        <v>0</v>
      </c>
      <c r="Z78" s="51"/>
      <c r="AA78" s="51"/>
    </row>
    <row r="79" spans="1:27" x14ac:dyDescent="0.25">
      <c r="A79" s="144"/>
      <c r="B79" s="161"/>
      <c r="C79" s="161"/>
      <c r="D79" s="161"/>
      <c r="E79" s="161"/>
      <c r="F79" s="161"/>
      <c r="G79" s="161"/>
      <c r="H79" s="161"/>
      <c r="I79" s="161"/>
      <c r="J79" s="161"/>
      <c r="K79" s="161"/>
      <c r="L79" s="161"/>
      <c r="M79" s="161"/>
      <c r="N79" s="316"/>
      <c r="O79" s="206"/>
      <c r="P79" s="249"/>
      <c r="Q79" s="249"/>
      <c r="R79" s="249"/>
      <c r="S79" s="249"/>
      <c r="T79" s="206">
        <f t="shared" si="15"/>
        <v>0</v>
      </c>
      <c r="U79" s="206">
        <f t="shared" si="16"/>
        <v>0</v>
      </c>
      <c r="V79" s="206">
        <f t="shared" si="17"/>
        <v>0</v>
      </c>
      <c r="W79" s="206">
        <f t="shared" si="18"/>
        <v>0</v>
      </c>
      <c r="X79" s="206">
        <f t="shared" si="19"/>
        <v>0</v>
      </c>
      <c r="Y79" s="206">
        <f t="shared" si="20"/>
        <v>0</v>
      </c>
      <c r="Z79" s="51"/>
      <c r="AA79" s="51"/>
    </row>
    <row r="80" spans="1:27" x14ac:dyDescent="0.25">
      <c r="A80" s="144"/>
      <c r="B80" s="161"/>
      <c r="C80" s="161"/>
      <c r="D80" s="161"/>
      <c r="E80" s="161"/>
      <c r="F80" s="161"/>
      <c r="G80" s="161"/>
      <c r="H80" s="161"/>
      <c r="I80" s="161"/>
      <c r="J80" s="161"/>
      <c r="K80" s="161"/>
      <c r="L80" s="161"/>
      <c r="M80" s="161"/>
      <c r="N80" s="316"/>
      <c r="O80" s="206"/>
      <c r="P80" s="249"/>
      <c r="Q80" s="249"/>
      <c r="R80" s="249"/>
      <c r="S80" s="249"/>
      <c r="T80" s="206">
        <f t="shared" si="15"/>
        <v>0</v>
      </c>
      <c r="U80" s="206">
        <f t="shared" si="16"/>
        <v>0</v>
      </c>
      <c r="V80" s="206">
        <f t="shared" si="17"/>
        <v>0</v>
      </c>
      <c r="W80" s="206">
        <f t="shared" si="18"/>
        <v>0</v>
      </c>
      <c r="X80" s="206">
        <f t="shared" si="19"/>
        <v>0</v>
      </c>
      <c r="Y80" s="206">
        <f t="shared" si="20"/>
        <v>0</v>
      </c>
      <c r="Z80" s="51"/>
      <c r="AA80" s="51"/>
    </row>
    <row r="81" spans="1:27" x14ac:dyDescent="0.25">
      <c r="A81" s="144"/>
      <c r="B81" s="161"/>
      <c r="C81" s="161"/>
      <c r="D81" s="161"/>
      <c r="E81" s="161"/>
      <c r="F81" s="161"/>
      <c r="G81" s="161"/>
      <c r="H81" s="161"/>
      <c r="I81" s="161"/>
      <c r="J81" s="161"/>
      <c r="K81" s="161"/>
      <c r="L81" s="161"/>
      <c r="M81" s="161"/>
      <c r="N81" s="316"/>
      <c r="O81" s="206"/>
      <c r="P81" s="249"/>
      <c r="Q81" s="249"/>
      <c r="R81" s="249"/>
      <c r="S81" s="249"/>
      <c r="T81" s="206">
        <f t="shared" si="15"/>
        <v>0</v>
      </c>
      <c r="U81" s="206">
        <f t="shared" si="16"/>
        <v>0</v>
      </c>
      <c r="V81" s="206">
        <f t="shared" si="17"/>
        <v>0</v>
      </c>
      <c r="W81" s="206">
        <f t="shared" si="18"/>
        <v>0</v>
      </c>
      <c r="X81" s="206">
        <f t="shared" si="19"/>
        <v>0</v>
      </c>
      <c r="Y81" s="206">
        <f t="shared" si="20"/>
        <v>0</v>
      </c>
      <c r="Z81" s="51"/>
      <c r="AA81" s="51"/>
    </row>
    <row r="82" spans="1:27" x14ac:dyDescent="0.25">
      <c r="A82" s="144"/>
      <c r="B82" s="161"/>
      <c r="C82" s="161"/>
      <c r="D82" s="161"/>
      <c r="E82" s="161"/>
      <c r="F82" s="161"/>
      <c r="G82" s="161"/>
      <c r="H82" s="161"/>
      <c r="I82" s="161"/>
      <c r="J82" s="161"/>
      <c r="K82" s="161"/>
      <c r="L82" s="161"/>
      <c r="M82" s="161"/>
      <c r="N82" s="316"/>
      <c r="O82" s="206"/>
      <c r="P82" s="249"/>
      <c r="Q82" s="249"/>
      <c r="R82" s="249"/>
      <c r="S82" s="249"/>
      <c r="T82" s="206">
        <f t="shared" si="15"/>
        <v>0</v>
      </c>
      <c r="U82" s="206">
        <f t="shared" si="16"/>
        <v>0</v>
      </c>
      <c r="V82" s="206">
        <f t="shared" si="17"/>
        <v>0</v>
      </c>
      <c r="W82" s="206">
        <f t="shared" si="18"/>
        <v>0</v>
      </c>
      <c r="X82" s="206">
        <f t="shared" si="19"/>
        <v>0</v>
      </c>
      <c r="Y82" s="206">
        <f t="shared" si="20"/>
        <v>0</v>
      </c>
      <c r="Z82" s="51"/>
      <c r="AA82" s="51"/>
    </row>
    <row r="83" spans="1:27" x14ac:dyDescent="0.25">
      <c r="A83" s="144"/>
      <c r="B83" s="161"/>
      <c r="C83" s="161"/>
      <c r="D83" s="161"/>
      <c r="E83" s="161"/>
      <c r="F83" s="161"/>
      <c r="G83" s="161"/>
      <c r="H83" s="161"/>
      <c r="I83" s="161"/>
      <c r="J83" s="161"/>
      <c r="K83" s="161"/>
      <c r="L83" s="161"/>
      <c r="M83" s="161"/>
      <c r="N83" s="316"/>
      <c r="O83" s="206"/>
      <c r="P83" s="249"/>
      <c r="Q83" s="249"/>
      <c r="R83" s="249"/>
      <c r="S83" s="249"/>
      <c r="T83" s="206">
        <f t="shared" si="15"/>
        <v>0</v>
      </c>
      <c r="U83" s="206">
        <f t="shared" si="16"/>
        <v>0</v>
      </c>
      <c r="V83" s="206">
        <f t="shared" si="17"/>
        <v>0</v>
      </c>
      <c r="W83" s="206">
        <f t="shared" si="18"/>
        <v>0</v>
      </c>
      <c r="X83" s="206">
        <f t="shared" si="19"/>
        <v>0</v>
      </c>
      <c r="Y83" s="206">
        <f t="shared" si="20"/>
        <v>0</v>
      </c>
      <c r="Z83" s="51"/>
      <c r="AA83" s="51"/>
    </row>
    <row r="84" spans="1:27" x14ac:dyDescent="0.25">
      <c r="A84" s="144"/>
      <c r="B84" s="161"/>
      <c r="C84" s="161"/>
      <c r="D84" s="161"/>
      <c r="E84" s="161"/>
      <c r="F84" s="161"/>
      <c r="G84" s="161"/>
      <c r="H84" s="161"/>
      <c r="I84" s="161"/>
      <c r="J84" s="161"/>
      <c r="K84" s="161"/>
      <c r="L84" s="161"/>
      <c r="M84" s="161"/>
      <c r="N84" s="316"/>
      <c r="O84" s="206"/>
      <c r="P84" s="249"/>
      <c r="Q84" s="249"/>
      <c r="R84" s="249"/>
      <c r="S84" s="249"/>
      <c r="T84" s="206">
        <f t="shared" si="15"/>
        <v>0</v>
      </c>
      <c r="U84" s="206">
        <f t="shared" si="16"/>
        <v>0</v>
      </c>
      <c r="V84" s="206">
        <f t="shared" si="17"/>
        <v>0</v>
      </c>
      <c r="W84" s="206">
        <f t="shared" si="18"/>
        <v>0</v>
      </c>
      <c r="X84" s="206">
        <f t="shared" si="19"/>
        <v>0</v>
      </c>
      <c r="Y84" s="206">
        <f t="shared" si="20"/>
        <v>0</v>
      </c>
      <c r="Z84" s="51"/>
      <c r="AA84" s="51"/>
    </row>
    <row r="85" spans="1:27" x14ac:dyDescent="0.25">
      <c r="A85" s="144"/>
      <c r="B85" s="161"/>
      <c r="C85" s="161"/>
      <c r="D85" s="161"/>
      <c r="E85" s="161"/>
      <c r="F85" s="161"/>
      <c r="G85" s="161"/>
      <c r="H85" s="161"/>
      <c r="I85" s="161"/>
      <c r="J85" s="161"/>
      <c r="K85" s="161"/>
      <c r="L85" s="161"/>
      <c r="M85" s="161"/>
      <c r="N85" s="316"/>
      <c r="O85" s="206"/>
      <c r="P85" s="249"/>
      <c r="Q85" s="249"/>
      <c r="R85" s="249"/>
      <c r="S85" s="249"/>
      <c r="T85" s="206">
        <f t="shared" si="15"/>
        <v>0</v>
      </c>
      <c r="U85" s="206">
        <f t="shared" si="16"/>
        <v>0</v>
      </c>
      <c r="V85" s="206">
        <f t="shared" si="17"/>
        <v>0</v>
      </c>
      <c r="W85" s="206">
        <f t="shared" si="18"/>
        <v>0</v>
      </c>
      <c r="X85" s="206">
        <f t="shared" si="19"/>
        <v>0</v>
      </c>
      <c r="Y85" s="206">
        <f t="shared" si="20"/>
        <v>0</v>
      </c>
      <c r="Z85" s="51"/>
      <c r="AA85" s="51"/>
    </row>
    <row r="86" spans="1:27" x14ac:dyDescent="0.25">
      <c r="A86" s="144"/>
      <c r="B86" s="161"/>
      <c r="C86" s="161"/>
      <c r="D86" s="161"/>
      <c r="E86" s="161"/>
      <c r="F86" s="161"/>
      <c r="G86" s="161"/>
      <c r="H86" s="161"/>
      <c r="I86" s="161"/>
      <c r="J86" s="161"/>
      <c r="K86" s="161"/>
      <c r="L86" s="161"/>
      <c r="M86" s="161"/>
      <c r="N86" s="316"/>
      <c r="O86" s="206"/>
      <c r="P86" s="249"/>
      <c r="Q86" s="249"/>
      <c r="R86" s="249"/>
      <c r="S86" s="249"/>
      <c r="T86" s="206">
        <f t="shared" si="15"/>
        <v>0</v>
      </c>
      <c r="U86" s="206">
        <f t="shared" si="16"/>
        <v>0</v>
      </c>
      <c r="V86" s="206">
        <f t="shared" si="17"/>
        <v>0</v>
      </c>
      <c r="W86" s="206">
        <f t="shared" si="18"/>
        <v>0</v>
      </c>
      <c r="X86" s="206">
        <f t="shared" si="19"/>
        <v>0</v>
      </c>
      <c r="Y86" s="206">
        <f t="shared" si="20"/>
        <v>0</v>
      </c>
      <c r="Z86" s="51"/>
      <c r="AA86" s="51"/>
    </row>
    <row r="87" spans="1:27" x14ac:dyDescent="0.25">
      <c r="A87" s="144"/>
      <c r="B87" s="161"/>
      <c r="C87" s="161"/>
      <c r="D87" s="161"/>
      <c r="E87" s="161"/>
      <c r="F87" s="161"/>
      <c r="G87" s="161"/>
      <c r="H87" s="161"/>
      <c r="I87" s="161"/>
      <c r="J87" s="161"/>
      <c r="K87" s="161"/>
      <c r="L87" s="161"/>
      <c r="M87" s="161"/>
      <c r="N87" s="316"/>
      <c r="O87" s="206"/>
      <c r="P87" s="249"/>
      <c r="Q87" s="249"/>
      <c r="R87" s="249"/>
      <c r="S87" s="249"/>
      <c r="T87" s="206">
        <f t="shared" si="15"/>
        <v>0</v>
      </c>
      <c r="U87" s="206">
        <f t="shared" si="16"/>
        <v>0</v>
      </c>
      <c r="V87" s="206">
        <f t="shared" si="17"/>
        <v>0</v>
      </c>
      <c r="W87" s="206">
        <f t="shared" si="18"/>
        <v>0</v>
      </c>
      <c r="X87" s="206">
        <f t="shared" si="19"/>
        <v>0</v>
      </c>
      <c r="Y87" s="206">
        <f t="shared" si="20"/>
        <v>0</v>
      </c>
      <c r="Z87" s="51"/>
      <c r="AA87" s="51"/>
    </row>
    <row r="88" spans="1:27" x14ac:dyDescent="0.25">
      <c r="A88" s="144"/>
      <c r="B88" s="161"/>
      <c r="C88" s="161"/>
      <c r="D88" s="161"/>
      <c r="E88" s="161"/>
      <c r="F88" s="161"/>
      <c r="G88" s="161"/>
      <c r="H88" s="161"/>
      <c r="I88" s="161"/>
      <c r="J88" s="161"/>
      <c r="K88" s="161"/>
      <c r="L88" s="161"/>
      <c r="M88" s="161"/>
      <c r="N88" s="316"/>
      <c r="O88" s="206"/>
      <c r="P88" s="249"/>
      <c r="Q88" s="249"/>
      <c r="R88" s="249"/>
      <c r="S88" s="249"/>
      <c r="T88" s="206">
        <f t="shared" si="15"/>
        <v>0</v>
      </c>
      <c r="U88" s="206">
        <f t="shared" si="16"/>
        <v>0</v>
      </c>
      <c r="V88" s="206">
        <f t="shared" si="17"/>
        <v>0</v>
      </c>
      <c r="W88" s="206">
        <f t="shared" si="18"/>
        <v>0</v>
      </c>
      <c r="X88" s="206">
        <f t="shared" si="19"/>
        <v>0</v>
      </c>
      <c r="Y88" s="206">
        <f t="shared" si="20"/>
        <v>0</v>
      </c>
      <c r="Z88" s="51"/>
      <c r="AA88" s="51"/>
    </row>
    <row r="89" spans="1:27" x14ac:dyDescent="0.25">
      <c r="A89" s="144"/>
      <c r="B89" s="161"/>
      <c r="C89" s="161"/>
      <c r="D89" s="161"/>
      <c r="E89" s="161"/>
      <c r="F89" s="161"/>
      <c r="G89" s="161"/>
      <c r="H89" s="161"/>
      <c r="I89" s="161"/>
      <c r="J89" s="161"/>
      <c r="K89" s="161"/>
      <c r="L89" s="161"/>
      <c r="M89" s="161"/>
      <c r="N89" s="316"/>
      <c r="O89" s="206"/>
      <c r="P89" s="249"/>
      <c r="Q89" s="249"/>
      <c r="R89" s="249"/>
      <c r="S89" s="249"/>
      <c r="T89" s="206">
        <f t="shared" si="15"/>
        <v>0</v>
      </c>
      <c r="U89" s="206">
        <f t="shared" si="16"/>
        <v>0</v>
      </c>
      <c r="V89" s="206">
        <f t="shared" si="17"/>
        <v>0</v>
      </c>
      <c r="W89" s="206">
        <f t="shared" si="18"/>
        <v>0</v>
      </c>
      <c r="X89" s="206">
        <f t="shared" si="19"/>
        <v>0</v>
      </c>
      <c r="Y89" s="206">
        <f t="shared" si="20"/>
        <v>0</v>
      </c>
      <c r="Z89" s="51"/>
      <c r="AA89" s="51"/>
    </row>
    <row r="90" spans="1:27" x14ac:dyDescent="0.25">
      <c r="A90" s="144"/>
      <c r="B90" s="161"/>
      <c r="C90" s="161"/>
      <c r="D90" s="161"/>
      <c r="E90" s="161"/>
      <c r="F90" s="161"/>
      <c r="G90" s="161"/>
      <c r="H90" s="161"/>
      <c r="I90" s="161"/>
      <c r="J90" s="161"/>
      <c r="K90" s="161"/>
      <c r="L90" s="161"/>
      <c r="M90" s="161"/>
      <c r="N90" s="316"/>
      <c r="O90" s="206"/>
      <c r="P90" s="249"/>
      <c r="Q90" s="249"/>
      <c r="R90" s="249"/>
      <c r="S90" s="249"/>
      <c r="T90" s="206">
        <f t="shared" si="15"/>
        <v>0</v>
      </c>
      <c r="U90" s="206">
        <f t="shared" si="16"/>
        <v>0</v>
      </c>
      <c r="V90" s="206">
        <f t="shared" si="17"/>
        <v>0</v>
      </c>
      <c r="W90" s="206">
        <f t="shared" si="18"/>
        <v>0</v>
      </c>
      <c r="X90" s="206">
        <f t="shared" si="19"/>
        <v>0</v>
      </c>
      <c r="Y90" s="206">
        <f t="shared" si="20"/>
        <v>0</v>
      </c>
      <c r="Z90" s="51"/>
      <c r="AA90" s="51"/>
    </row>
    <row r="91" spans="1:27" x14ac:dyDescent="0.25">
      <c r="A91" s="144"/>
      <c r="B91" s="161"/>
      <c r="C91" s="161"/>
      <c r="D91" s="161"/>
      <c r="E91" s="161"/>
      <c r="F91" s="161"/>
      <c r="G91" s="161"/>
      <c r="H91" s="161"/>
      <c r="I91" s="161"/>
      <c r="J91" s="161"/>
      <c r="K91" s="161"/>
      <c r="L91" s="161"/>
      <c r="M91" s="161"/>
      <c r="N91" s="316"/>
      <c r="O91" s="206"/>
      <c r="P91" s="249"/>
      <c r="Q91" s="249"/>
      <c r="R91" s="249"/>
      <c r="S91" s="249"/>
      <c r="T91" s="206">
        <f t="shared" si="15"/>
        <v>0</v>
      </c>
      <c r="U91" s="206">
        <f t="shared" si="16"/>
        <v>0</v>
      </c>
      <c r="V91" s="206">
        <f t="shared" si="17"/>
        <v>0</v>
      </c>
      <c r="W91" s="206">
        <f t="shared" si="18"/>
        <v>0</v>
      </c>
      <c r="X91" s="206">
        <f t="shared" si="19"/>
        <v>0</v>
      </c>
      <c r="Y91" s="206">
        <f t="shared" si="20"/>
        <v>0</v>
      </c>
      <c r="Z91" s="51"/>
      <c r="AA91" s="51"/>
    </row>
    <row r="92" spans="1:27" x14ac:dyDescent="0.25">
      <c r="A92" s="144"/>
      <c r="B92" s="161"/>
      <c r="C92" s="161"/>
      <c r="D92" s="161"/>
      <c r="E92" s="161"/>
      <c r="F92" s="161"/>
      <c r="G92" s="161"/>
      <c r="H92" s="161"/>
      <c r="I92" s="161"/>
      <c r="J92" s="161"/>
      <c r="K92" s="161"/>
      <c r="L92" s="161"/>
      <c r="M92" s="161"/>
      <c r="N92" s="316"/>
      <c r="O92" s="49"/>
      <c r="P92" s="52"/>
      <c r="Q92" s="52"/>
      <c r="R92" s="52"/>
      <c r="S92" s="52"/>
      <c r="T92" s="206">
        <f t="shared" si="15"/>
        <v>0</v>
      </c>
      <c r="U92" s="206">
        <f t="shared" si="16"/>
        <v>0</v>
      </c>
      <c r="V92" s="206">
        <f t="shared" si="17"/>
        <v>0</v>
      </c>
      <c r="W92" s="206">
        <f t="shared" si="18"/>
        <v>0</v>
      </c>
      <c r="X92" s="206">
        <f t="shared" si="19"/>
        <v>0</v>
      </c>
      <c r="Y92" s="206">
        <f t="shared" si="20"/>
        <v>0</v>
      </c>
      <c r="Z92" s="51"/>
      <c r="AA92" s="51"/>
    </row>
    <row r="93" spans="1:27" x14ac:dyDescent="0.25">
      <c r="A93" s="144"/>
      <c r="B93" s="161"/>
      <c r="C93" s="161"/>
      <c r="D93" s="161"/>
      <c r="E93" s="161"/>
      <c r="F93" s="161"/>
      <c r="G93" s="161"/>
      <c r="H93" s="161"/>
      <c r="I93" s="161"/>
      <c r="J93" s="161"/>
      <c r="K93" s="161"/>
      <c r="L93" s="161"/>
      <c r="M93" s="161"/>
      <c r="N93" s="316"/>
      <c r="O93" s="49"/>
      <c r="P93" s="52"/>
      <c r="Q93" s="52"/>
      <c r="R93" s="52"/>
      <c r="S93" s="52"/>
      <c r="T93" s="206">
        <f t="shared" si="15"/>
        <v>0</v>
      </c>
      <c r="U93" s="206">
        <f t="shared" si="16"/>
        <v>0</v>
      </c>
      <c r="V93" s="206">
        <f t="shared" si="17"/>
        <v>0</v>
      </c>
      <c r="W93" s="206">
        <f t="shared" si="18"/>
        <v>0</v>
      </c>
      <c r="X93" s="206">
        <f t="shared" si="19"/>
        <v>0</v>
      </c>
      <c r="Y93" s="206">
        <f t="shared" si="20"/>
        <v>0</v>
      </c>
      <c r="Z93" s="51"/>
      <c r="AA93" s="51"/>
    </row>
    <row r="94" spans="1:27" x14ac:dyDescent="0.25">
      <c r="A94" s="144"/>
      <c r="B94" s="161"/>
      <c r="C94" s="161"/>
      <c r="D94" s="161"/>
      <c r="E94" s="161"/>
      <c r="F94" s="161"/>
      <c r="G94" s="161"/>
      <c r="H94" s="161"/>
      <c r="I94" s="161"/>
      <c r="J94" s="161"/>
      <c r="K94" s="161"/>
      <c r="L94" s="161"/>
      <c r="M94" s="161"/>
      <c r="N94" s="316"/>
      <c r="O94" s="49"/>
      <c r="P94" s="52"/>
      <c r="Q94" s="52"/>
      <c r="R94" s="52"/>
      <c r="S94" s="52"/>
      <c r="T94" s="206">
        <f t="shared" si="15"/>
        <v>0</v>
      </c>
      <c r="U94" s="206">
        <f t="shared" si="16"/>
        <v>0</v>
      </c>
      <c r="V94" s="206">
        <f t="shared" si="17"/>
        <v>0</v>
      </c>
      <c r="W94" s="206">
        <f t="shared" si="18"/>
        <v>0</v>
      </c>
      <c r="X94" s="206">
        <f t="shared" si="19"/>
        <v>0</v>
      </c>
      <c r="Y94" s="206">
        <f t="shared" si="20"/>
        <v>0</v>
      </c>
      <c r="Z94" s="51"/>
      <c r="AA94" s="51"/>
    </row>
    <row r="95" spans="1:27" x14ac:dyDescent="0.25">
      <c r="A95" s="144"/>
      <c r="B95" s="161"/>
      <c r="C95" s="161"/>
      <c r="D95" s="161"/>
      <c r="E95" s="161"/>
      <c r="F95" s="161"/>
      <c r="G95" s="161"/>
      <c r="H95" s="161"/>
      <c r="I95" s="161"/>
      <c r="J95" s="161"/>
      <c r="K95" s="161"/>
      <c r="L95" s="161"/>
      <c r="M95" s="161"/>
      <c r="N95" s="316"/>
      <c r="O95" s="49"/>
      <c r="P95" s="52"/>
      <c r="Q95" s="52"/>
      <c r="R95" s="52"/>
      <c r="S95" s="52"/>
      <c r="T95" s="206">
        <f t="shared" si="15"/>
        <v>0</v>
      </c>
      <c r="U95" s="206">
        <f t="shared" si="16"/>
        <v>0</v>
      </c>
      <c r="V95" s="206">
        <f t="shared" si="17"/>
        <v>0</v>
      </c>
      <c r="W95" s="206">
        <f t="shared" si="18"/>
        <v>0</v>
      </c>
      <c r="X95" s="206">
        <f t="shared" si="19"/>
        <v>0</v>
      </c>
      <c r="Y95" s="206">
        <f t="shared" si="20"/>
        <v>0</v>
      </c>
      <c r="Z95" s="51"/>
      <c r="AA95" s="51"/>
    </row>
    <row r="96" spans="1:27" x14ac:dyDescent="0.25">
      <c r="A96" s="144"/>
      <c r="B96" s="161"/>
      <c r="C96" s="161"/>
      <c r="D96" s="161"/>
      <c r="E96" s="161"/>
      <c r="F96" s="161"/>
      <c r="G96" s="161"/>
      <c r="H96" s="161"/>
      <c r="I96" s="161"/>
      <c r="J96" s="161"/>
      <c r="K96" s="161"/>
      <c r="L96" s="161"/>
      <c r="M96" s="161"/>
      <c r="N96" s="316"/>
      <c r="O96" s="49"/>
      <c r="P96" s="52"/>
      <c r="Q96" s="52"/>
      <c r="R96" s="52"/>
      <c r="S96" s="52"/>
      <c r="T96" s="206">
        <f t="shared" si="15"/>
        <v>0</v>
      </c>
      <c r="U96" s="206">
        <f t="shared" si="16"/>
        <v>0</v>
      </c>
      <c r="V96" s="206">
        <f t="shared" si="17"/>
        <v>0</v>
      </c>
      <c r="W96" s="206">
        <f t="shared" si="18"/>
        <v>0</v>
      </c>
      <c r="X96" s="206">
        <f t="shared" si="19"/>
        <v>0</v>
      </c>
      <c r="Y96" s="206">
        <f t="shared" si="20"/>
        <v>0</v>
      </c>
      <c r="Z96" s="51"/>
      <c r="AA96" s="51"/>
    </row>
    <row r="97" spans="1:30" x14ac:dyDescent="0.25">
      <c r="A97" s="144"/>
      <c r="B97" s="161"/>
      <c r="C97" s="161"/>
      <c r="D97" s="161"/>
      <c r="E97" s="161"/>
      <c r="F97" s="161"/>
      <c r="G97" s="161"/>
      <c r="H97" s="161"/>
      <c r="I97" s="161"/>
      <c r="J97" s="161"/>
      <c r="K97" s="161"/>
      <c r="L97" s="161"/>
      <c r="M97" s="161"/>
      <c r="N97" s="316"/>
      <c r="O97" s="49"/>
      <c r="P97" s="52"/>
      <c r="Q97" s="52"/>
      <c r="R97" s="52"/>
      <c r="S97" s="52"/>
      <c r="T97" s="206">
        <f t="shared" si="15"/>
        <v>0</v>
      </c>
      <c r="U97" s="206">
        <f t="shared" si="16"/>
        <v>0</v>
      </c>
      <c r="V97" s="206">
        <f t="shared" si="17"/>
        <v>0</v>
      </c>
      <c r="W97" s="206">
        <f t="shared" si="18"/>
        <v>0</v>
      </c>
      <c r="X97" s="206">
        <f t="shared" si="19"/>
        <v>0</v>
      </c>
      <c r="Y97" s="206">
        <f t="shared" si="20"/>
        <v>0</v>
      </c>
      <c r="Z97" s="51"/>
      <c r="AA97" s="51"/>
    </row>
    <row r="98" spans="1:30" x14ac:dyDescent="0.25">
      <c r="A98" s="144"/>
      <c r="B98" s="161"/>
      <c r="C98" s="161"/>
      <c r="D98" s="161"/>
      <c r="E98" s="161"/>
      <c r="F98" s="161"/>
      <c r="G98" s="161"/>
      <c r="H98" s="161"/>
      <c r="I98" s="161"/>
      <c r="J98" s="161"/>
      <c r="K98" s="161"/>
      <c r="L98" s="161"/>
      <c r="M98" s="161"/>
      <c r="N98" s="316"/>
      <c r="O98" s="49"/>
      <c r="P98" s="52"/>
      <c r="Q98" s="52"/>
      <c r="R98" s="52"/>
      <c r="S98" s="52"/>
      <c r="T98" s="206">
        <f t="shared" si="15"/>
        <v>0</v>
      </c>
      <c r="U98" s="206">
        <f t="shared" si="16"/>
        <v>0</v>
      </c>
      <c r="V98" s="206">
        <f t="shared" si="17"/>
        <v>0</v>
      </c>
      <c r="W98" s="206">
        <f t="shared" si="18"/>
        <v>0</v>
      </c>
      <c r="X98" s="206">
        <f t="shared" si="19"/>
        <v>0</v>
      </c>
      <c r="Y98" s="206">
        <f t="shared" si="20"/>
        <v>0</v>
      </c>
      <c r="Z98" s="51"/>
      <c r="AA98" s="51"/>
    </row>
    <row r="99" spans="1:30" x14ac:dyDescent="0.25">
      <c r="A99" s="144"/>
      <c r="B99" s="161"/>
      <c r="C99" s="161"/>
      <c r="D99" s="161"/>
      <c r="E99" s="161"/>
      <c r="F99" s="161"/>
      <c r="G99" s="161"/>
      <c r="H99" s="161"/>
      <c r="I99" s="161"/>
      <c r="J99" s="161"/>
      <c r="K99" s="161"/>
      <c r="L99" s="161"/>
      <c r="M99" s="161"/>
      <c r="N99" s="316"/>
      <c r="O99" s="49"/>
      <c r="P99" s="52"/>
      <c r="Q99" s="52"/>
      <c r="R99" s="52"/>
      <c r="S99" s="52"/>
      <c r="T99" s="206">
        <f t="shared" si="15"/>
        <v>0</v>
      </c>
      <c r="U99" s="206">
        <f t="shared" si="16"/>
        <v>0</v>
      </c>
      <c r="V99" s="206">
        <f t="shared" si="17"/>
        <v>0</v>
      </c>
      <c r="W99" s="206">
        <f t="shared" si="18"/>
        <v>0</v>
      </c>
      <c r="X99" s="206">
        <f t="shared" si="19"/>
        <v>0</v>
      </c>
      <c r="Y99" s="206">
        <f t="shared" si="20"/>
        <v>0</v>
      </c>
      <c r="Z99" s="51"/>
      <c r="AA99" s="51"/>
    </row>
    <row r="100" spans="1:30" x14ac:dyDescent="0.25">
      <c r="A100" s="144"/>
      <c r="B100" s="161"/>
      <c r="C100" s="161"/>
      <c r="D100" s="161"/>
      <c r="E100" s="161"/>
      <c r="F100" s="161"/>
      <c r="G100" s="161"/>
      <c r="H100" s="161"/>
      <c r="I100" s="161"/>
      <c r="J100" s="161"/>
      <c r="K100" s="161"/>
      <c r="L100" s="161"/>
      <c r="M100" s="161"/>
      <c r="N100" s="316"/>
      <c r="O100" s="49"/>
      <c r="P100" s="52"/>
      <c r="Q100" s="52"/>
      <c r="R100" s="52"/>
      <c r="S100" s="52"/>
      <c r="T100" s="206">
        <f t="shared" si="15"/>
        <v>0</v>
      </c>
      <c r="U100" s="206">
        <f t="shared" si="16"/>
        <v>0</v>
      </c>
      <c r="V100" s="206">
        <f t="shared" si="17"/>
        <v>0</v>
      </c>
      <c r="W100" s="206">
        <f t="shared" si="18"/>
        <v>0</v>
      </c>
      <c r="X100" s="206">
        <f t="shared" si="19"/>
        <v>0</v>
      </c>
      <c r="Y100" s="206">
        <f t="shared" si="20"/>
        <v>0</v>
      </c>
      <c r="Z100" s="51"/>
      <c r="AA100" s="51"/>
    </row>
    <row r="101" spans="1:30" x14ac:dyDescent="0.25">
      <c r="A101" s="144"/>
      <c r="B101" s="161"/>
      <c r="C101" s="161"/>
      <c r="D101" s="161"/>
      <c r="E101" s="161"/>
      <c r="F101" s="161"/>
      <c r="G101" s="161"/>
      <c r="H101" s="161"/>
      <c r="I101" s="161"/>
      <c r="J101" s="161"/>
      <c r="K101" s="161"/>
      <c r="L101" s="161"/>
      <c r="M101" s="161"/>
      <c r="N101" s="316"/>
      <c r="O101" s="49"/>
      <c r="P101" s="52"/>
      <c r="Q101" s="52"/>
      <c r="R101" s="52"/>
      <c r="S101" s="52"/>
      <c r="T101" s="206">
        <f t="shared" si="15"/>
        <v>0</v>
      </c>
      <c r="U101" s="206">
        <f t="shared" si="16"/>
        <v>0</v>
      </c>
      <c r="V101" s="206">
        <f t="shared" si="17"/>
        <v>0</v>
      </c>
      <c r="W101" s="206">
        <f t="shared" si="18"/>
        <v>0</v>
      </c>
      <c r="X101" s="206">
        <f t="shared" si="19"/>
        <v>0</v>
      </c>
      <c r="Y101" s="206">
        <f t="shared" si="20"/>
        <v>0</v>
      </c>
      <c r="Z101" s="51"/>
      <c r="AA101" s="51"/>
    </row>
    <row r="102" spans="1:30" x14ac:dyDescent="0.25">
      <c r="A102" s="144"/>
      <c r="B102" s="161"/>
      <c r="C102" s="161"/>
      <c r="D102" s="161"/>
      <c r="E102" s="161"/>
      <c r="F102" s="161"/>
      <c r="G102" s="161"/>
      <c r="H102" s="161"/>
      <c r="I102" s="161"/>
      <c r="J102" s="161"/>
      <c r="K102" s="161"/>
      <c r="L102" s="161"/>
      <c r="M102" s="161"/>
      <c r="N102" s="316"/>
      <c r="O102" s="49"/>
      <c r="P102" s="52"/>
      <c r="Q102" s="52"/>
      <c r="R102" s="52"/>
      <c r="S102" s="52"/>
      <c r="T102" s="206">
        <f t="shared" si="15"/>
        <v>0</v>
      </c>
      <c r="U102" s="206">
        <f t="shared" si="16"/>
        <v>0</v>
      </c>
      <c r="V102" s="206">
        <f t="shared" si="17"/>
        <v>0</v>
      </c>
      <c r="W102" s="206">
        <f t="shared" si="18"/>
        <v>0</v>
      </c>
      <c r="X102" s="206">
        <f t="shared" si="19"/>
        <v>0</v>
      </c>
      <c r="Y102" s="206">
        <f t="shared" si="20"/>
        <v>0</v>
      </c>
      <c r="Z102" s="51"/>
      <c r="AA102" s="51"/>
    </row>
    <row r="103" spans="1:30" x14ac:dyDescent="0.25">
      <c r="A103" s="144"/>
      <c r="B103" s="161"/>
      <c r="C103" s="161"/>
      <c r="D103" s="161"/>
      <c r="E103" s="161"/>
      <c r="F103" s="161"/>
      <c r="G103" s="161"/>
      <c r="H103" s="161"/>
      <c r="I103" s="161"/>
      <c r="J103" s="161"/>
      <c r="K103" s="161"/>
      <c r="L103" s="161"/>
      <c r="M103" s="161"/>
      <c r="N103" s="316"/>
      <c r="O103" s="49"/>
      <c r="P103" s="52"/>
      <c r="Q103" s="52"/>
      <c r="R103" s="52"/>
      <c r="S103" s="52"/>
      <c r="T103" s="206">
        <f t="shared" ref="T103:T104" si="21">IF($N103="Pending",0,$N103*O103)</f>
        <v>0</v>
      </c>
      <c r="U103" s="206">
        <f t="shared" ref="U103:U104" si="22">IF($N103="Pending",0,$N103*P103)</f>
        <v>0</v>
      </c>
      <c r="V103" s="206">
        <f t="shared" ref="V103:V104" si="23">IF($N103="Pending",0,$N103*Q103)</f>
        <v>0</v>
      </c>
      <c r="W103" s="206">
        <f t="shared" ref="W103:W104" si="24">IF($N103="Pending",0,$N103*R103)</f>
        <v>0</v>
      </c>
      <c r="X103" s="206">
        <f t="shared" ref="X103:X104" si="25">IF($N103="Pending",0,$N103*S103)</f>
        <v>0</v>
      </c>
      <c r="Y103" s="206">
        <f t="shared" ref="Y103:Y104" si="26">SUM(T103:X103)</f>
        <v>0</v>
      </c>
      <c r="Z103" s="51"/>
      <c r="AA103" s="51"/>
    </row>
    <row r="104" spans="1:30" x14ac:dyDescent="0.25">
      <c r="A104" s="144"/>
      <c r="B104" s="161"/>
      <c r="C104" s="161"/>
      <c r="D104" s="161"/>
      <c r="E104" s="161"/>
      <c r="F104" s="161"/>
      <c r="G104" s="161"/>
      <c r="H104" s="161"/>
      <c r="I104" s="161"/>
      <c r="J104" s="161"/>
      <c r="K104" s="161"/>
      <c r="L104" s="161"/>
      <c r="M104" s="161"/>
      <c r="N104" s="316"/>
      <c r="O104" s="49"/>
      <c r="P104" s="52"/>
      <c r="Q104" s="52"/>
      <c r="R104" s="52"/>
      <c r="S104" s="52"/>
      <c r="T104" s="206">
        <f t="shared" si="21"/>
        <v>0</v>
      </c>
      <c r="U104" s="206">
        <f t="shared" si="22"/>
        <v>0</v>
      </c>
      <c r="V104" s="206">
        <f t="shared" si="23"/>
        <v>0</v>
      </c>
      <c r="W104" s="206">
        <f t="shared" si="24"/>
        <v>0</v>
      </c>
      <c r="X104" s="206">
        <f t="shared" si="25"/>
        <v>0</v>
      </c>
      <c r="Y104" s="206">
        <f t="shared" si="26"/>
        <v>0</v>
      </c>
      <c r="Z104" s="51"/>
      <c r="AA104" s="51"/>
    </row>
    <row r="105" spans="1:30" x14ac:dyDescent="0.25">
      <c r="A105" s="138"/>
      <c r="B105" s="70"/>
      <c r="C105" s="70"/>
      <c r="D105" s="70"/>
      <c r="E105" s="70"/>
      <c r="F105" s="70"/>
      <c r="G105" s="70"/>
      <c r="H105" s="70"/>
      <c r="I105" s="70"/>
      <c r="J105" s="70"/>
      <c r="K105" s="70"/>
      <c r="L105" s="70"/>
      <c r="M105" s="70"/>
      <c r="N105" s="250"/>
      <c r="O105" s="70"/>
      <c r="P105" s="70"/>
      <c r="Q105" s="70"/>
      <c r="R105" s="70"/>
      <c r="S105" s="70"/>
      <c r="T105" s="250"/>
      <c r="U105" s="250"/>
      <c r="V105" s="250"/>
      <c r="W105" s="250"/>
      <c r="X105" s="250"/>
      <c r="Y105" s="250"/>
      <c r="Z105" s="70"/>
      <c r="AA105" s="70"/>
      <c r="AB105" s="70"/>
      <c r="AC105" s="70"/>
      <c r="AD105" s="70"/>
    </row>
    <row r="106" spans="1:30" x14ac:dyDescent="0.25">
      <c r="A106" s="138"/>
      <c r="C106" s="32"/>
      <c r="D106" s="32"/>
      <c r="E106" s="32"/>
      <c r="F106" s="32"/>
      <c r="G106" s="32"/>
      <c r="H106" s="32"/>
      <c r="I106" s="32"/>
      <c r="J106" s="32"/>
      <c r="K106" s="32"/>
      <c r="L106" s="32"/>
      <c r="M106" s="32"/>
      <c r="N106" s="283"/>
      <c r="O106" s="32"/>
      <c r="P106" s="32"/>
      <c r="Q106" s="32"/>
      <c r="R106" s="32"/>
      <c r="S106" s="71" t="s">
        <v>122</v>
      </c>
      <c r="T106" s="269">
        <f t="shared" ref="T106:Y106" si="27">SUM(T7:T104)</f>
        <v>0</v>
      </c>
      <c r="U106" s="269">
        <f t="shared" si="27"/>
        <v>0</v>
      </c>
      <c r="V106" s="269">
        <f t="shared" si="27"/>
        <v>0</v>
      </c>
      <c r="W106" s="269">
        <f t="shared" si="27"/>
        <v>0</v>
      </c>
      <c r="X106" s="269">
        <f t="shared" si="27"/>
        <v>0</v>
      </c>
      <c r="Y106" s="269">
        <f t="shared" si="27"/>
        <v>0</v>
      </c>
      <c r="Z106" s="38"/>
      <c r="AA106" s="38"/>
    </row>
    <row r="107" spans="1:30" x14ac:dyDescent="0.25">
      <c r="A107" s="142"/>
      <c r="B107" s="137"/>
      <c r="C107" s="39"/>
      <c r="M107" s="38"/>
    </row>
    <row r="108" spans="1:30" x14ac:dyDescent="0.25">
      <c r="A108" s="142"/>
      <c r="B108" s="137"/>
      <c r="T108" s="284" t="str">
        <f t="shared" ref="T108:Y108" si="28">T6</f>
        <v>Coût estimé 2021</v>
      </c>
      <c r="U108" s="284" t="str">
        <f t="shared" si="28"/>
        <v>Coût estimé 2022</v>
      </c>
      <c r="V108" s="284" t="str">
        <f t="shared" si="28"/>
        <v>Coût estimé 2023</v>
      </c>
      <c r="W108" s="284" t="str">
        <f t="shared" si="28"/>
        <v>Coût estimé 2024</v>
      </c>
      <c r="X108" s="284" t="str">
        <f t="shared" si="28"/>
        <v>Coût estimé 2025</v>
      </c>
      <c r="Y108" s="284" t="str">
        <f t="shared" si="28"/>
        <v>Total5Ans</v>
      </c>
      <c r="Z108" s="188">
        <f>SUM(Y109:Y126)</f>
        <v>0</v>
      </c>
      <c r="AA108"/>
    </row>
    <row r="109" spans="1:30" x14ac:dyDescent="0.25">
      <c r="A109" s="142"/>
      <c r="B109" s="137"/>
      <c r="S109" s="146" t="str">
        <f>'Informations de base'!$D65</f>
        <v>Réunion</v>
      </c>
      <c r="T109" s="288">
        <f t="shared" ref="T109:Y118" si="29">SUMIF($Z$7:$Z$104,$S109,T$7:T$104)</f>
        <v>0</v>
      </c>
      <c r="U109" s="288">
        <f t="shared" si="29"/>
        <v>0</v>
      </c>
      <c r="V109" s="288">
        <f t="shared" si="29"/>
        <v>0</v>
      </c>
      <c r="W109" s="288">
        <f t="shared" si="29"/>
        <v>0</v>
      </c>
      <c r="X109" s="288">
        <f t="shared" si="29"/>
        <v>0</v>
      </c>
      <c r="Y109" s="288">
        <f t="shared" si="29"/>
        <v>0</v>
      </c>
      <c r="Z109"/>
      <c r="AA109"/>
    </row>
    <row r="110" spans="1:30" x14ac:dyDescent="0.25">
      <c r="A110" s="142"/>
      <c r="B110" s="137"/>
      <c r="S110" s="146" t="str">
        <f>'Informations de base'!$D66</f>
        <v>Formation</v>
      </c>
      <c r="T110" s="288">
        <f t="shared" si="29"/>
        <v>0</v>
      </c>
      <c r="U110" s="288">
        <f t="shared" si="29"/>
        <v>0</v>
      </c>
      <c r="V110" s="288">
        <f t="shared" si="29"/>
        <v>0</v>
      </c>
      <c r="W110" s="288">
        <f t="shared" si="29"/>
        <v>0</v>
      </c>
      <c r="X110" s="288">
        <f t="shared" si="29"/>
        <v>0</v>
      </c>
      <c r="Y110" s="288">
        <f t="shared" si="29"/>
        <v>0</v>
      </c>
      <c r="Z110"/>
      <c r="AA110"/>
    </row>
    <row r="111" spans="1:30" x14ac:dyDescent="0.25">
      <c r="A111" s="142"/>
      <c r="B111" s="137"/>
      <c r="S111" s="146" t="str">
        <f>'Informations de base'!$D67</f>
        <v>Atelier</v>
      </c>
      <c r="T111" s="288">
        <f t="shared" si="29"/>
        <v>0</v>
      </c>
      <c r="U111" s="288">
        <f t="shared" si="29"/>
        <v>0</v>
      </c>
      <c r="V111" s="288">
        <f t="shared" si="29"/>
        <v>0</v>
      </c>
      <c r="W111" s="288">
        <f t="shared" si="29"/>
        <v>0</v>
      </c>
      <c r="X111" s="288">
        <f t="shared" si="29"/>
        <v>0</v>
      </c>
      <c r="Y111" s="288">
        <f t="shared" si="29"/>
        <v>0</v>
      </c>
      <c r="Z111"/>
      <c r="AA111"/>
    </row>
    <row r="112" spans="1:30" x14ac:dyDescent="0.25">
      <c r="A112" s="142"/>
      <c r="B112" s="137"/>
      <c r="S112" s="146" t="str">
        <f>'Informations de base'!$D68</f>
        <v>Développement de Manuel de procédures</v>
      </c>
      <c r="T112" s="288">
        <f t="shared" si="29"/>
        <v>0</v>
      </c>
      <c r="U112" s="288">
        <f t="shared" si="29"/>
        <v>0</v>
      </c>
      <c r="V112" s="288">
        <f t="shared" si="29"/>
        <v>0</v>
      </c>
      <c r="W112" s="288">
        <f t="shared" si="29"/>
        <v>0</v>
      </c>
      <c r="X112" s="288">
        <f t="shared" si="29"/>
        <v>0</v>
      </c>
      <c r="Y112" s="288">
        <f t="shared" si="29"/>
        <v>0</v>
      </c>
      <c r="Z112"/>
      <c r="AA112"/>
    </row>
    <row r="113" spans="1:28" s="37" customFormat="1" x14ac:dyDescent="0.25">
      <c r="A113" s="142"/>
      <c r="B113" s="137"/>
      <c r="C113" s="54"/>
      <c r="N113" s="207"/>
      <c r="S113" s="146" t="str">
        <f>'Informations de base'!$D69</f>
        <v>Communication</v>
      </c>
      <c r="T113" s="288">
        <f t="shared" si="29"/>
        <v>0</v>
      </c>
      <c r="U113" s="288">
        <f t="shared" si="29"/>
        <v>0</v>
      </c>
      <c r="V113" s="288">
        <f t="shared" si="29"/>
        <v>0</v>
      </c>
      <c r="W113" s="288">
        <f t="shared" si="29"/>
        <v>0</v>
      </c>
      <c r="X113" s="288">
        <f t="shared" si="29"/>
        <v>0</v>
      </c>
      <c r="Y113" s="288">
        <f t="shared" si="29"/>
        <v>0</v>
      </c>
      <c r="Z113"/>
      <c r="AA113"/>
      <c r="AB113"/>
    </row>
    <row r="114" spans="1:28" s="37" customFormat="1" x14ac:dyDescent="0.25">
      <c r="A114" s="142"/>
      <c r="B114" s="137"/>
      <c r="C114" s="54"/>
      <c r="N114" s="207"/>
      <c r="S114" s="146" t="str">
        <f>'Informations de base'!$D70</f>
        <v>Construction/insfrastructure</v>
      </c>
      <c r="T114" s="288">
        <f t="shared" si="29"/>
        <v>0</v>
      </c>
      <c r="U114" s="288">
        <f t="shared" si="29"/>
        <v>0</v>
      </c>
      <c r="V114" s="288">
        <f t="shared" si="29"/>
        <v>0</v>
      </c>
      <c r="W114" s="288">
        <f t="shared" si="29"/>
        <v>0</v>
      </c>
      <c r="X114" s="288">
        <f t="shared" si="29"/>
        <v>0</v>
      </c>
      <c r="Y114" s="288">
        <f t="shared" si="29"/>
        <v>0</v>
      </c>
      <c r="Z114"/>
      <c r="AA114"/>
      <c r="AB114"/>
    </row>
    <row r="115" spans="1:28" s="37" customFormat="1" x14ac:dyDescent="0.25">
      <c r="A115" s="142"/>
      <c r="B115" s="137"/>
      <c r="C115" s="54"/>
      <c r="N115" s="207"/>
      <c r="S115" s="146" t="str">
        <f>'Informations de base'!$D71</f>
        <v>Consultance</v>
      </c>
      <c r="T115" s="288">
        <f t="shared" si="29"/>
        <v>0</v>
      </c>
      <c r="U115" s="288">
        <f t="shared" si="29"/>
        <v>0</v>
      </c>
      <c r="V115" s="288">
        <f t="shared" si="29"/>
        <v>0</v>
      </c>
      <c r="W115" s="288">
        <f t="shared" si="29"/>
        <v>0</v>
      </c>
      <c r="X115" s="288">
        <f t="shared" si="29"/>
        <v>0</v>
      </c>
      <c r="Y115" s="288">
        <f t="shared" si="29"/>
        <v>0</v>
      </c>
      <c r="Z115"/>
      <c r="AA115"/>
      <c r="AB115"/>
    </row>
    <row r="116" spans="1:28" s="37" customFormat="1" x14ac:dyDescent="0.25">
      <c r="A116" s="142"/>
      <c r="B116" s="137"/>
      <c r="C116" s="54"/>
      <c r="N116" s="207"/>
      <c r="S116" s="146" t="str">
        <f>'Informations de base'!$D72</f>
        <v>Évaluation/Monitorage</v>
      </c>
      <c r="T116" s="288">
        <f t="shared" si="29"/>
        <v>0</v>
      </c>
      <c r="U116" s="288">
        <f t="shared" si="29"/>
        <v>0</v>
      </c>
      <c r="V116" s="288">
        <f t="shared" si="29"/>
        <v>0</v>
      </c>
      <c r="W116" s="288">
        <f t="shared" si="29"/>
        <v>0</v>
      </c>
      <c r="X116" s="288">
        <f t="shared" si="29"/>
        <v>0</v>
      </c>
      <c r="Y116" s="288">
        <f t="shared" si="29"/>
        <v>0</v>
      </c>
      <c r="Z116"/>
      <c r="AA116"/>
      <c r="AB116"/>
    </row>
    <row r="117" spans="1:28" s="37" customFormat="1" x14ac:dyDescent="0.25">
      <c r="A117" s="142"/>
      <c r="B117" s="137"/>
      <c r="C117" s="54"/>
      <c r="N117" s="207"/>
      <c r="S117" s="146" t="str">
        <f>'Informations de base'!$D73</f>
        <v>Supervision</v>
      </c>
      <c r="T117" s="288">
        <f t="shared" si="29"/>
        <v>0</v>
      </c>
      <c r="U117" s="288">
        <f t="shared" si="29"/>
        <v>0</v>
      </c>
      <c r="V117" s="288">
        <f t="shared" si="29"/>
        <v>0</v>
      </c>
      <c r="W117" s="288">
        <f t="shared" si="29"/>
        <v>0</v>
      </c>
      <c r="X117" s="288">
        <f t="shared" si="29"/>
        <v>0</v>
      </c>
      <c r="Y117" s="288">
        <f t="shared" si="29"/>
        <v>0</v>
      </c>
      <c r="Z117"/>
      <c r="AA117"/>
      <c r="AB117"/>
    </row>
    <row r="118" spans="1:28" x14ac:dyDescent="0.25">
      <c r="A118" s="142"/>
      <c r="B118" s="137"/>
      <c r="S118" s="146" t="str">
        <f>'Informations de base'!$D74</f>
        <v>Ressources humaines</v>
      </c>
      <c r="T118" s="288">
        <f t="shared" si="29"/>
        <v>0</v>
      </c>
      <c r="U118" s="288">
        <f t="shared" si="29"/>
        <v>0</v>
      </c>
      <c r="V118" s="288">
        <f t="shared" si="29"/>
        <v>0</v>
      </c>
      <c r="W118" s="288">
        <f t="shared" si="29"/>
        <v>0</v>
      </c>
      <c r="X118" s="288">
        <f t="shared" si="29"/>
        <v>0</v>
      </c>
      <c r="Y118" s="288">
        <f t="shared" si="29"/>
        <v>0</v>
      </c>
      <c r="Z118"/>
      <c r="AA118"/>
    </row>
    <row r="119" spans="1:28" x14ac:dyDescent="0.25">
      <c r="A119" s="142"/>
      <c r="B119" s="137"/>
      <c r="S119" s="146" t="str">
        <f>'Informations de base'!$D75</f>
        <v>Equipement</v>
      </c>
      <c r="T119" s="288">
        <f t="shared" ref="T119:Y126" si="30">SUMIF($Z$7:$Z$104,$S119,T$7:T$104)</f>
        <v>0</v>
      </c>
      <c r="U119" s="288">
        <f t="shared" si="30"/>
        <v>0</v>
      </c>
      <c r="V119" s="288">
        <f t="shared" si="30"/>
        <v>0</v>
      </c>
      <c r="W119" s="288">
        <f t="shared" si="30"/>
        <v>0</v>
      </c>
      <c r="X119" s="288">
        <f t="shared" si="30"/>
        <v>0</v>
      </c>
      <c r="Y119" s="288">
        <f t="shared" si="30"/>
        <v>0</v>
      </c>
      <c r="Z119"/>
      <c r="AA119"/>
    </row>
    <row r="120" spans="1:28" x14ac:dyDescent="0.25">
      <c r="A120" s="142"/>
      <c r="B120" s="137"/>
      <c r="S120" s="146" t="str">
        <f>'Informations de base'!$D76</f>
        <v>Impression des documents</v>
      </c>
      <c r="T120" s="288">
        <f t="shared" si="30"/>
        <v>0</v>
      </c>
      <c r="U120" s="288">
        <f t="shared" si="30"/>
        <v>0</v>
      </c>
      <c r="V120" s="288">
        <f t="shared" si="30"/>
        <v>0</v>
      </c>
      <c r="W120" s="288">
        <f t="shared" si="30"/>
        <v>0</v>
      </c>
      <c r="X120" s="288">
        <f t="shared" si="30"/>
        <v>0</v>
      </c>
      <c r="Y120" s="288">
        <f t="shared" si="30"/>
        <v>0</v>
      </c>
      <c r="Z120"/>
      <c r="AA120"/>
    </row>
    <row r="121" spans="1:28" x14ac:dyDescent="0.25">
      <c r="A121" s="142"/>
      <c r="B121" s="137"/>
      <c r="S121" s="146" t="str">
        <f>'Informations de base'!$D77</f>
        <v>Approvisionnement</v>
      </c>
      <c r="T121" s="288">
        <f t="shared" si="30"/>
        <v>0</v>
      </c>
      <c r="U121" s="288">
        <f t="shared" si="30"/>
        <v>0</v>
      </c>
      <c r="V121" s="288">
        <f t="shared" si="30"/>
        <v>0</v>
      </c>
      <c r="W121" s="288">
        <f t="shared" si="30"/>
        <v>0</v>
      </c>
      <c r="X121" s="288">
        <f t="shared" si="30"/>
        <v>0</v>
      </c>
      <c r="Y121" s="288">
        <f t="shared" si="30"/>
        <v>0</v>
      </c>
      <c r="Z121"/>
      <c r="AA121"/>
    </row>
    <row r="122" spans="1:28" x14ac:dyDescent="0.25">
      <c r="A122" s="142"/>
      <c r="B122" s="137"/>
      <c r="S122" s="146" t="str">
        <f>'Informations de base'!$D78</f>
        <v>Prestation de services</v>
      </c>
      <c r="T122" s="288">
        <f t="shared" si="30"/>
        <v>0</v>
      </c>
      <c r="U122" s="288">
        <f t="shared" si="30"/>
        <v>0</v>
      </c>
      <c r="V122" s="288">
        <f t="shared" si="30"/>
        <v>0</v>
      </c>
      <c r="W122" s="288">
        <f t="shared" si="30"/>
        <v>0</v>
      </c>
      <c r="X122" s="288">
        <f t="shared" si="30"/>
        <v>0</v>
      </c>
      <c r="Y122" s="288">
        <f t="shared" si="30"/>
        <v>0</v>
      </c>
      <c r="Z122"/>
      <c r="AA122"/>
    </row>
    <row r="123" spans="1:28" x14ac:dyDescent="0.25">
      <c r="A123" s="142"/>
      <c r="B123" s="137"/>
      <c r="S123" s="146" t="str">
        <f>'Informations de base'!$D79</f>
        <v>Exercise de simulation</v>
      </c>
      <c r="T123" s="288">
        <f t="shared" si="30"/>
        <v>0</v>
      </c>
      <c r="U123" s="288">
        <f t="shared" si="30"/>
        <v>0</v>
      </c>
      <c r="V123" s="288">
        <f t="shared" si="30"/>
        <v>0</v>
      </c>
      <c r="W123" s="288">
        <f t="shared" si="30"/>
        <v>0</v>
      </c>
      <c r="X123" s="288">
        <f t="shared" si="30"/>
        <v>0</v>
      </c>
      <c r="Y123" s="288">
        <f t="shared" si="30"/>
        <v>0</v>
      </c>
      <c r="Z123"/>
      <c r="AA123"/>
    </row>
    <row r="124" spans="1:28" x14ac:dyDescent="0.25">
      <c r="A124" s="142"/>
      <c r="B124" s="137"/>
      <c r="S124" s="146" t="str">
        <f>'Informations de base'!$D80</f>
        <v>Plaidoyer</v>
      </c>
      <c r="T124" s="288">
        <f t="shared" si="30"/>
        <v>0</v>
      </c>
      <c r="U124" s="288">
        <f t="shared" si="30"/>
        <v>0</v>
      </c>
      <c r="V124" s="288">
        <f t="shared" si="30"/>
        <v>0</v>
      </c>
      <c r="W124" s="288">
        <f t="shared" si="30"/>
        <v>0</v>
      </c>
      <c r="X124" s="288">
        <f t="shared" si="30"/>
        <v>0</v>
      </c>
      <c r="Y124" s="288">
        <f t="shared" si="30"/>
        <v>0</v>
      </c>
      <c r="Z124"/>
      <c r="AA124"/>
    </row>
    <row r="125" spans="1:28" x14ac:dyDescent="0.25">
      <c r="A125" s="142"/>
      <c r="B125" s="137"/>
      <c r="S125" s="146" t="str">
        <f>'Informations de base'!$D81</f>
        <v>Enquête</v>
      </c>
      <c r="T125" s="288">
        <f t="shared" si="30"/>
        <v>0</v>
      </c>
      <c r="U125" s="288">
        <f t="shared" si="30"/>
        <v>0</v>
      </c>
      <c r="V125" s="288">
        <f t="shared" si="30"/>
        <v>0</v>
      </c>
      <c r="W125" s="288">
        <f t="shared" si="30"/>
        <v>0</v>
      </c>
      <c r="X125" s="288">
        <f t="shared" si="30"/>
        <v>0</v>
      </c>
      <c r="Y125" s="288">
        <f t="shared" si="30"/>
        <v>0</v>
      </c>
      <c r="Z125"/>
      <c r="AA125"/>
    </row>
    <row r="126" spans="1:28" x14ac:dyDescent="0.25">
      <c r="A126" s="142"/>
      <c r="B126" s="137"/>
      <c r="S126" s="146" t="str">
        <f>'Informations de base'!$D82</f>
        <v>Campagne</v>
      </c>
      <c r="T126" s="288">
        <f t="shared" si="30"/>
        <v>0</v>
      </c>
      <c r="U126" s="288">
        <f t="shared" si="30"/>
        <v>0</v>
      </c>
      <c r="V126" s="288">
        <f t="shared" si="30"/>
        <v>0</v>
      </c>
      <c r="W126" s="288">
        <f t="shared" si="30"/>
        <v>0</v>
      </c>
      <c r="X126" s="288">
        <f t="shared" si="30"/>
        <v>0</v>
      </c>
      <c r="Y126" s="288">
        <f t="shared" si="30"/>
        <v>0</v>
      </c>
      <c r="Z126"/>
      <c r="AA126"/>
    </row>
    <row r="127" spans="1:28" x14ac:dyDescent="0.25">
      <c r="A127" s="142"/>
      <c r="B127" s="137"/>
      <c r="S127" s="145"/>
      <c r="Z127"/>
      <c r="AA127"/>
    </row>
    <row r="128" spans="1:28" x14ac:dyDescent="0.25">
      <c r="A128" s="142"/>
      <c r="B128" s="137"/>
      <c r="S128" s="145"/>
      <c r="Z128"/>
      <c r="AA128"/>
    </row>
    <row r="129" spans="1:28" s="37" customFormat="1" x14ac:dyDescent="0.25">
      <c r="A129" s="142"/>
      <c r="B129" s="137"/>
      <c r="C129" s="54"/>
      <c r="N129" s="207"/>
      <c r="T129" s="284" t="str">
        <f t="shared" ref="T129:Y129" si="31">T6</f>
        <v>Coût estimé 2021</v>
      </c>
      <c r="U129" s="284" t="str">
        <f t="shared" si="31"/>
        <v>Coût estimé 2022</v>
      </c>
      <c r="V129" s="284" t="str">
        <f t="shared" si="31"/>
        <v>Coût estimé 2023</v>
      </c>
      <c r="W129" s="284" t="str">
        <f t="shared" si="31"/>
        <v>Coût estimé 2024</v>
      </c>
      <c r="X129" s="284" t="str">
        <f t="shared" si="31"/>
        <v>Coût estimé 2025</v>
      </c>
      <c r="Y129" s="284" t="str">
        <f t="shared" si="31"/>
        <v>Total5Ans</v>
      </c>
      <c r="Z129" s="188">
        <f>SUM(Y130:Y139)</f>
        <v>0</v>
      </c>
      <c r="AA129"/>
      <c r="AB129"/>
    </row>
    <row r="130" spans="1:28" s="37" customFormat="1" x14ac:dyDescent="0.25">
      <c r="A130" s="142"/>
      <c r="B130" s="137"/>
      <c r="C130" s="54"/>
      <c r="N130" s="207"/>
      <c r="S130" s="146" t="str">
        <f>'Informations de base'!$C$65</f>
        <v>Capital</v>
      </c>
      <c r="T130" s="288">
        <f t="shared" ref="T130:Y139" si="32">SUMIF($AA$7:$AA$104,$S130,T$7:T$104)</f>
        <v>0</v>
      </c>
      <c r="U130" s="288">
        <f t="shared" si="32"/>
        <v>0</v>
      </c>
      <c r="V130" s="288">
        <f t="shared" si="32"/>
        <v>0</v>
      </c>
      <c r="W130" s="288">
        <f t="shared" si="32"/>
        <v>0</v>
      </c>
      <c r="X130" s="288">
        <f t="shared" si="32"/>
        <v>0</v>
      </c>
      <c r="Y130" s="288">
        <f t="shared" si="32"/>
        <v>0</v>
      </c>
      <c r="Z130"/>
      <c r="AA130"/>
      <c r="AB130"/>
    </row>
    <row r="131" spans="1:28" s="37" customFormat="1" x14ac:dyDescent="0.25">
      <c r="A131" s="142"/>
      <c r="B131" s="137"/>
      <c r="C131" s="54"/>
      <c r="N131" s="207"/>
      <c r="S131" s="146" t="str">
        <f>'Informations de base'!$C$66</f>
        <v>Recurrent</v>
      </c>
      <c r="T131" s="288">
        <f t="shared" si="32"/>
        <v>0</v>
      </c>
      <c r="U131" s="288">
        <f t="shared" si="32"/>
        <v>0</v>
      </c>
      <c r="V131" s="288">
        <f t="shared" si="32"/>
        <v>0</v>
      </c>
      <c r="W131" s="288">
        <f t="shared" si="32"/>
        <v>0</v>
      </c>
      <c r="X131" s="288">
        <f t="shared" si="32"/>
        <v>0</v>
      </c>
      <c r="Y131" s="288">
        <f t="shared" si="32"/>
        <v>0</v>
      </c>
      <c r="Z131"/>
      <c r="AA131"/>
      <c r="AB131"/>
    </row>
    <row r="132" spans="1:28" s="37" customFormat="1" x14ac:dyDescent="0.25">
      <c r="A132" s="142"/>
      <c r="B132" s="137"/>
      <c r="C132" s="54"/>
      <c r="N132" s="207"/>
      <c r="S132" s="146" t="str">
        <f>'Informations de base'!$C$67</f>
        <v>Autre 1</v>
      </c>
      <c r="T132" s="288">
        <f t="shared" si="32"/>
        <v>0</v>
      </c>
      <c r="U132" s="288">
        <f t="shared" si="32"/>
        <v>0</v>
      </c>
      <c r="V132" s="288">
        <f t="shared" si="32"/>
        <v>0</v>
      </c>
      <c r="W132" s="288">
        <f t="shared" si="32"/>
        <v>0</v>
      </c>
      <c r="X132" s="288">
        <f t="shared" si="32"/>
        <v>0</v>
      </c>
      <c r="Y132" s="288">
        <f t="shared" si="32"/>
        <v>0</v>
      </c>
      <c r="Z132"/>
      <c r="AA132"/>
      <c r="AB132"/>
    </row>
    <row r="133" spans="1:28" s="37" customFormat="1" x14ac:dyDescent="0.25">
      <c r="A133" s="142"/>
      <c r="B133" s="137"/>
      <c r="C133" s="54"/>
      <c r="N133" s="207"/>
      <c r="S133" s="146" t="str">
        <f>'Informations de base'!$C$68</f>
        <v>Autre 2</v>
      </c>
      <c r="T133" s="288">
        <f t="shared" si="32"/>
        <v>0</v>
      </c>
      <c r="U133" s="288">
        <f t="shared" si="32"/>
        <v>0</v>
      </c>
      <c r="V133" s="288">
        <f t="shared" si="32"/>
        <v>0</v>
      </c>
      <c r="W133" s="288">
        <f t="shared" si="32"/>
        <v>0</v>
      </c>
      <c r="X133" s="288">
        <f t="shared" si="32"/>
        <v>0</v>
      </c>
      <c r="Y133" s="288">
        <f t="shared" si="32"/>
        <v>0</v>
      </c>
      <c r="Z133"/>
      <c r="AA133"/>
      <c r="AB133"/>
    </row>
    <row r="134" spans="1:28" s="37" customFormat="1" x14ac:dyDescent="0.25">
      <c r="A134" s="142"/>
      <c r="B134" s="137"/>
      <c r="C134" s="54"/>
      <c r="N134" s="207"/>
      <c r="S134" s="146">
        <f>'Informations de base'!$C$69</f>
        <v>0</v>
      </c>
      <c r="T134" s="288">
        <f t="shared" si="32"/>
        <v>0</v>
      </c>
      <c r="U134" s="288">
        <f t="shared" si="32"/>
        <v>0</v>
      </c>
      <c r="V134" s="288">
        <f t="shared" si="32"/>
        <v>0</v>
      </c>
      <c r="W134" s="288">
        <f t="shared" si="32"/>
        <v>0</v>
      </c>
      <c r="X134" s="288">
        <f t="shared" si="32"/>
        <v>0</v>
      </c>
      <c r="Y134" s="288">
        <f t="shared" si="32"/>
        <v>0</v>
      </c>
      <c r="Z134"/>
      <c r="AA134"/>
      <c r="AB134"/>
    </row>
    <row r="135" spans="1:28" s="37" customFormat="1" x14ac:dyDescent="0.25">
      <c r="A135" s="142"/>
      <c r="B135" s="137"/>
      <c r="C135" s="54"/>
      <c r="N135" s="207"/>
      <c r="S135" s="146">
        <f>'Informations de base'!$C$70</f>
        <v>0</v>
      </c>
      <c r="T135" s="288">
        <f t="shared" si="32"/>
        <v>0</v>
      </c>
      <c r="U135" s="288">
        <f t="shared" si="32"/>
        <v>0</v>
      </c>
      <c r="V135" s="288">
        <f t="shared" si="32"/>
        <v>0</v>
      </c>
      <c r="W135" s="288">
        <f t="shared" si="32"/>
        <v>0</v>
      </c>
      <c r="X135" s="288">
        <f t="shared" si="32"/>
        <v>0</v>
      </c>
      <c r="Y135" s="288">
        <f t="shared" si="32"/>
        <v>0</v>
      </c>
      <c r="Z135"/>
      <c r="AA135"/>
      <c r="AB135"/>
    </row>
    <row r="136" spans="1:28" s="37" customFormat="1" x14ac:dyDescent="0.25">
      <c r="A136" s="142"/>
      <c r="B136" s="137"/>
      <c r="C136" s="54"/>
      <c r="N136" s="207"/>
      <c r="S136" s="146">
        <f>'Informations de base'!$C$71</f>
        <v>0</v>
      </c>
      <c r="T136" s="288">
        <f t="shared" si="32"/>
        <v>0</v>
      </c>
      <c r="U136" s="288">
        <f t="shared" si="32"/>
        <v>0</v>
      </c>
      <c r="V136" s="288">
        <f t="shared" si="32"/>
        <v>0</v>
      </c>
      <c r="W136" s="288">
        <f t="shared" si="32"/>
        <v>0</v>
      </c>
      <c r="X136" s="288">
        <f t="shared" si="32"/>
        <v>0</v>
      </c>
      <c r="Y136" s="288">
        <f t="shared" si="32"/>
        <v>0</v>
      </c>
      <c r="Z136"/>
      <c r="AA136"/>
      <c r="AB136"/>
    </row>
    <row r="137" spans="1:28" s="37" customFormat="1" x14ac:dyDescent="0.25">
      <c r="A137" s="142"/>
      <c r="B137" s="137"/>
      <c r="C137" s="54"/>
      <c r="N137" s="207"/>
      <c r="S137" s="146">
        <f>'Informations de base'!$C$72</f>
        <v>0</v>
      </c>
      <c r="T137" s="288">
        <f t="shared" si="32"/>
        <v>0</v>
      </c>
      <c r="U137" s="288">
        <f t="shared" si="32"/>
        <v>0</v>
      </c>
      <c r="V137" s="288">
        <f t="shared" si="32"/>
        <v>0</v>
      </c>
      <c r="W137" s="288">
        <f t="shared" si="32"/>
        <v>0</v>
      </c>
      <c r="X137" s="288">
        <f t="shared" si="32"/>
        <v>0</v>
      </c>
      <c r="Y137" s="288">
        <f t="shared" si="32"/>
        <v>0</v>
      </c>
      <c r="Z137"/>
      <c r="AA137"/>
      <c r="AB137"/>
    </row>
    <row r="138" spans="1:28" s="37" customFormat="1" x14ac:dyDescent="0.25">
      <c r="A138" s="142"/>
      <c r="B138" s="137"/>
      <c r="C138" s="54"/>
      <c r="N138" s="207"/>
      <c r="S138" s="146">
        <f>'Informations de base'!$C$73</f>
        <v>0</v>
      </c>
      <c r="T138" s="288">
        <f t="shared" si="32"/>
        <v>0</v>
      </c>
      <c r="U138" s="288">
        <f t="shared" si="32"/>
        <v>0</v>
      </c>
      <c r="V138" s="288">
        <f t="shared" si="32"/>
        <v>0</v>
      </c>
      <c r="W138" s="288">
        <f t="shared" si="32"/>
        <v>0</v>
      </c>
      <c r="X138" s="288">
        <f t="shared" si="32"/>
        <v>0</v>
      </c>
      <c r="Y138" s="288">
        <f t="shared" si="32"/>
        <v>0</v>
      </c>
      <c r="Z138"/>
      <c r="AA138"/>
      <c r="AB138"/>
    </row>
    <row r="139" spans="1:28" x14ac:dyDescent="0.25">
      <c r="A139" s="142"/>
      <c r="B139" s="137"/>
      <c r="S139" s="146">
        <f>'Informations de base'!$C$74</f>
        <v>0</v>
      </c>
      <c r="T139" s="288">
        <f t="shared" si="32"/>
        <v>0</v>
      </c>
      <c r="U139" s="288">
        <f t="shared" si="32"/>
        <v>0</v>
      </c>
      <c r="V139" s="288">
        <f t="shared" si="32"/>
        <v>0</v>
      </c>
      <c r="W139" s="288">
        <f t="shared" si="32"/>
        <v>0</v>
      </c>
      <c r="X139" s="288">
        <f t="shared" si="32"/>
        <v>0</v>
      </c>
      <c r="Y139" s="288">
        <f t="shared" si="32"/>
        <v>0</v>
      </c>
      <c r="Z139"/>
      <c r="AA139"/>
    </row>
    <row r="140" spans="1:28" x14ac:dyDescent="0.25">
      <c r="A140" s="142"/>
      <c r="B140" s="137"/>
      <c r="S140" s="145"/>
      <c r="Z140"/>
      <c r="AA140"/>
    </row>
    <row r="141" spans="1:28" x14ac:dyDescent="0.25">
      <c r="A141" s="142"/>
      <c r="B141" s="137"/>
      <c r="S141" s="145"/>
      <c r="Z141"/>
      <c r="AA141"/>
    </row>
    <row r="142" spans="1:28" s="37" customFormat="1" x14ac:dyDescent="0.25">
      <c r="A142" s="142"/>
      <c r="B142" s="137"/>
      <c r="C142" s="54"/>
      <c r="N142" s="207"/>
      <c r="T142" s="284" t="str">
        <f t="shared" ref="T142:Y142" si="33">T6</f>
        <v>Coût estimé 2021</v>
      </c>
      <c r="U142" s="284" t="str">
        <f t="shared" si="33"/>
        <v>Coût estimé 2022</v>
      </c>
      <c r="V142" s="284" t="str">
        <f t="shared" si="33"/>
        <v>Coût estimé 2023</v>
      </c>
      <c r="W142" s="284" t="str">
        <f t="shared" si="33"/>
        <v>Coût estimé 2024</v>
      </c>
      <c r="X142" s="284" t="str">
        <f t="shared" si="33"/>
        <v>Coût estimé 2025</v>
      </c>
      <c r="Y142" s="284" t="str">
        <f t="shared" si="33"/>
        <v>Total5Ans</v>
      </c>
      <c r="Z142" s="188">
        <f>SUM(Y143:Y146)</f>
        <v>0</v>
      </c>
      <c r="AA142"/>
      <c r="AB142"/>
    </row>
    <row r="143" spans="1:28" s="37" customFormat="1" x14ac:dyDescent="0.25">
      <c r="A143" s="142"/>
      <c r="B143" s="137"/>
      <c r="C143" s="54"/>
      <c r="N143" s="207"/>
      <c r="S143" s="146" t="str">
        <f>'Informations de base'!$B$65</f>
        <v>National</v>
      </c>
      <c r="T143" s="288">
        <f t="shared" ref="T143:Y146" si="34">SUMIF($H$7:$H$104,$S143,T$7:T$104)</f>
        <v>0</v>
      </c>
      <c r="U143" s="288">
        <f t="shared" si="34"/>
        <v>0</v>
      </c>
      <c r="V143" s="288">
        <f t="shared" si="34"/>
        <v>0</v>
      </c>
      <c r="W143" s="288">
        <f t="shared" si="34"/>
        <v>0</v>
      </c>
      <c r="X143" s="288">
        <f t="shared" si="34"/>
        <v>0</v>
      </c>
      <c r="Y143" s="288">
        <f t="shared" si="34"/>
        <v>0</v>
      </c>
      <c r="Z143"/>
      <c r="AA143"/>
      <c r="AB143"/>
    </row>
    <row r="144" spans="1:28" s="37" customFormat="1" x14ac:dyDescent="0.25">
      <c r="A144" s="142"/>
      <c r="B144" s="137"/>
      <c r="C144" s="54"/>
      <c r="N144" s="207"/>
      <c r="S144" s="146" t="str">
        <f>'Informations de base'!$B$66</f>
        <v>Central</v>
      </c>
      <c r="T144" s="288">
        <f t="shared" si="34"/>
        <v>0</v>
      </c>
      <c r="U144" s="288">
        <f t="shared" si="34"/>
        <v>0</v>
      </c>
      <c r="V144" s="288">
        <f t="shared" si="34"/>
        <v>0</v>
      </c>
      <c r="W144" s="288">
        <f t="shared" si="34"/>
        <v>0</v>
      </c>
      <c r="X144" s="288">
        <f t="shared" si="34"/>
        <v>0</v>
      </c>
      <c r="Y144" s="288">
        <f t="shared" si="34"/>
        <v>0</v>
      </c>
      <c r="Z144"/>
      <c r="AA144"/>
      <c r="AB144"/>
    </row>
    <row r="145" spans="1:28" s="37" customFormat="1" x14ac:dyDescent="0.25">
      <c r="A145" s="142"/>
      <c r="B145" s="137"/>
      <c r="C145" s="54"/>
      <c r="N145" s="207"/>
      <c r="S145" s="146" t="str">
        <f>'Informations de base'!$B$67</f>
        <v>Région</v>
      </c>
      <c r="T145" s="288">
        <f t="shared" si="34"/>
        <v>0</v>
      </c>
      <c r="U145" s="288">
        <f t="shared" si="34"/>
        <v>0</v>
      </c>
      <c r="V145" s="288">
        <f t="shared" si="34"/>
        <v>0</v>
      </c>
      <c r="W145" s="288">
        <f t="shared" si="34"/>
        <v>0</v>
      </c>
      <c r="X145" s="288">
        <f t="shared" si="34"/>
        <v>0</v>
      </c>
      <c r="Y145" s="288">
        <f t="shared" si="34"/>
        <v>0</v>
      </c>
      <c r="Z145"/>
      <c r="AA145"/>
      <c r="AB145"/>
    </row>
    <row r="146" spans="1:28" s="37" customFormat="1" x14ac:dyDescent="0.25">
      <c r="A146" s="142"/>
      <c r="B146" s="137"/>
      <c r="C146" s="54"/>
      <c r="N146" s="207"/>
      <c r="S146" s="146" t="str">
        <f>'Informations de base'!$B$68</f>
        <v>District sanitaire/Centre de santé</v>
      </c>
      <c r="T146" s="288">
        <f t="shared" si="34"/>
        <v>0</v>
      </c>
      <c r="U146" s="288">
        <f t="shared" si="34"/>
        <v>0</v>
      </c>
      <c r="V146" s="288">
        <f t="shared" si="34"/>
        <v>0</v>
      </c>
      <c r="W146" s="288">
        <f t="shared" si="34"/>
        <v>0</v>
      </c>
      <c r="X146" s="288">
        <f t="shared" si="34"/>
        <v>0</v>
      </c>
      <c r="Y146" s="288">
        <f t="shared" si="34"/>
        <v>0</v>
      </c>
      <c r="Z146"/>
      <c r="AA146"/>
      <c r="AB146"/>
    </row>
    <row r="147" spans="1:28" s="37" customFormat="1" x14ac:dyDescent="0.25">
      <c r="A147" s="142"/>
      <c r="B147" s="137"/>
      <c r="C147" s="54"/>
      <c r="N147" s="207"/>
      <c r="S147" s="146"/>
      <c r="T147" s="288"/>
      <c r="U147" s="288"/>
      <c r="V147" s="288"/>
      <c r="W147" s="288"/>
      <c r="X147" s="288"/>
      <c r="Y147" s="288"/>
      <c r="Z147"/>
      <c r="AA147"/>
      <c r="AB147"/>
    </row>
    <row r="148" spans="1:28" s="37" customFormat="1" x14ac:dyDescent="0.25">
      <c r="A148" s="142"/>
      <c r="B148" s="137"/>
      <c r="C148" s="54"/>
      <c r="N148" s="207"/>
      <c r="T148" s="288"/>
      <c r="U148" s="288"/>
      <c r="V148" s="288"/>
      <c r="W148" s="288"/>
      <c r="X148" s="288"/>
      <c r="Y148" s="288"/>
      <c r="Z148"/>
      <c r="AA148"/>
      <c r="AB148"/>
    </row>
    <row r="149" spans="1:28" s="37" customFormat="1" x14ac:dyDescent="0.25">
      <c r="A149" s="142"/>
      <c r="B149" s="137"/>
      <c r="C149" s="54"/>
      <c r="N149" s="207"/>
      <c r="T149" s="284" t="str">
        <f t="shared" ref="T149:Y149" si="35">T6</f>
        <v>Coût estimé 2021</v>
      </c>
      <c r="U149" s="284" t="str">
        <f t="shared" si="35"/>
        <v>Coût estimé 2022</v>
      </c>
      <c r="V149" s="284" t="str">
        <f t="shared" si="35"/>
        <v>Coût estimé 2023</v>
      </c>
      <c r="W149" s="284" t="str">
        <f t="shared" si="35"/>
        <v>Coût estimé 2024</v>
      </c>
      <c r="X149" s="284" t="str">
        <f t="shared" si="35"/>
        <v>Coût estimé 2025</v>
      </c>
      <c r="Y149" s="284" t="str">
        <f t="shared" si="35"/>
        <v>Total5Ans</v>
      </c>
      <c r="Z149" s="188">
        <f>SUM(Y150:Y167)</f>
        <v>0</v>
      </c>
      <c r="AA149"/>
      <c r="AB149"/>
    </row>
    <row r="150" spans="1:28" s="37" customFormat="1" x14ac:dyDescent="0.25">
      <c r="A150" s="142"/>
      <c r="B150" s="137"/>
      <c r="C150" s="54"/>
      <c r="N150" s="207"/>
      <c r="S150" s="146" t="str">
        <f>'Informations de base'!$E$65</f>
        <v>Ministère chargé de la santé</v>
      </c>
      <c r="T150" s="288">
        <f t="shared" ref="T150:Y159" si="36">SUMIF($G$7:$G$104,$S150,T$7:T$104)</f>
        <v>0</v>
      </c>
      <c r="U150" s="288">
        <f t="shared" si="36"/>
        <v>0</v>
      </c>
      <c r="V150" s="288">
        <f t="shared" si="36"/>
        <v>0</v>
      </c>
      <c r="W150" s="288">
        <f t="shared" si="36"/>
        <v>0</v>
      </c>
      <c r="X150" s="288">
        <f t="shared" si="36"/>
        <v>0</v>
      </c>
      <c r="Y150" s="288">
        <f t="shared" si="36"/>
        <v>0</v>
      </c>
      <c r="Z150"/>
      <c r="AA150"/>
      <c r="AB150"/>
    </row>
    <row r="151" spans="1:28" s="37" customFormat="1" x14ac:dyDescent="0.25">
      <c r="A151" s="142"/>
      <c r="B151" s="137"/>
      <c r="C151" s="54"/>
      <c r="N151" s="207"/>
      <c r="S151" s="146" t="str">
        <f>'Informations de base'!$E$66</f>
        <v xml:space="preserve">Ministère chargé de l'agriculture et de l'élevage </v>
      </c>
      <c r="T151" s="288">
        <f t="shared" si="36"/>
        <v>0</v>
      </c>
      <c r="U151" s="288">
        <f t="shared" si="36"/>
        <v>0</v>
      </c>
      <c r="V151" s="288">
        <f t="shared" si="36"/>
        <v>0</v>
      </c>
      <c r="W151" s="288">
        <f t="shared" si="36"/>
        <v>0</v>
      </c>
      <c r="X151" s="288">
        <f t="shared" si="36"/>
        <v>0</v>
      </c>
      <c r="Y151" s="288">
        <f t="shared" si="36"/>
        <v>0</v>
      </c>
      <c r="Z151"/>
      <c r="AA151"/>
      <c r="AB151"/>
    </row>
    <row r="152" spans="1:28" s="37" customFormat="1" x14ac:dyDescent="0.25">
      <c r="A152" s="142"/>
      <c r="B152" s="137"/>
      <c r="C152" s="54"/>
      <c r="N152" s="207"/>
      <c r="S152" s="146" t="str">
        <f>'Informations de base'!$E$67</f>
        <v>Ministère chargé de l'environnement et des ressources forestières</v>
      </c>
      <c r="T152" s="288">
        <f t="shared" si="36"/>
        <v>0</v>
      </c>
      <c r="U152" s="288">
        <f t="shared" si="36"/>
        <v>0</v>
      </c>
      <c r="V152" s="288">
        <f t="shared" si="36"/>
        <v>0</v>
      </c>
      <c r="W152" s="288">
        <f t="shared" si="36"/>
        <v>0</v>
      </c>
      <c r="X152" s="288">
        <f t="shared" si="36"/>
        <v>0</v>
      </c>
      <c r="Y152" s="288">
        <f t="shared" si="36"/>
        <v>0</v>
      </c>
      <c r="Z152"/>
      <c r="AA152"/>
      <c r="AB152"/>
    </row>
    <row r="153" spans="1:28" x14ac:dyDescent="0.25">
      <c r="A153" s="142"/>
      <c r="B153" s="137"/>
      <c r="S153" s="146" t="str">
        <f>'Informations de base'!$E$68</f>
        <v>Ministère chargé de l'administration du territoire</v>
      </c>
      <c r="T153" s="288">
        <f t="shared" si="36"/>
        <v>0</v>
      </c>
      <c r="U153" s="288">
        <f t="shared" si="36"/>
        <v>0</v>
      </c>
      <c r="V153" s="288">
        <f t="shared" si="36"/>
        <v>0</v>
      </c>
      <c r="W153" s="288">
        <f t="shared" si="36"/>
        <v>0</v>
      </c>
      <c r="X153" s="288">
        <f t="shared" si="36"/>
        <v>0</v>
      </c>
      <c r="Y153" s="288">
        <f t="shared" si="36"/>
        <v>0</v>
      </c>
      <c r="Z153"/>
      <c r="AA153"/>
    </row>
    <row r="154" spans="1:28" x14ac:dyDescent="0.25">
      <c r="A154" s="142"/>
      <c r="B154" s="137"/>
      <c r="S154" s="146" t="str">
        <f>'Informations de base'!$E$69</f>
        <v xml:space="preserve">Ministère chargé de la sécurité </v>
      </c>
      <c r="T154" s="288">
        <f t="shared" si="36"/>
        <v>0</v>
      </c>
      <c r="U154" s="288">
        <f t="shared" si="36"/>
        <v>0</v>
      </c>
      <c r="V154" s="288">
        <f t="shared" si="36"/>
        <v>0</v>
      </c>
      <c r="W154" s="288">
        <f t="shared" si="36"/>
        <v>0</v>
      </c>
      <c r="X154" s="288">
        <f t="shared" si="36"/>
        <v>0</v>
      </c>
      <c r="Y154" s="288">
        <f t="shared" si="36"/>
        <v>0</v>
      </c>
      <c r="Z154"/>
      <c r="AA154"/>
    </row>
    <row r="155" spans="1:28" x14ac:dyDescent="0.25">
      <c r="A155" s="142"/>
      <c r="B155" s="137"/>
      <c r="S155" s="146" t="str">
        <f>'Informations de base'!$E$70</f>
        <v>Ministère  chargé de l'économie et des finances</v>
      </c>
      <c r="T155" s="288">
        <f t="shared" si="36"/>
        <v>0</v>
      </c>
      <c r="U155" s="288">
        <f t="shared" si="36"/>
        <v>0</v>
      </c>
      <c r="V155" s="288">
        <f t="shared" si="36"/>
        <v>0</v>
      </c>
      <c r="W155" s="288">
        <f t="shared" si="36"/>
        <v>0</v>
      </c>
      <c r="X155" s="288">
        <f t="shared" si="36"/>
        <v>0</v>
      </c>
      <c r="Y155" s="288">
        <f t="shared" si="36"/>
        <v>0</v>
      </c>
      <c r="Z155"/>
      <c r="AA155"/>
    </row>
    <row r="156" spans="1:28" x14ac:dyDescent="0.25">
      <c r="A156" s="142"/>
      <c r="B156" s="137"/>
      <c r="S156" s="146" t="str">
        <f>'Informations de base'!$E$71</f>
        <v>Ministère chargé du plan</v>
      </c>
      <c r="T156" s="288">
        <f t="shared" si="36"/>
        <v>0</v>
      </c>
      <c r="U156" s="288">
        <f t="shared" si="36"/>
        <v>0</v>
      </c>
      <c r="V156" s="288">
        <f t="shared" si="36"/>
        <v>0</v>
      </c>
      <c r="W156" s="288">
        <f t="shared" si="36"/>
        <v>0</v>
      </c>
      <c r="X156" s="288">
        <f t="shared" si="36"/>
        <v>0</v>
      </c>
      <c r="Y156" s="288">
        <f t="shared" si="36"/>
        <v>0</v>
      </c>
      <c r="Z156"/>
      <c r="AA156"/>
    </row>
    <row r="157" spans="1:28" x14ac:dyDescent="0.25">
      <c r="A157" s="142"/>
      <c r="B157" s="137"/>
      <c r="S157" s="146" t="str">
        <f>'Informations de base'!$E$72</f>
        <v xml:space="preserve">Ministère chargé de l'énergie et des mines </v>
      </c>
      <c r="T157" s="288">
        <f t="shared" si="36"/>
        <v>0</v>
      </c>
      <c r="U157" s="288">
        <f t="shared" si="36"/>
        <v>0</v>
      </c>
      <c r="V157" s="288">
        <f t="shared" si="36"/>
        <v>0</v>
      </c>
      <c r="W157" s="288">
        <f t="shared" si="36"/>
        <v>0</v>
      </c>
      <c r="X157" s="288">
        <f t="shared" si="36"/>
        <v>0</v>
      </c>
      <c r="Y157" s="288">
        <f t="shared" si="36"/>
        <v>0</v>
      </c>
      <c r="Z157"/>
      <c r="AA157"/>
    </row>
    <row r="158" spans="1:28" x14ac:dyDescent="0.25">
      <c r="A158" s="142"/>
      <c r="B158" s="137"/>
      <c r="S158" s="146" t="str">
        <f>'Informations de base'!$E$73</f>
        <v xml:space="preserve">Ministère chargé de l'enseignement supérieur </v>
      </c>
      <c r="T158" s="288">
        <f t="shared" si="36"/>
        <v>0</v>
      </c>
      <c r="U158" s="288">
        <f t="shared" si="36"/>
        <v>0</v>
      </c>
      <c r="V158" s="288">
        <f t="shared" si="36"/>
        <v>0</v>
      </c>
      <c r="W158" s="288">
        <f t="shared" si="36"/>
        <v>0</v>
      </c>
      <c r="X158" s="288">
        <f t="shared" si="36"/>
        <v>0</v>
      </c>
      <c r="Y158" s="288">
        <f t="shared" si="36"/>
        <v>0</v>
      </c>
      <c r="Z158"/>
      <c r="AA158"/>
    </row>
    <row r="159" spans="1:28" x14ac:dyDescent="0.25">
      <c r="A159" s="142"/>
      <c r="B159" s="137"/>
      <c r="S159" s="146" t="str">
        <f>'Informations de base'!$E74</f>
        <v>Ministère  chargé des affaires étrangères et de la coopération</v>
      </c>
      <c r="T159" s="288">
        <f t="shared" si="36"/>
        <v>0</v>
      </c>
      <c r="U159" s="288">
        <f t="shared" si="36"/>
        <v>0</v>
      </c>
      <c r="V159" s="288">
        <f t="shared" si="36"/>
        <v>0</v>
      </c>
      <c r="W159" s="288">
        <f t="shared" si="36"/>
        <v>0</v>
      </c>
      <c r="X159" s="288">
        <f t="shared" si="36"/>
        <v>0</v>
      </c>
      <c r="Y159" s="288">
        <f t="shared" si="36"/>
        <v>0</v>
      </c>
      <c r="Z159"/>
      <c r="AA159"/>
    </row>
    <row r="160" spans="1:28" x14ac:dyDescent="0.25">
      <c r="A160" s="142"/>
      <c r="B160" s="137"/>
      <c r="S160" s="146" t="str">
        <f>'Informations de base'!$E75</f>
        <v>Ministère chargé de la communication</v>
      </c>
      <c r="T160" s="288">
        <f t="shared" ref="T160:Y167" si="37">SUMIF($G$7:$G$104,$S160,T$7:T$104)</f>
        <v>0</v>
      </c>
      <c r="U160" s="288">
        <f t="shared" si="37"/>
        <v>0</v>
      </c>
      <c r="V160" s="288">
        <f t="shared" si="37"/>
        <v>0</v>
      </c>
      <c r="W160" s="288">
        <f t="shared" si="37"/>
        <v>0</v>
      </c>
      <c r="X160" s="288">
        <f t="shared" si="37"/>
        <v>0</v>
      </c>
      <c r="Y160" s="288">
        <f t="shared" si="37"/>
        <v>0</v>
      </c>
      <c r="Z160"/>
      <c r="AA160"/>
    </row>
    <row r="161" spans="1:27" x14ac:dyDescent="0.25">
      <c r="A161" s="142"/>
      <c r="B161" s="137"/>
      <c r="S161" s="146" t="str">
        <f>'Informations de base'!$E76</f>
        <v xml:space="preserve">Ministère chargé de l'économie maritime </v>
      </c>
      <c r="T161" s="288">
        <f t="shared" si="37"/>
        <v>0</v>
      </c>
      <c r="U161" s="288">
        <f t="shared" si="37"/>
        <v>0</v>
      </c>
      <c r="V161" s="288">
        <f t="shared" si="37"/>
        <v>0</v>
      </c>
      <c r="W161" s="288">
        <f t="shared" si="37"/>
        <v>0</v>
      </c>
      <c r="X161" s="288">
        <f t="shared" si="37"/>
        <v>0</v>
      </c>
      <c r="Y161" s="288">
        <f t="shared" si="37"/>
        <v>0</v>
      </c>
      <c r="Z161"/>
      <c r="AA161"/>
    </row>
    <row r="162" spans="1:27" x14ac:dyDescent="0.25">
      <c r="A162" s="142"/>
      <c r="B162" s="137"/>
      <c r="S162" s="146" t="str">
        <f>'Informations de base'!$E77</f>
        <v xml:space="preserve">Ministère chargé des transports </v>
      </c>
      <c r="T162" s="288">
        <f t="shared" si="37"/>
        <v>0</v>
      </c>
      <c r="U162" s="288">
        <f t="shared" si="37"/>
        <v>0</v>
      </c>
      <c r="V162" s="288">
        <f t="shared" si="37"/>
        <v>0</v>
      </c>
      <c r="W162" s="288">
        <f t="shared" si="37"/>
        <v>0</v>
      </c>
      <c r="X162" s="288">
        <f t="shared" si="37"/>
        <v>0</v>
      </c>
      <c r="Y162" s="288">
        <f t="shared" si="37"/>
        <v>0</v>
      </c>
      <c r="Z162"/>
      <c r="AA162"/>
    </row>
    <row r="163" spans="1:27" x14ac:dyDescent="0.25">
      <c r="A163" s="142"/>
      <c r="B163" s="137"/>
      <c r="S163" s="146" t="str">
        <f>'Informations de base'!$E78</f>
        <v>Ministère chargé du commerce</v>
      </c>
      <c r="T163" s="288">
        <f t="shared" si="37"/>
        <v>0</v>
      </c>
      <c r="U163" s="288">
        <f t="shared" si="37"/>
        <v>0</v>
      </c>
      <c r="V163" s="288">
        <f t="shared" si="37"/>
        <v>0</v>
      </c>
      <c r="W163" s="288">
        <f t="shared" si="37"/>
        <v>0</v>
      </c>
      <c r="X163" s="288">
        <f t="shared" si="37"/>
        <v>0</v>
      </c>
      <c r="Y163" s="288">
        <f t="shared" si="37"/>
        <v>0</v>
      </c>
      <c r="Z163"/>
      <c r="AA163"/>
    </row>
    <row r="164" spans="1:27" x14ac:dyDescent="0.25">
      <c r="A164" s="142"/>
      <c r="B164" s="137"/>
      <c r="S164" s="146" t="str">
        <f>'Informations de base'!$E79</f>
        <v>Autre 14</v>
      </c>
      <c r="T164" s="288">
        <f t="shared" si="37"/>
        <v>0</v>
      </c>
      <c r="U164" s="288">
        <f t="shared" si="37"/>
        <v>0</v>
      </c>
      <c r="V164" s="288">
        <f t="shared" si="37"/>
        <v>0</v>
      </c>
      <c r="W164" s="288">
        <f t="shared" si="37"/>
        <v>0</v>
      </c>
      <c r="X164" s="288">
        <f t="shared" si="37"/>
        <v>0</v>
      </c>
      <c r="Y164" s="288">
        <f t="shared" si="37"/>
        <v>0</v>
      </c>
      <c r="Z164"/>
      <c r="AA164"/>
    </row>
    <row r="165" spans="1:27" x14ac:dyDescent="0.25">
      <c r="A165" s="142"/>
      <c r="B165" s="137"/>
      <c r="S165" s="146" t="str">
        <f>'Informations de base'!$E80</f>
        <v>Autre 15</v>
      </c>
      <c r="T165" s="288">
        <f t="shared" si="37"/>
        <v>0</v>
      </c>
      <c r="U165" s="288">
        <f t="shared" si="37"/>
        <v>0</v>
      </c>
      <c r="V165" s="288">
        <f t="shared" si="37"/>
        <v>0</v>
      </c>
      <c r="W165" s="288">
        <f t="shared" si="37"/>
        <v>0</v>
      </c>
      <c r="X165" s="288">
        <f t="shared" si="37"/>
        <v>0</v>
      </c>
      <c r="Y165" s="288">
        <f t="shared" si="37"/>
        <v>0</v>
      </c>
      <c r="Z165"/>
      <c r="AA165"/>
    </row>
    <row r="166" spans="1:27" x14ac:dyDescent="0.25">
      <c r="A166" s="142"/>
      <c r="B166" s="137"/>
      <c r="S166" s="146" t="str">
        <f>'Informations de base'!$E81</f>
        <v>Autre 16</v>
      </c>
      <c r="T166" s="288">
        <f t="shared" si="37"/>
        <v>0</v>
      </c>
      <c r="U166" s="288">
        <f t="shared" si="37"/>
        <v>0</v>
      </c>
      <c r="V166" s="288">
        <f t="shared" si="37"/>
        <v>0</v>
      </c>
      <c r="W166" s="288">
        <f t="shared" si="37"/>
        <v>0</v>
      </c>
      <c r="X166" s="288">
        <f t="shared" si="37"/>
        <v>0</v>
      </c>
      <c r="Y166" s="288">
        <f t="shared" si="37"/>
        <v>0</v>
      </c>
      <c r="Z166"/>
      <c r="AA166"/>
    </row>
    <row r="167" spans="1:27" x14ac:dyDescent="0.25">
      <c r="A167" s="142"/>
      <c r="B167" s="137"/>
      <c r="S167" s="146" t="str">
        <f>'Informations de base'!$E82</f>
        <v>Autre 17</v>
      </c>
      <c r="T167" s="288">
        <f t="shared" si="37"/>
        <v>0</v>
      </c>
      <c r="U167" s="288">
        <f t="shared" si="37"/>
        <v>0</v>
      </c>
      <c r="V167" s="288">
        <f t="shared" si="37"/>
        <v>0</v>
      </c>
      <c r="W167" s="288">
        <f t="shared" si="37"/>
        <v>0</v>
      </c>
      <c r="X167" s="288">
        <f t="shared" si="37"/>
        <v>0</v>
      </c>
      <c r="Y167" s="288">
        <f t="shared" si="37"/>
        <v>0</v>
      </c>
      <c r="Z167"/>
      <c r="AA167"/>
    </row>
    <row r="168" spans="1:27" x14ac:dyDescent="0.25">
      <c r="A168" s="142"/>
      <c r="B168" s="137"/>
      <c r="S168"/>
      <c r="T168" s="285"/>
      <c r="U168" s="285"/>
      <c r="V168" s="285"/>
      <c r="W168" s="285"/>
      <c r="X168" s="285"/>
      <c r="Y168" s="285"/>
      <c r="Z168"/>
      <c r="AA168"/>
    </row>
    <row r="169" spans="1:27" x14ac:dyDescent="0.25">
      <c r="A169" s="142"/>
      <c r="B169" s="137"/>
      <c r="S169"/>
      <c r="T169" s="285"/>
      <c r="U169" s="285"/>
      <c r="V169" s="285"/>
      <c r="W169" s="285"/>
      <c r="X169" s="285"/>
      <c r="Y169" s="285"/>
      <c r="Z169"/>
      <c r="AA169"/>
    </row>
    <row r="170" spans="1:27" x14ac:dyDescent="0.25">
      <c r="A170" s="142"/>
      <c r="B170" s="137"/>
      <c r="S170"/>
      <c r="T170" s="285"/>
      <c r="U170" s="285"/>
      <c r="V170" s="285"/>
      <c r="W170" s="285"/>
      <c r="X170" s="285"/>
      <c r="Y170" s="285"/>
      <c r="Z170"/>
      <c r="AA170"/>
    </row>
    <row r="171" spans="1:27" x14ac:dyDescent="0.25">
      <c r="A171" s="142"/>
      <c r="B171" s="137"/>
      <c r="S171"/>
      <c r="T171" s="285"/>
      <c r="U171" s="285"/>
      <c r="V171" s="285"/>
      <c r="W171" s="285"/>
      <c r="X171" s="285"/>
      <c r="Y171" s="285"/>
      <c r="Z171"/>
      <c r="AA171"/>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8">U6</f>
        <v>Coût estimé 2022</v>
      </c>
      <c r="V182" s="545" t="str">
        <f t="shared" si="38"/>
        <v>Coût estimé 2023</v>
      </c>
      <c r="W182" s="545" t="str">
        <f t="shared" si="38"/>
        <v>Coût estimé 2024</v>
      </c>
      <c r="X182" s="545" t="str">
        <f t="shared" si="38"/>
        <v>Coût estimé 2025</v>
      </c>
      <c r="Y182" s="545" t="str">
        <f t="shared" si="38"/>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400-000000000000}"/>
  </dataValidations>
  <pageMargins left="0.7" right="0.7" top="0.75" bottom="0.75" header="0.3" footer="0.3"/>
  <pageSetup orientation="portrait" r:id="rId1"/>
  <ignoredErrors>
    <ignoredError sqref="XEQ2"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3"/>
  <dimension ref="A1:XFC187"/>
  <sheetViews>
    <sheetView zoomScale="60" zoomScaleNormal="60" workbookViewId="0">
      <pane xSplit="2" ySplit="6" topLeftCell="L175" activePane="bottomRight" state="frozen"/>
      <selection pane="topRight" activeCell="C1" sqref="C1"/>
      <selection pane="bottomLeft" activeCell="A7" sqref="A7"/>
      <selection pane="bottomRight" activeCell="T184" sqref="T184"/>
    </sheetView>
  </sheetViews>
  <sheetFormatPr defaultColWidth="9.140625" defaultRowHeight="15.75" outlineLevelRow="1" x14ac:dyDescent="0.25"/>
  <cols>
    <col min="1" max="1" width="2.140625" style="142" customWidth="1"/>
    <col min="2" max="2" width="35.5703125" style="142" customWidth="1"/>
    <col min="3" max="3" width="52.5703125" style="54" customWidth="1"/>
    <col min="4" max="4" width="37.85546875" style="37" customWidth="1"/>
    <col min="5" max="5" width="51.5703125" style="37" customWidth="1"/>
    <col min="6" max="6" width="40.5703125" style="37" customWidth="1"/>
    <col min="7" max="7" width="28.5703125" style="37" customWidth="1"/>
    <col min="8" max="10" width="22.140625" style="37" customWidth="1"/>
    <col min="11" max="11" width="20.42578125" style="37" customWidth="1"/>
    <col min="12" max="12" width="11.5703125" style="37" customWidth="1"/>
    <col min="13" max="13" width="17.140625" style="37" customWidth="1"/>
    <col min="14" max="14" width="15.85546875" style="37" bestFit="1" customWidth="1"/>
    <col min="15" max="15" width="6.42578125" style="37" customWidth="1"/>
    <col min="16" max="17" width="6.42578125" style="37" bestFit="1" customWidth="1"/>
    <col min="18" max="19" width="6.42578125" style="37" customWidth="1"/>
    <col min="20" max="24" width="18.85546875" style="37" bestFit="1" customWidth="1"/>
    <col min="25" max="25" width="16.5703125" style="37" bestFit="1" customWidth="1"/>
    <col min="26" max="26" width="14.5703125" style="37" customWidth="1"/>
    <col min="27" max="27" width="14.5703125" style="37" bestFit="1" customWidth="1"/>
    <col min="30" max="30" width="25.140625" style="17" customWidth="1"/>
    <col min="31" max="31" width="19.5703125" style="17" customWidth="1"/>
    <col min="32" max="32" width="24.5703125" style="17" customWidth="1"/>
    <col min="33" max="33" width="19.42578125" style="17" customWidth="1"/>
  </cols>
  <sheetData>
    <row r="1" spans="1:193 16371:16383" x14ac:dyDescent="0.25">
      <c r="A1" s="137" t="str">
        <f>IF(ISNA(VLOOKUP(CountryName,CountriesCodes,2,FALSE))=TRUE,"",VLOOKUP(CountryName,CountriesCodes,2,FALSE)&amp; "IHR")</f>
        <v>TGO IHR</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33"/>
      <c r="U1" s="33"/>
      <c r="V1" s="33"/>
      <c r="W1" s="33"/>
      <c r="X1" s="33"/>
      <c r="Y1" s="33"/>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611</v>
      </c>
      <c r="C2" s="34"/>
      <c r="D2" s="34"/>
      <c r="E2" s="34"/>
      <c r="F2" s="34"/>
      <c r="G2" s="34"/>
      <c r="H2" s="34"/>
      <c r="I2" s="34"/>
      <c r="J2" s="34"/>
      <c r="K2" s="34"/>
      <c r="L2" s="34"/>
      <c r="M2" s="34"/>
      <c r="N2" s="34"/>
      <c r="O2" s="34"/>
      <c r="P2" s="34"/>
      <c r="Q2" s="34"/>
      <c r="R2" s="34"/>
      <c r="S2" s="34"/>
      <c r="T2" s="34"/>
      <c r="U2" s="34"/>
      <c r="V2" s="34"/>
      <c r="W2" s="34"/>
      <c r="X2" s="34"/>
      <c r="Y2" s="3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hidden="1" outlineLevel="1" x14ac:dyDescent="0.25">
      <c r="A3" s="139"/>
      <c r="B3" s="35" t="s">
        <v>612</v>
      </c>
      <c r="C3" s="35"/>
      <c r="D3" s="35"/>
      <c r="E3" s="35"/>
      <c r="F3" s="35"/>
      <c r="G3" s="35"/>
      <c r="H3" s="35"/>
      <c r="I3" s="35"/>
      <c r="J3" s="35"/>
      <c r="K3" s="35"/>
      <c r="L3" s="35"/>
      <c r="M3" s="35"/>
      <c r="N3" s="35"/>
      <c r="O3" s="35"/>
      <c r="P3" s="35"/>
      <c r="Q3" s="35"/>
      <c r="R3" s="35"/>
      <c r="S3" s="35"/>
      <c r="T3" s="35"/>
      <c r="U3" s="35"/>
      <c r="V3" s="35"/>
      <c r="W3" s="35"/>
      <c r="X3" s="35"/>
      <c r="Y3" s="3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87" hidden="1" customHeight="1" outlineLevel="1" x14ac:dyDescent="0.25">
      <c r="A4" s="137"/>
      <c r="B4" s="36" t="s">
        <v>610</v>
      </c>
      <c r="C4" s="557"/>
      <c r="D4" s="558"/>
      <c r="E4" s="558"/>
      <c r="F4" s="558"/>
      <c r="G4" s="558"/>
      <c r="H4" s="36"/>
      <c r="N4" s="36"/>
    </row>
    <row r="5" spans="1:193 16371:16383" ht="46.5" collapsed="1" x14ac:dyDescent="0.25">
      <c r="A5" s="140"/>
      <c r="B5" s="40" t="s">
        <v>609</v>
      </c>
      <c r="C5" s="232" t="s">
        <v>841</v>
      </c>
      <c r="D5" s="41"/>
      <c r="E5" s="41"/>
      <c r="F5" s="41"/>
      <c r="G5" s="41"/>
      <c r="H5" s="41"/>
      <c r="I5" s="41"/>
      <c r="J5" s="41"/>
      <c r="K5" s="41"/>
      <c r="L5" s="41"/>
      <c r="M5" s="41"/>
      <c r="N5" s="41"/>
      <c r="O5" s="42" t="s">
        <v>574</v>
      </c>
      <c r="P5" s="43"/>
      <c r="Q5" s="43"/>
      <c r="R5" s="43"/>
      <c r="S5" s="43"/>
      <c r="T5" s="42" t="s">
        <v>573</v>
      </c>
      <c r="U5" s="43"/>
      <c r="V5" s="43"/>
      <c r="W5" s="43"/>
      <c r="X5" s="43"/>
      <c r="Y5" s="44"/>
      <c r="Z5" s="41"/>
      <c r="AA5" s="41"/>
      <c r="AD5" s="228" t="s">
        <v>778</v>
      </c>
      <c r="AE5" s="229"/>
      <c r="AF5" s="229"/>
      <c r="AG5" s="230"/>
    </row>
    <row r="6" spans="1:193 16371:16383" ht="69.75" customHeight="1" x14ac:dyDescent="0.25">
      <c r="A6" s="141" t="s">
        <v>68</v>
      </c>
      <c r="B6" s="45" t="s">
        <v>598</v>
      </c>
      <c r="C6" s="45" t="s">
        <v>599</v>
      </c>
      <c r="D6" s="45" t="s">
        <v>600</v>
      </c>
      <c r="E6" s="45" t="s">
        <v>603</v>
      </c>
      <c r="F6" s="45" t="s">
        <v>604</v>
      </c>
      <c r="G6" s="45" t="s">
        <v>601</v>
      </c>
      <c r="H6" s="45" t="s">
        <v>602</v>
      </c>
      <c r="I6" s="45" t="s">
        <v>605</v>
      </c>
      <c r="J6" s="45" t="s">
        <v>605</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47" t="str">
        <f>"Coût estimé " &amp;  O6</f>
        <v>Coût estimé 2021</v>
      </c>
      <c r="U6" s="47" t="str">
        <f>"Coût estimé " &amp;  P6</f>
        <v>Coût estimé 2022</v>
      </c>
      <c r="V6" s="47" t="str">
        <f>"Coût estimé " &amp;  Q6</f>
        <v>Coût estimé 2023</v>
      </c>
      <c r="W6" s="47" t="str">
        <f>"Coût estimé " &amp;  R6</f>
        <v>Coût estimé 2024</v>
      </c>
      <c r="X6" s="47" t="str">
        <f>"Coût estimé " &amp;  S6</f>
        <v>Coût estimé 2025</v>
      </c>
      <c r="Y6" s="48" t="s">
        <v>572</v>
      </c>
      <c r="Z6" s="45" t="s">
        <v>69</v>
      </c>
      <c r="AA6" s="45" t="s">
        <v>70</v>
      </c>
      <c r="AB6" s="23">
        <f>COUNTA(AA7:AA107)</f>
        <v>0</v>
      </c>
      <c r="AC6" s="23">
        <f>COUNTA(N7:N107)</f>
        <v>0</v>
      </c>
      <c r="AD6" s="231" t="s">
        <v>779</v>
      </c>
      <c r="AE6" s="231" t="s">
        <v>780</v>
      </c>
      <c r="AF6" s="231" t="s">
        <v>781</v>
      </c>
      <c r="AG6" s="231" t="s">
        <v>782</v>
      </c>
    </row>
    <row r="7" spans="1:193 16371:16383" s="315" customFormat="1" x14ac:dyDescent="0.25">
      <c r="A7" s="517"/>
      <c r="B7" s="475"/>
      <c r="C7" s="531"/>
      <c r="D7" s="312"/>
      <c r="E7" s="312"/>
      <c r="F7" s="312"/>
      <c r="G7" s="312"/>
      <c r="H7" s="294"/>
      <c r="I7" s="532"/>
      <c r="J7" s="532"/>
      <c r="K7" s="294"/>
      <c r="L7" s="294"/>
      <c r="M7" s="532"/>
      <c r="N7" s="341"/>
      <c r="O7" s="518"/>
      <c r="P7" s="518"/>
      <c r="Q7" s="518"/>
      <c r="R7" s="518"/>
      <c r="S7" s="518"/>
      <c r="T7" s="206">
        <f t="shared" ref="T7:X7" si="0">IF($N7="Pending",0,$N7*O7)</f>
        <v>0</v>
      </c>
      <c r="U7" s="206">
        <f t="shared" si="0"/>
        <v>0</v>
      </c>
      <c r="V7" s="206">
        <f t="shared" si="0"/>
        <v>0</v>
      </c>
      <c r="W7" s="206">
        <f t="shared" si="0"/>
        <v>0</v>
      </c>
      <c r="X7" s="206">
        <f t="shared" si="0"/>
        <v>0</v>
      </c>
      <c r="Y7" s="206">
        <f t="shared" ref="Y7" si="1">SUM(T7:X7)</f>
        <v>0</v>
      </c>
      <c r="Z7" s="212"/>
      <c r="AA7" s="212"/>
      <c r="AB7" s="418"/>
      <c r="AC7" s="468"/>
      <c r="AD7" s="235"/>
      <c r="AE7" s="235"/>
      <c r="AF7" s="235"/>
      <c r="AG7" s="235"/>
      <c r="AH7" s="519"/>
    </row>
    <row r="8" spans="1:193 16371:16383" s="315" customFormat="1" x14ac:dyDescent="0.25">
      <c r="A8" s="144"/>
      <c r="B8" s="17"/>
      <c r="C8" s="307"/>
      <c r="D8" s="530"/>
      <c r="E8" s="148"/>
      <c r="F8" s="148"/>
      <c r="G8" s="148"/>
      <c r="H8" s="218"/>
      <c r="I8" s="161"/>
      <c r="J8" s="161"/>
      <c r="K8" s="218"/>
      <c r="L8" s="218"/>
      <c r="M8" s="161"/>
      <c r="N8" s="341"/>
      <c r="O8" s="518"/>
      <c r="P8" s="518"/>
      <c r="Q8" s="518"/>
      <c r="R8" s="518"/>
      <c r="S8" s="518"/>
      <c r="T8" s="206">
        <f t="shared" ref="T8" si="2">IF($N8="Pending",0,$N8*O8)</f>
        <v>0</v>
      </c>
      <c r="U8" s="206">
        <f t="shared" ref="U8" si="3">IF($N8="Pending",0,$N8*P8)</f>
        <v>0</v>
      </c>
      <c r="V8" s="206">
        <f t="shared" ref="V8" si="4">IF($N8="Pending",0,$N8*Q8)</f>
        <v>0</v>
      </c>
      <c r="W8" s="206">
        <f t="shared" ref="W8" si="5">IF($N8="Pending",0,$N8*R8)</f>
        <v>0</v>
      </c>
      <c r="X8" s="206">
        <f t="shared" ref="X8" si="6">IF($N8="Pending",0,$N8*S8)</f>
        <v>0</v>
      </c>
      <c r="Y8" s="206">
        <f t="shared" ref="Y8" si="7">SUM(T8:X8)</f>
        <v>0</v>
      </c>
      <c r="Z8" s="212"/>
      <c r="AA8" s="212"/>
      <c r="AB8" s="418"/>
      <c r="AC8" s="468"/>
      <c r="AD8" s="294"/>
      <c r="AE8" s="235"/>
      <c r="AF8" s="294"/>
      <c r="AG8" s="294"/>
      <c r="AH8" s="519"/>
    </row>
    <row r="9" spans="1:193 16371:16383" s="315" customFormat="1" x14ac:dyDescent="0.25">
      <c r="A9" s="144"/>
      <c r="B9" s="17"/>
      <c r="C9" s="307"/>
      <c r="D9" s="530"/>
      <c r="E9" s="530"/>
      <c r="F9" s="148"/>
      <c r="G9" s="148"/>
      <c r="H9" s="218"/>
      <c r="I9" s="161"/>
      <c r="J9" s="161"/>
      <c r="K9" s="218"/>
      <c r="L9" s="218"/>
      <c r="M9" s="161"/>
      <c r="N9" s="341"/>
      <c r="O9" s="518"/>
      <c r="P9" s="518"/>
      <c r="Q9" s="518"/>
      <c r="R9" s="518"/>
      <c r="S9" s="518"/>
      <c r="T9" s="191"/>
      <c r="U9" s="191"/>
      <c r="V9" s="191"/>
      <c r="W9" s="191"/>
      <c r="X9" s="191"/>
      <c r="Y9" s="191"/>
      <c r="Z9" s="212"/>
      <c r="AA9" s="212"/>
      <c r="AB9" s="418"/>
      <c r="AD9" s="294"/>
      <c r="AE9" s="235"/>
      <c r="AF9" s="294"/>
      <c r="AG9" s="294"/>
      <c r="AH9" s="519"/>
    </row>
    <row r="10" spans="1:193 16371:16383" s="315" customFormat="1" x14ac:dyDescent="0.25">
      <c r="A10" s="144"/>
      <c r="B10" s="17"/>
      <c r="C10" s="307"/>
      <c r="D10" s="17"/>
      <c r="E10" s="530"/>
      <c r="F10" s="148"/>
      <c r="G10" s="218"/>
      <c r="H10" s="218"/>
      <c r="I10" s="161"/>
      <c r="J10" s="161"/>
      <c r="K10" s="218"/>
      <c r="L10" s="218"/>
      <c r="M10" s="161"/>
      <c r="N10" s="341"/>
      <c r="O10" s="518"/>
      <c r="P10" s="518"/>
      <c r="Q10" s="518"/>
      <c r="R10" s="518"/>
      <c r="S10" s="518"/>
      <c r="T10" s="191"/>
      <c r="U10" s="191"/>
      <c r="V10" s="191"/>
      <c r="W10" s="191"/>
      <c r="X10" s="191"/>
      <c r="Y10" s="191"/>
      <c r="Z10" s="212"/>
      <c r="AA10" s="212"/>
      <c r="AB10" s="418"/>
      <c r="AC10" s="468"/>
      <c r="AD10" s="294"/>
      <c r="AE10" s="235"/>
      <c r="AF10" s="294"/>
      <c r="AG10" s="294"/>
      <c r="AH10" s="519"/>
    </row>
    <row r="11" spans="1:193 16371:16383" s="315" customFormat="1" x14ac:dyDescent="0.25">
      <c r="A11" s="144"/>
      <c r="B11" s="17"/>
      <c r="C11" s="307"/>
      <c r="D11" s="17"/>
      <c r="E11" s="530"/>
      <c r="F11" s="148"/>
      <c r="G11" s="218"/>
      <c r="H11" s="218"/>
      <c r="I11" s="161"/>
      <c r="J11" s="161"/>
      <c r="K11" s="218"/>
      <c r="L11" s="218"/>
      <c r="M11" s="161"/>
      <c r="N11" s="341"/>
      <c r="O11" s="518"/>
      <c r="P11" s="518"/>
      <c r="Q11" s="518"/>
      <c r="R11" s="518"/>
      <c r="S11" s="518"/>
      <c r="T11" s="191"/>
      <c r="U11" s="191"/>
      <c r="V11" s="191"/>
      <c r="W11" s="191"/>
      <c r="X11" s="191"/>
      <c r="Y11" s="191"/>
      <c r="Z11" s="198"/>
      <c r="AA11" s="198"/>
      <c r="AB11" s="419"/>
      <c r="AC11" s="359"/>
      <c r="AD11" s="186"/>
      <c r="AE11" s="186"/>
      <c r="AF11" s="186"/>
      <c r="AG11" s="186"/>
    </row>
    <row r="12" spans="1:193 16371:16383" s="501" customFormat="1" x14ac:dyDescent="0.25">
      <c r="A12" s="144"/>
      <c r="B12" s="17"/>
      <c r="C12" s="307"/>
      <c r="D12" s="218"/>
      <c r="E12" s="533"/>
      <c r="F12" s="218"/>
      <c r="G12" s="218"/>
      <c r="H12" s="218"/>
      <c r="I12" s="161"/>
      <c r="J12" s="161"/>
      <c r="K12" s="218"/>
      <c r="L12" s="218"/>
      <c r="M12" s="161"/>
      <c r="N12" s="289"/>
      <c r="O12" s="518"/>
      <c r="P12" s="518"/>
      <c r="Q12" s="518"/>
      <c r="R12" s="518"/>
      <c r="S12" s="518"/>
      <c r="T12" s="191"/>
      <c r="U12" s="191"/>
      <c r="V12" s="191"/>
      <c r="W12" s="191"/>
      <c r="X12" s="191"/>
      <c r="Y12" s="191"/>
      <c r="Z12" s="189"/>
      <c r="AA12" s="189"/>
      <c r="AB12" s="420"/>
      <c r="AC12" s="469"/>
      <c r="AD12" s="189"/>
      <c r="AE12" s="186"/>
      <c r="AF12" s="189"/>
      <c r="AG12" s="189"/>
    </row>
    <row r="13" spans="1:193 16371:16383" s="315" customFormat="1" x14ac:dyDescent="0.25">
      <c r="A13" s="144"/>
      <c r="B13" s="17"/>
      <c r="C13" s="307"/>
      <c r="D13" s="218"/>
      <c r="E13" s="218"/>
      <c r="F13" s="218"/>
      <c r="G13" s="218"/>
      <c r="H13" s="218"/>
      <c r="I13" s="161"/>
      <c r="J13" s="161"/>
      <c r="K13" s="218"/>
      <c r="L13" s="218"/>
      <c r="M13" s="161"/>
      <c r="N13" s="520"/>
      <c r="O13" s="372"/>
      <c r="P13" s="372"/>
      <c r="Q13" s="372"/>
      <c r="R13" s="372"/>
      <c r="S13" s="372"/>
      <c r="T13" s="191"/>
      <c r="U13" s="191"/>
      <c r="V13" s="191"/>
      <c r="W13" s="191"/>
      <c r="X13" s="191"/>
      <c r="Y13" s="191"/>
      <c r="Z13" s="186"/>
      <c r="AA13" s="186"/>
      <c r="AB13" s="421"/>
      <c r="AC13" s="427"/>
      <c r="AD13" s="294"/>
      <c r="AE13" s="186"/>
      <c r="AF13" s="294"/>
      <c r="AG13" s="294"/>
    </row>
    <row r="14" spans="1:193 16371:16383" s="315" customFormat="1" x14ac:dyDescent="0.25">
      <c r="A14" s="144"/>
      <c r="B14" s="17"/>
      <c r="C14" s="307"/>
      <c r="D14" s="218"/>
      <c r="E14" s="218"/>
      <c r="F14" s="218"/>
      <c r="G14" s="218"/>
      <c r="H14" s="218"/>
      <c r="I14" s="161"/>
      <c r="J14" s="161"/>
      <c r="K14" s="218"/>
      <c r="L14" s="218"/>
      <c r="M14" s="161"/>
      <c r="N14" s="341"/>
      <c r="O14" s="518"/>
      <c r="P14" s="521"/>
      <c r="Q14" s="522"/>
      <c r="R14" s="521"/>
      <c r="S14" s="521"/>
      <c r="T14" s="191"/>
      <c r="U14" s="191"/>
      <c r="V14" s="191"/>
      <c r="W14" s="191"/>
      <c r="X14" s="191"/>
      <c r="Y14" s="191"/>
      <c r="Z14" s="198"/>
      <c r="AA14" s="198"/>
      <c r="AB14" s="419"/>
      <c r="AC14" s="359"/>
      <c r="AD14" s="294"/>
      <c r="AE14" s="186"/>
      <c r="AF14" s="294"/>
      <c r="AG14" s="294"/>
    </row>
    <row r="15" spans="1:193 16371:16383" s="315" customFormat="1" x14ac:dyDescent="0.25">
      <c r="A15" s="144"/>
      <c r="B15" s="17"/>
      <c r="C15" s="307"/>
      <c r="D15" s="218"/>
      <c r="E15" s="218"/>
      <c r="F15" s="218"/>
      <c r="G15" s="218"/>
      <c r="H15" s="218"/>
      <c r="I15" s="161"/>
      <c r="J15" s="161"/>
      <c r="K15" s="218"/>
      <c r="L15" s="218"/>
      <c r="M15" s="161"/>
      <c r="N15" s="341"/>
      <c r="O15" s="189"/>
      <c r="P15" s="190"/>
      <c r="Q15" s="191"/>
      <c r="R15" s="190"/>
      <c r="S15" s="190"/>
      <c r="T15" s="191"/>
      <c r="U15" s="191"/>
      <c r="V15" s="191"/>
      <c r="W15" s="191"/>
      <c r="X15" s="191"/>
      <c r="Y15" s="191"/>
      <c r="Z15" s="198"/>
      <c r="AA15" s="198"/>
      <c r="AB15" s="419"/>
      <c r="AC15" s="359"/>
      <c r="AD15" s="294"/>
      <c r="AE15" s="294"/>
      <c r="AF15" s="294"/>
      <c r="AG15" s="294"/>
    </row>
    <row r="16" spans="1:193 16371:16383" s="315" customFormat="1" x14ac:dyDescent="0.25">
      <c r="A16" s="144"/>
      <c r="B16" s="17"/>
      <c r="C16" s="307"/>
      <c r="D16" s="218"/>
      <c r="E16" s="218"/>
      <c r="F16" s="218"/>
      <c r="G16" s="218"/>
      <c r="H16" s="218"/>
      <c r="I16" s="161"/>
      <c r="J16" s="161"/>
      <c r="K16" s="218"/>
      <c r="L16" s="218"/>
      <c r="M16" s="161"/>
      <c r="N16" s="341"/>
      <c r="O16" s="189"/>
      <c r="P16" s="190"/>
      <c r="Q16" s="190"/>
      <c r="R16" s="190"/>
      <c r="S16" s="190"/>
      <c r="T16" s="191"/>
      <c r="U16" s="191"/>
      <c r="V16" s="191"/>
      <c r="W16" s="191"/>
      <c r="X16" s="191"/>
      <c r="Y16" s="191"/>
      <c r="Z16" s="198"/>
      <c r="AA16" s="198"/>
      <c r="AB16" s="419"/>
      <c r="AC16" s="359"/>
      <c r="AD16" s="294"/>
      <c r="AE16" s="294"/>
      <c r="AF16" s="294"/>
      <c r="AG16" s="294"/>
    </row>
    <row r="17" spans="1:33" s="315" customFormat="1" x14ac:dyDescent="0.25">
      <c r="A17" s="144"/>
      <c r="B17" s="17"/>
      <c r="C17" s="307"/>
      <c r="D17" s="218"/>
      <c r="E17" s="218"/>
      <c r="F17" s="218"/>
      <c r="G17" s="218"/>
      <c r="H17" s="218"/>
      <c r="I17" s="161"/>
      <c r="J17" s="161"/>
      <c r="K17" s="218"/>
      <c r="L17" s="218"/>
      <c r="M17" s="161"/>
      <c r="N17" s="341"/>
      <c r="O17" s="189"/>
      <c r="P17" s="189"/>
      <c r="Q17" s="189"/>
      <c r="R17" s="189"/>
      <c r="S17" s="189"/>
      <c r="T17" s="191"/>
      <c r="U17" s="191"/>
      <c r="V17" s="191"/>
      <c r="W17" s="191"/>
      <c r="X17" s="191"/>
      <c r="Y17" s="191"/>
      <c r="Z17" s="198"/>
      <c r="AA17" s="198"/>
      <c r="AB17" s="419"/>
      <c r="AC17" s="359"/>
      <c r="AD17" s="294"/>
      <c r="AE17" s="294"/>
      <c r="AF17" s="294"/>
      <c r="AG17" s="294"/>
    </row>
    <row r="18" spans="1:33" s="315" customFormat="1" x14ac:dyDescent="0.25">
      <c r="A18" s="144"/>
      <c r="B18" s="17"/>
      <c r="C18" s="307"/>
      <c r="D18" s="218"/>
      <c r="E18" s="218"/>
      <c r="F18" s="218"/>
      <c r="G18" s="218"/>
      <c r="H18" s="218"/>
      <c r="I18" s="161"/>
      <c r="J18" s="161"/>
      <c r="K18" s="218"/>
      <c r="L18" s="218"/>
      <c r="M18" s="161"/>
      <c r="N18" s="341"/>
      <c r="O18" s="189"/>
      <c r="P18" s="190"/>
      <c r="Q18" s="190"/>
      <c r="R18" s="190"/>
      <c r="S18" s="190"/>
      <c r="T18" s="191"/>
      <c r="U18" s="191"/>
      <c r="V18" s="191"/>
      <c r="W18" s="191"/>
      <c r="X18" s="191"/>
      <c r="Y18" s="191"/>
      <c r="Z18" s="198"/>
      <c r="AA18" s="198"/>
      <c r="AB18" s="419"/>
      <c r="AC18" s="359"/>
      <c r="AD18" s="294"/>
      <c r="AE18" s="294"/>
      <c r="AF18" s="294"/>
      <c r="AG18" s="294"/>
    </row>
    <row r="19" spans="1:33" s="315" customFormat="1" x14ac:dyDescent="0.25">
      <c r="A19" s="144"/>
      <c r="B19" s="17"/>
      <c r="C19" s="307"/>
      <c r="D19" s="218"/>
      <c r="E19" s="218"/>
      <c r="F19" s="218"/>
      <c r="G19" s="218"/>
      <c r="H19" s="218"/>
      <c r="I19" s="161"/>
      <c r="J19" s="161"/>
      <c r="K19" s="218"/>
      <c r="L19" s="218"/>
      <c r="M19" s="161"/>
      <c r="N19" s="341"/>
      <c r="O19" s="189"/>
      <c r="P19" s="190"/>
      <c r="Q19" s="190"/>
      <c r="R19" s="190"/>
      <c r="S19" s="190"/>
      <c r="T19" s="191"/>
      <c r="U19" s="191"/>
      <c r="V19" s="191"/>
      <c r="W19" s="191"/>
      <c r="X19" s="191"/>
      <c r="Y19" s="191"/>
      <c r="Z19" s="198"/>
      <c r="AA19" s="198"/>
      <c r="AB19" s="419"/>
      <c r="AC19" s="359"/>
      <c r="AD19" s="294"/>
      <c r="AE19" s="294"/>
      <c r="AF19" s="294"/>
      <c r="AG19" s="294"/>
    </row>
    <row r="20" spans="1:33" s="315" customFormat="1" x14ac:dyDescent="0.25">
      <c r="A20" s="144"/>
      <c r="B20" s="17"/>
      <c r="C20" s="307"/>
      <c r="D20" s="218"/>
      <c r="E20" s="534"/>
      <c r="F20" s="218"/>
      <c r="G20" s="218"/>
      <c r="H20" s="218"/>
      <c r="I20" s="161"/>
      <c r="J20" s="161"/>
      <c r="K20" s="218"/>
      <c r="L20" s="218"/>
      <c r="M20" s="161"/>
      <c r="N20" s="341"/>
      <c r="O20" s="189"/>
      <c r="P20" s="190"/>
      <c r="Q20" s="190"/>
      <c r="R20" s="190"/>
      <c r="S20" s="190"/>
      <c r="T20" s="191"/>
      <c r="U20" s="191"/>
      <c r="V20" s="191"/>
      <c r="W20" s="191"/>
      <c r="X20" s="191"/>
      <c r="Y20" s="191"/>
      <c r="Z20" s="198"/>
      <c r="AA20" s="198"/>
      <c r="AB20" s="419"/>
      <c r="AC20" s="359"/>
      <c r="AD20" s="294"/>
      <c r="AE20" s="294"/>
      <c r="AF20" s="294"/>
      <c r="AG20" s="294"/>
    </row>
    <row r="21" spans="1:33" s="192" customFormat="1" x14ac:dyDescent="0.25">
      <c r="A21" s="144"/>
      <c r="B21" s="17"/>
      <c r="C21" s="307"/>
      <c r="D21" s="218"/>
      <c r="E21" s="218"/>
      <c r="F21" s="218"/>
      <c r="G21" s="218"/>
      <c r="H21" s="218"/>
      <c r="I21" s="161"/>
      <c r="J21" s="161"/>
      <c r="K21" s="218"/>
      <c r="L21" s="218"/>
      <c r="M21" s="161"/>
      <c r="N21" s="341"/>
      <c r="O21" s="189"/>
      <c r="P21" s="190"/>
      <c r="Q21" s="190"/>
      <c r="R21" s="190"/>
      <c r="S21" s="190"/>
      <c r="T21" s="191"/>
      <c r="U21" s="191"/>
      <c r="V21" s="191"/>
      <c r="W21" s="191"/>
      <c r="X21" s="191"/>
      <c r="Y21" s="191"/>
      <c r="Z21" s="198"/>
      <c r="AA21" s="198"/>
      <c r="AB21" s="419"/>
      <c r="AC21" s="359"/>
      <c r="AD21" s="424"/>
      <c r="AE21" s="424"/>
      <c r="AF21" s="424"/>
      <c r="AG21" s="424"/>
    </row>
    <row r="22" spans="1:33" s="192" customFormat="1" x14ac:dyDescent="0.25">
      <c r="A22" s="144"/>
      <c r="B22" s="17"/>
      <c r="C22" s="535"/>
      <c r="D22" s="218"/>
      <c r="E22" s="218"/>
      <c r="F22" s="218"/>
      <c r="G22" s="218"/>
      <c r="H22" s="218"/>
      <c r="I22" s="161"/>
      <c r="J22" s="161"/>
      <c r="K22" s="218"/>
      <c r="L22" s="218"/>
      <c r="M22" s="161"/>
      <c r="N22" s="341"/>
      <c r="O22" s="189"/>
      <c r="P22" s="190"/>
      <c r="Q22" s="190"/>
      <c r="R22" s="190"/>
      <c r="S22" s="190"/>
      <c r="T22" s="191"/>
      <c r="U22" s="191"/>
      <c r="V22" s="191"/>
      <c r="W22" s="191"/>
      <c r="X22" s="191"/>
      <c r="Y22" s="191"/>
      <c r="Z22" s="198"/>
      <c r="AA22" s="198"/>
      <c r="AB22" s="419"/>
      <c r="AC22" s="359"/>
      <c r="AD22" s="423"/>
      <c r="AE22" s="423"/>
      <c r="AF22" s="423"/>
      <c r="AG22" s="423"/>
    </row>
    <row r="23" spans="1:33" s="192" customFormat="1" x14ac:dyDescent="0.25">
      <c r="A23" s="144"/>
      <c r="B23" s="17"/>
      <c r="C23" s="307"/>
      <c r="D23" s="218"/>
      <c r="E23" s="218"/>
      <c r="F23" s="218"/>
      <c r="G23" s="218"/>
      <c r="H23" s="218"/>
      <c r="I23" s="161"/>
      <c r="J23" s="161"/>
      <c r="K23" s="218"/>
      <c r="L23" s="218"/>
      <c r="M23" s="161"/>
      <c r="N23" s="341"/>
      <c r="O23" s="189"/>
      <c r="P23" s="190"/>
      <c r="Q23" s="190"/>
      <c r="R23" s="190"/>
      <c r="S23" s="190"/>
      <c r="T23" s="191"/>
      <c r="U23" s="191"/>
      <c r="V23" s="191"/>
      <c r="W23" s="191"/>
      <c r="X23" s="191"/>
      <c r="Y23" s="191"/>
      <c r="Z23" s="198"/>
      <c r="AA23" s="198"/>
      <c r="AB23" s="419"/>
      <c r="AC23" s="359"/>
      <c r="AD23" s="423"/>
      <c r="AE23" s="423"/>
      <c r="AF23" s="423"/>
      <c r="AG23" s="423"/>
    </row>
    <row r="24" spans="1:33" s="192" customFormat="1" x14ac:dyDescent="0.25">
      <c r="A24" s="144"/>
      <c r="B24" s="17"/>
      <c r="C24" s="307"/>
      <c r="D24" s="218"/>
      <c r="E24" s="218"/>
      <c r="F24" s="218"/>
      <c r="G24" s="218"/>
      <c r="H24" s="218"/>
      <c r="I24" s="161"/>
      <c r="J24" s="161"/>
      <c r="K24" s="218"/>
      <c r="L24" s="218"/>
      <c r="M24" s="161"/>
      <c r="N24" s="341"/>
      <c r="O24" s="189"/>
      <c r="P24" s="190"/>
      <c r="Q24" s="190"/>
      <c r="R24" s="190"/>
      <c r="S24" s="190"/>
      <c r="T24" s="191"/>
      <c r="U24" s="191"/>
      <c r="V24" s="191"/>
      <c r="W24" s="191"/>
      <c r="X24" s="191"/>
      <c r="Y24" s="191"/>
      <c r="Z24" s="198"/>
      <c r="AA24" s="198"/>
      <c r="AB24" s="419"/>
      <c r="AC24" s="359"/>
      <c r="AD24" s="423"/>
      <c r="AE24" s="423"/>
      <c r="AF24" s="423"/>
      <c r="AG24" s="423"/>
    </row>
    <row r="25" spans="1:33" s="192" customFormat="1" x14ac:dyDescent="0.25">
      <c r="A25" s="144"/>
      <c r="B25" s="218"/>
      <c r="C25" s="218"/>
      <c r="D25" s="218"/>
      <c r="E25" s="218"/>
      <c r="F25" s="218"/>
      <c r="G25" s="218"/>
      <c r="H25" s="218"/>
      <c r="I25" s="161"/>
      <c r="J25" s="161"/>
      <c r="K25" s="218"/>
      <c r="L25" s="218"/>
      <c r="M25" s="161"/>
      <c r="N25" s="341"/>
      <c r="O25" s="189"/>
      <c r="P25" s="190"/>
      <c r="Q25" s="190"/>
      <c r="R25" s="190"/>
      <c r="S25" s="190"/>
      <c r="T25" s="191"/>
      <c r="U25" s="191"/>
      <c r="V25" s="191"/>
      <c r="W25" s="191"/>
      <c r="X25" s="191"/>
      <c r="Y25" s="191"/>
      <c r="Z25" s="304"/>
      <c r="AA25" s="304"/>
      <c r="AB25" s="419"/>
      <c r="AC25" s="359"/>
      <c r="AD25" s="423"/>
      <c r="AE25" s="423"/>
      <c r="AF25" s="423"/>
      <c r="AG25" s="423"/>
    </row>
    <row r="26" spans="1:33" s="192" customFormat="1" x14ac:dyDescent="0.25">
      <c r="A26" s="144"/>
      <c r="B26" s="218"/>
      <c r="C26" s="218"/>
      <c r="D26" s="218"/>
      <c r="E26" s="218"/>
      <c r="F26" s="218"/>
      <c r="G26" s="218"/>
      <c r="H26" s="218"/>
      <c r="I26" s="161"/>
      <c r="J26" s="161"/>
      <c r="K26" s="218"/>
      <c r="L26" s="218"/>
      <c r="M26" s="161"/>
      <c r="N26" s="341"/>
      <c r="O26" s="189"/>
      <c r="P26" s="190"/>
      <c r="Q26" s="190"/>
      <c r="R26" s="190"/>
      <c r="S26" s="190"/>
      <c r="T26" s="191"/>
      <c r="U26" s="191"/>
      <c r="V26" s="191"/>
      <c r="W26" s="191"/>
      <c r="X26" s="191"/>
      <c r="Y26" s="191"/>
      <c r="Z26" s="304"/>
      <c r="AA26" s="304"/>
      <c r="AB26" s="419"/>
      <c r="AC26" s="359"/>
      <c r="AD26" s="423"/>
      <c r="AE26" s="423"/>
      <c r="AF26" s="423"/>
      <c r="AG26" s="423"/>
    </row>
    <row r="27" spans="1:33" s="192" customFormat="1" x14ac:dyDescent="0.25">
      <c r="A27" s="144"/>
      <c r="B27" s="218"/>
      <c r="C27" s="218"/>
      <c r="D27" s="218"/>
      <c r="E27" s="218"/>
      <c r="F27" s="218"/>
      <c r="G27" s="218"/>
      <c r="H27" s="218"/>
      <c r="I27" s="161"/>
      <c r="J27" s="161"/>
      <c r="K27" s="218"/>
      <c r="L27" s="218"/>
      <c r="M27" s="161"/>
      <c r="N27" s="341"/>
      <c r="O27" s="189"/>
      <c r="P27" s="190"/>
      <c r="Q27" s="190"/>
      <c r="R27" s="190"/>
      <c r="S27" s="190"/>
      <c r="T27" s="191"/>
      <c r="U27" s="191"/>
      <c r="V27" s="191"/>
      <c r="W27" s="191"/>
      <c r="X27" s="191"/>
      <c r="Y27" s="191"/>
      <c r="Z27" s="304"/>
      <c r="AA27" s="304"/>
      <c r="AB27" s="419"/>
      <c r="AC27" s="359"/>
      <c r="AD27" s="423"/>
      <c r="AE27" s="423"/>
      <c r="AF27" s="423"/>
      <c r="AG27" s="423"/>
    </row>
    <row r="28" spans="1:33" s="192" customFormat="1" x14ac:dyDescent="0.25">
      <c r="A28" s="144"/>
      <c r="B28" s="218"/>
      <c r="C28" s="218"/>
      <c r="D28" s="218"/>
      <c r="E28" s="218"/>
      <c r="F28" s="218"/>
      <c r="G28" s="218"/>
      <c r="H28" s="218"/>
      <c r="I28" s="161"/>
      <c r="J28" s="161"/>
      <c r="K28" s="218"/>
      <c r="L28" s="218"/>
      <c r="M28" s="161"/>
      <c r="N28" s="341"/>
      <c r="O28" s="189"/>
      <c r="P28" s="190"/>
      <c r="Q28" s="190"/>
      <c r="R28" s="190"/>
      <c r="S28" s="190"/>
      <c r="T28" s="191"/>
      <c r="U28" s="191"/>
      <c r="V28" s="191"/>
      <c r="W28" s="191"/>
      <c r="X28" s="191"/>
      <c r="Y28" s="191"/>
      <c r="Z28" s="304"/>
      <c r="AA28" s="304"/>
      <c r="AB28" s="419"/>
      <c r="AC28" s="359"/>
      <c r="AD28" s="423"/>
      <c r="AE28" s="423"/>
      <c r="AF28" s="423"/>
      <c r="AG28" s="423"/>
    </row>
    <row r="29" spans="1:33" s="192" customFormat="1" x14ac:dyDescent="0.25">
      <c r="A29" s="144"/>
      <c r="B29" s="218"/>
      <c r="C29" s="218"/>
      <c r="D29" s="218"/>
      <c r="E29" s="218"/>
      <c r="F29" s="218"/>
      <c r="G29" s="218"/>
      <c r="H29" s="218"/>
      <c r="I29" s="161"/>
      <c r="J29" s="161"/>
      <c r="K29" s="218"/>
      <c r="L29" s="218"/>
      <c r="M29" s="161"/>
      <c r="N29" s="341"/>
      <c r="O29" s="189"/>
      <c r="P29" s="190"/>
      <c r="Q29" s="190"/>
      <c r="R29" s="190"/>
      <c r="S29" s="190"/>
      <c r="T29" s="191"/>
      <c r="U29" s="191"/>
      <c r="V29" s="191"/>
      <c r="W29" s="191"/>
      <c r="X29" s="191"/>
      <c r="Y29" s="191"/>
      <c r="Z29" s="304"/>
      <c r="AA29" s="304"/>
      <c r="AB29" s="419"/>
      <c r="AC29" s="359"/>
      <c r="AD29" s="423"/>
      <c r="AE29" s="423"/>
      <c r="AF29" s="423"/>
      <c r="AG29" s="423"/>
    </row>
    <row r="30" spans="1:33" s="192" customFormat="1" x14ac:dyDescent="0.25">
      <c r="A30" s="144"/>
      <c r="B30" s="218"/>
      <c r="C30" s="218"/>
      <c r="D30" s="218"/>
      <c r="E30" s="218"/>
      <c r="F30" s="218"/>
      <c r="G30" s="218"/>
      <c r="H30" s="218"/>
      <c r="I30" s="161"/>
      <c r="J30" s="161"/>
      <c r="K30" s="218"/>
      <c r="L30" s="218"/>
      <c r="M30" s="161"/>
      <c r="N30" s="341"/>
      <c r="O30" s="189"/>
      <c r="P30" s="190"/>
      <c r="Q30" s="190"/>
      <c r="R30" s="190"/>
      <c r="S30" s="190"/>
      <c r="T30" s="191"/>
      <c r="U30" s="191"/>
      <c r="V30" s="191"/>
      <c r="W30" s="191"/>
      <c r="X30" s="191"/>
      <c r="Y30" s="191"/>
      <c r="Z30" s="198"/>
      <c r="AA30" s="198"/>
      <c r="AB30" s="419"/>
      <c r="AC30" s="359"/>
      <c r="AD30" s="423"/>
      <c r="AE30" s="423"/>
      <c r="AF30" s="423"/>
      <c r="AG30" s="423"/>
    </row>
    <row r="31" spans="1:33" s="192" customFormat="1" x14ac:dyDescent="0.25">
      <c r="A31" s="144"/>
      <c r="B31" s="218"/>
      <c r="C31" s="218"/>
      <c r="D31" s="218"/>
      <c r="E31" s="218"/>
      <c r="F31" s="218"/>
      <c r="G31" s="218"/>
      <c r="H31" s="218"/>
      <c r="I31" s="161"/>
      <c r="J31" s="161"/>
      <c r="K31" s="218"/>
      <c r="L31" s="218"/>
      <c r="M31" s="161"/>
      <c r="N31" s="341"/>
      <c r="O31" s="189"/>
      <c r="P31" s="190"/>
      <c r="Q31" s="190"/>
      <c r="R31" s="190"/>
      <c r="S31" s="190"/>
      <c r="T31" s="191"/>
      <c r="U31" s="191"/>
      <c r="V31" s="191"/>
      <c r="W31" s="191"/>
      <c r="X31" s="191"/>
      <c r="Y31" s="191"/>
      <c r="Z31" s="198"/>
      <c r="AA31" s="198"/>
      <c r="AB31" s="419"/>
      <c r="AC31" s="359"/>
      <c r="AD31" s="423"/>
      <c r="AE31" s="423"/>
      <c r="AF31" s="423"/>
      <c r="AG31" s="423"/>
    </row>
    <row r="32" spans="1:33" s="192" customFormat="1" x14ac:dyDescent="0.25">
      <c r="A32" s="144"/>
      <c r="B32" s="218"/>
      <c r="C32" s="218"/>
      <c r="D32" s="218"/>
      <c r="E32" s="218"/>
      <c r="F32" s="218"/>
      <c r="G32" s="218"/>
      <c r="H32" s="218"/>
      <c r="I32" s="161"/>
      <c r="J32" s="161"/>
      <c r="K32" s="218"/>
      <c r="L32" s="218"/>
      <c r="M32" s="161"/>
      <c r="N32" s="341"/>
      <c r="O32" s="189"/>
      <c r="P32" s="190"/>
      <c r="Q32" s="190"/>
      <c r="R32" s="190"/>
      <c r="S32" s="190"/>
      <c r="T32" s="191"/>
      <c r="U32" s="191"/>
      <c r="V32" s="191"/>
      <c r="W32" s="191"/>
      <c r="X32" s="191"/>
      <c r="Y32" s="191"/>
      <c r="Z32" s="198"/>
      <c r="AA32" s="198"/>
      <c r="AB32" s="419"/>
      <c r="AC32" s="359"/>
      <c r="AD32" s="423"/>
      <c r="AE32" s="423"/>
      <c r="AF32" s="423"/>
      <c r="AG32" s="423"/>
    </row>
    <row r="33" spans="1:33" s="192" customFormat="1" x14ac:dyDescent="0.25">
      <c r="A33" s="208"/>
      <c r="B33" s="198"/>
      <c r="C33" s="198"/>
      <c r="D33" s="198"/>
      <c r="E33" s="198"/>
      <c r="F33" s="198"/>
      <c r="G33" s="198"/>
      <c r="H33" s="198"/>
      <c r="I33" s="198"/>
      <c r="J33" s="198"/>
      <c r="K33" s="198"/>
      <c r="L33" s="198"/>
      <c r="M33" s="198"/>
      <c r="N33" s="341"/>
      <c r="O33" s="189"/>
      <c r="P33" s="190"/>
      <c r="Q33" s="190"/>
      <c r="R33" s="190"/>
      <c r="S33" s="190"/>
      <c r="T33" s="191"/>
      <c r="U33" s="191"/>
      <c r="V33" s="191"/>
      <c r="W33" s="191"/>
      <c r="X33" s="191"/>
      <c r="Y33" s="191"/>
      <c r="Z33" s="372"/>
      <c r="AA33" s="372"/>
      <c r="AB33" s="523"/>
      <c r="AD33" s="423"/>
      <c r="AE33" s="423"/>
      <c r="AF33" s="423"/>
      <c r="AG33" s="423"/>
    </row>
    <row r="34" spans="1:33" s="192" customFormat="1" x14ac:dyDescent="0.25">
      <c r="A34" s="208"/>
      <c r="B34" s="198"/>
      <c r="C34" s="198"/>
      <c r="D34" s="198"/>
      <c r="E34" s="198"/>
      <c r="F34" s="198"/>
      <c r="G34" s="198"/>
      <c r="H34" s="198"/>
      <c r="I34" s="198"/>
      <c r="J34" s="198"/>
      <c r="K34" s="198"/>
      <c r="L34" s="198"/>
      <c r="M34" s="198"/>
      <c r="N34" s="341"/>
      <c r="O34" s="189"/>
      <c r="P34" s="190"/>
      <c r="Q34" s="190"/>
      <c r="R34" s="190"/>
      <c r="S34" s="190"/>
      <c r="T34" s="191"/>
      <c r="U34" s="191"/>
      <c r="V34" s="191"/>
      <c r="W34" s="191"/>
      <c r="X34" s="191"/>
      <c r="Y34" s="191"/>
      <c r="Z34" s="186"/>
      <c r="AA34" s="186"/>
      <c r="AB34" s="523"/>
      <c r="AD34" s="423"/>
      <c r="AE34" s="423"/>
      <c r="AF34" s="423"/>
      <c r="AG34" s="423"/>
    </row>
    <row r="35" spans="1:33" s="192" customFormat="1" x14ac:dyDescent="0.25">
      <c r="A35" s="208"/>
      <c r="B35" s="198"/>
      <c r="C35" s="198"/>
      <c r="D35" s="198"/>
      <c r="E35" s="198"/>
      <c r="F35" s="198"/>
      <c r="G35" s="198"/>
      <c r="H35" s="198"/>
      <c r="I35" s="198"/>
      <c r="J35" s="198"/>
      <c r="K35" s="198"/>
      <c r="L35" s="198"/>
      <c r="M35" s="198"/>
      <c r="N35" s="341"/>
      <c r="O35" s="189"/>
      <c r="P35" s="190"/>
      <c r="Q35" s="190"/>
      <c r="R35" s="190"/>
      <c r="S35" s="190"/>
      <c r="T35" s="191"/>
      <c r="U35" s="191"/>
      <c r="V35" s="191"/>
      <c r="W35" s="191"/>
      <c r="X35" s="191"/>
      <c r="Y35" s="191"/>
      <c r="Z35" s="186"/>
      <c r="AA35" s="186"/>
      <c r="AB35" s="523"/>
      <c r="AD35" s="423"/>
      <c r="AE35" s="423"/>
      <c r="AF35" s="423"/>
      <c r="AG35" s="423"/>
    </row>
    <row r="36" spans="1:33" s="192" customFormat="1" x14ac:dyDescent="0.25">
      <c r="A36" s="208"/>
      <c r="B36" s="198"/>
      <c r="C36" s="198"/>
      <c r="D36" s="198"/>
      <c r="E36" s="198"/>
      <c r="F36" s="198"/>
      <c r="G36" s="198"/>
      <c r="H36" s="198"/>
      <c r="I36" s="198"/>
      <c r="J36" s="198"/>
      <c r="K36" s="198"/>
      <c r="L36" s="198"/>
      <c r="M36" s="198"/>
      <c r="N36" s="341"/>
      <c r="O36" s="189"/>
      <c r="P36" s="190"/>
      <c r="Q36" s="190"/>
      <c r="R36" s="190"/>
      <c r="S36" s="190"/>
      <c r="T36" s="191"/>
      <c r="U36" s="191"/>
      <c r="V36" s="191"/>
      <c r="W36" s="191"/>
      <c r="X36" s="191"/>
      <c r="Y36" s="191"/>
      <c r="Z36" s="186"/>
      <c r="AA36" s="186"/>
      <c r="AB36" s="523"/>
      <c r="AD36" s="423"/>
      <c r="AE36" s="423"/>
      <c r="AF36" s="423"/>
      <c r="AG36" s="423"/>
    </row>
    <row r="37" spans="1:33" s="192" customFormat="1" x14ac:dyDescent="0.25">
      <c r="A37" s="208"/>
      <c r="B37" s="198"/>
      <c r="C37" s="198"/>
      <c r="D37" s="198"/>
      <c r="E37" s="198"/>
      <c r="F37" s="198"/>
      <c r="G37" s="198"/>
      <c r="H37" s="198"/>
      <c r="I37" s="198"/>
      <c r="J37" s="198"/>
      <c r="K37" s="198"/>
      <c r="L37" s="198"/>
      <c r="M37" s="198"/>
      <c r="N37" s="341"/>
      <c r="O37" s="189"/>
      <c r="P37" s="190"/>
      <c r="Q37" s="190"/>
      <c r="R37" s="190"/>
      <c r="S37" s="190"/>
      <c r="T37" s="191"/>
      <c r="U37" s="191"/>
      <c r="V37" s="191"/>
      <c r="W37" s="191"/>
      <c r="X37" s="191"/>
      <c r="Y37" s="191"/>
      <c r="Z37" s="186"/>
      <c r="AA37" s="186"/>
      <c r="AB37" s="523"/>
      <c r="AD37" s="423"/>
      <c r="AE37" s="423"/>
      <c r="AF37" s="423"/>
      <c r="AG37" s="423"/>
    </row>
    <row r="38" spans="1:33" s="192" customFormat="1" x14ac:dyDescent="0.25">
      <c r="A38" s="208"/>
      <c r="B38" s="198"/>
      <c r="C38" s="198"/>
      <c r="D38" s="198"/>
      <c r="E38" s="198"/>
      <c r="F38" s="198"/>
      <c r="G38" s="198"/>
      <c r="H38" s="198"/>
      <c r="I38" s="198"/>
      <c r="J38" s="198"/>
      <c r="K38" s="198"/>
      <c r="L38" s="198"/>
      <c r="M38" s="198"/>
      <c r="N38" s="341"/>
      <c r="O38" s="189"/>
      <c r="P38" s="190"/>
      <c r="Q38" s="190"/>
      <c r="R38" s="190"/>
      <c r="S38" s="190"/>
      <c r="T38" s="191"/>
      <c r="U38" s="191"/>
      <c r="V38" s="191"/>
      <c r="W38" s="191"/>
      <c r="X38" s="191"/>
      <c r="Y38" s="191"/>
      <c r="Z38" s="186"/>
      <c r="AA38" s="186"/>
      <c r="AB38" s="523"/>
      <c r="AD38" s="423"/>
      <c r="AE38" s="423"/>
      <c r="AF38" s="423"/>
      <c r="AG38" s="423"/>
    </row>
    <row r="39" spans="1:33" s="192" customFormat="1" x14ac:dyDescent="0.25">
      <c r="A39" s="208"/>
      <c r="B39" s="198"/>
      <c r="C39" s="198"/>
      <c r="D39" s="198"/>
      <c r="E39" s="198"/>
      <c r="F39" s="198"/>
      <c r="G39" s="198"/>
      <c r="H39" s="198"/>
      <c r="I39" s="198"/>
      <c r="J39" s="198"/>
      <c r="K39" s="198"/>
      <c r="L39" s="198"/>
      <c r="M39" s="198"/>
      <c r="N39" s="341"/>
      <c r="O39" s="189"/>
      <c r="P39" s="190"/>
      <c r="Q39" s="190"/>
      <c r="R39" s="190"/>
      <c r="S39" s="190"/>
      <c r="T39" s="191"/>
      <c r="U39" s="191"/>
      <c r="V39" s="191"/>
      <c r="W39" s="191"/>
      <c r="X39" s="191"/>
      <c r="Y39" s="191"/>
      <c r="Z39" s="186"/>
      <c r="AA39" s="186"/>
      <c r="AB39" s="523"/>
      <c r="AD39" s="423"/>
      <c r="AE39" s="423"/>
      <c r="AF39" s="423"/>
      <c r="AG39" s="423"/>
    </row>
    <row r="40" spans="1:33" s="192" customFormat="1" x14ac:dyDescent="0.25">
      <c r="A40" s="208"/>
      <c r="B40" s="198"/>
      <c r="C40" s="198"/>
      <c r="D40" s="198"/>
      <c r="E40" s="198"/>
      <c r="F40" s="198"/>
      <c r="G40" s="198"/>
      <c r="H40" s="198"/>
      <c r="I40" s="198"/>
      <c r="J40" s="198"/>
      <c r="K40" s="198"/>
      <c r="L40" s="198"/>
      <c r="M40" s="198"/>
      <c r="N40" s="341"/>
      <c r="O40" s="189"/>
      <c r="P40" s="190"/>
      <c r="Q40" s="190"/>
      <c r="R40" s="190"/>
      <c r="S40" s="190"/>
      <c r="T40" s="191"/>
      <c r="U40" s="191"/>
      <c r="V40" s="191"/>
      <c r="W40" s="191"/>
      <c r="X40" s="191"/>
      <c r="Y40" s="191"/>
      <c r="Z40" s="186"/>
      <c r="AA40" s="186"/>
      <c r="AB40" s="523"/>
      <c r="AD40" s="423"/>
      <c r="AE40" s="423"/>
      <c r="AF40" s="423"/>
      <c r="AG40" s="423"/>
    </row>
    <row r="41" spans="1:33" s="192" customFormat="1" x14ac:dyDescent="0.25">
      <c r="A41" s="208"/>
      <c r="B41" s="198"/>
      <c r="C41" s="198"/>
      <c r="D41" s="198"/>
      <c r="E41" s="198"/>
      <c r="F41" s="198"/>
      <c r="G41" s="198"/>
      <c r="H41" s="198"/>
      <c r="I41" s="198"/>
      <c r="J41" s="198"/>
      <c r="K41" s="198"/>
      <c r="L41" s="198"/>
      <c r="M41" s="198"/>
      <c r="N41" s="341"/>
      <c r="O41" s="189"/>
      <c r="P41" s="190"/>
      <c r="Q41" s="190"/>
      <c r="R41" s="190"/>
      <c r="S41" s="190"/>
      <c r="T41" s="191"/>
      <c r="U41" s="191"/>
      <c r="V41" s="191"/>
      <c r="W41" s="191"/>
      <c r="X41" s="191"/>
      <c r="Y41" s="191"/>
      <c r="Z41" s="186"/>
      <c r="AA41" s="186"/>
      <c r="AB41" s="523"/>
      <c r="AD41" s="423"/>
      <c r="AE41" s="423"/>
      <c r="AF41" s="423"/>
      <c r="AG41" s="423"/>
    </row>
    <row r="42" spans="1:33" s="192" customFormat="1" x14ac:dyDescent="0.25">
      <c r="A42" s="208"/>
      <c r="B42" s="198"/>
      <c r="C42" s="198"/>
      <c r="D42" s="198"/>
      <c r="E42" s="198"/>
      <c r="F42" s="198"/>
      <c r="G42" s="198"/>
      <c r="H42" s="198"/>
      <c r="I42" s="198"/>
      <c r="J42" s="198"/>
      <c r="K42" s="198"/>
      <c r="L42" s="198"/>
      <c r="M42" s="198"/>
      <c r="N42" s="341"/>
      <c r="O42" s="189"/>
      <c r="P42" s="190"/>
      <c r="Q42" s="190"/>
      <c r="R42" s="190"/>
      <c r="S42" s="190"/>
      <c r="T42" s="191"/>
      <c r="U42" s="191"/>
      <c r="V42" s="191"/>
      <c r="W42" s="191"/>
      <c r="X42" s="191"/>
      <c r="Y42" s="191"/>
      <c r="Z42" s="186"/>
      <c r="AA42" s="186"/>
      <c r="AB42" s="523"/>
      <c r="AD42" s="423"/>
      <c r="AE42" s="423"/>
      <c r="AF42" s="423"/>
      <c r="AG42" s="423"/>
    </row>
    <row r="43" spans="1:33" s="192" customFormat="1" x14ac:dyDescent="0.25">
      <c r="A43" s="208"/>
      <c r="B43" s="198"/>
      <c r="C43" s="198"/>
      <c r="D43" s="198"/>
      <c r="E43" s="198"/>
      <c r="F43" s="198"/>
      <c r="G43" s="198"/>
      <c r="H43" s="198"/>
      <c r="I43" s="198"/>
      <c r="J43" s="198"/>
      <c r="K43" s="198"/>
      <c r="L43" s="198"/>
      <c r="M43" s="198"/>
      <c r="N43" s="341"/>
      <c r="O43" s="189"/>
      <c r="P43" s="190"/>
      <c r="Q43" s="190"/>
      <c r="R43" s="190"/>
      <c r="S43" s="190"/>
      <c r="T43" s="191"/>
      <c r="U43" s="191"/>
      <c r="V43" s="191"/>
      <c r="W43" s="191"/>
      <c r="X43" s="191"/>
      <c r="Y43" s="191"/>
      <c r="Z43" s="186"/>
      <c r="AA43" s="186"/>
      <c r="AB43" s="523"/>
      <c r="AD43" s="423"/>
      <c r="AE43" s="423"/>
      <c r="AF43" s="423"/>
      <c r="AG43" s="423"/>
    </row>
    <row r="44" spans="1:33" s="192" customFormat="1" x14ac:dyDescent="0.25">
      <c r="A44" s="208"/>
      <c r="B44" s="198"/>
      <c r="C44" s="198"/>
      <c r="D44" s="198"/>
      <c r="E44" s="198"/>
      <c r="F44" s="198"/>
      <c r="G44" s="198"/>
      <c r="H44" s="198"/>
      <c r="I44" s="198"/>
      <c r="J44" s="198"/>
      <c r="K44" s="198"/>
      <c r="L44" s="198"/>
      <c r="M44" s="198"/>
      <c r="N44" s="341"/>
      <c r="O44" s="189"/>
      <c r="P44" s="190"/>
      <c r="Q44" s="190"/>
      <c r="R44" s="190"/>
      <c r="S44" s="190"/>
      <c r="T44" s="191"/>
      <c r="U44" s="191"/>
      <c r="V44" s="191"/>
      <c r="W44" s="191"/>
      <c r="X44" s="191"/>
      <c r="Y44" s="191"/>
      <c r="Z44" s="186"/>
      <c r="AA44" s="186"/>
      <c r="AB44" s="523"/>
      <c r="AD44" s="423"/>
      <c r="AE44" s="423"/>
      <c r="AF44" s="423"/>
      <c r="AG44" s="423"/>
    </row>
    <row r="45" spans="1:33" s="192" customFormat="1" x14ac:dyDescent="0.25">
      <c r="A45" s="208"/>
      <c r="B45" s="198"/>
      <c r="C45" s="198"/>
      <c r="D45" s="198"/>
      <c r="E45" s="198"/>
      <c r="F45" s="198"/>
      <c r="G45" s="198"/>
      <c r="H45" s="198"/>
      <c r="I45" s="198"/>
      <c r="J45" s="198"/>
      <c r="K45" s="198"/>
      <c r="L45" s="198"/>
      <c r="M45" s="198"/>
      <c r="N45" s="198"/>
      <c r="O45" s="189"/>
      <c r="P45" s="190"/>
      <c r="Q45" s="190"/>
      <c r="R45" s="190"/>
      <c r="S45" s="190"/>
      <c r="T45" s="191"/>
      <c r="U45" s="191"/>
      <c r="V45" s="191"/>
      <c r="W45" s="191"/>
      <c r="X45" s="191"/>
      <c r="Y45" s="191"/>
      <c r="Z45" s="186"/>
      <c r="AA45" s="186"/>
      <c r="AB45" s="523"/>
      <c r="AD45" s="423"/>
      <c r="AE45" s="423"/>
      <c r="AF45" s="423"/>
      <c r="AG45" s="423"/>
    </row>
    <row r="46" spans="1:33" s="192" customFormat="1" x14ac:dyDescent="0.25">
      <c r="A46" s="208"/>
      <c r="B46" s="198"/>
      <c r="C46" s="198"/>
      <c r="D46" s="198"/>
      <c r="E46" s="198"/>
      <c r="F46" s="198"/>
      <c r="G46" s="198"/>
      <c r="H46" s="198"/>
      <c r="I46" s="198"/>
      <c r="J46" s="198"/>
      <c r="K46" s="198"/>
      <c r="L46" s="198"/>
      <c r="M46" s="198"/>
      <c r="N46" s="198"/>
      <c r="O46" s="189"/>
      <c r="P46" s="190"/>
      <c r="Q46" s="190"/>
      <c r="R46" s="190"/>
      <c r="S46" s="190"/>
      <c r="T46" s="191"/>
      <c r="U46" s="191"/>
      <c r="V46" s="191"/>
      <c r="W46" s="191"/>
      <c r="X46" s="191"/>
      <c r="Y46" s="191"/>
      <c r="Z46" s="186"/>
      <c r="AA46" s="186"/>
      <c r="AB46" s="523"/>
      <c r="AD46" s="423"/>
      <c r="AE46" s="423"/>
      <c r="AF46" s="423"/>
      <c r="AG46" s="423"/>
    </row>
    <row r="47" spans="1:33" s="192" customFormat="1" x14ac:dyDescent="0.25">
      <c r="A47" s="208"/>
      <c r="B47" s="198"/>
      <c r="C47" s="198"/>
      <c r="D47" s="198"/>
      <c r="E47" s="198"/>
      <c r="F47" s="198"/>
      <c r="G47" s="198"/>
      <c r="H47" s="198"/>
      <c r="I47" s="198"/>
      <c r="J47" s="198"/>
      <c r="K47" s="198"/>
      <c r="L47" s="198"/>
      <c r="M47" s="198"/>
      <c r="N47" s="198"/>
      <c r="O47" s="189"/>
      <c r="P47" s="190"/>
      <c r="Q47" s="190"/>
      <c r="R47" s="190"/>
      <c r="S47" s="190"/>
      <c r="T47" s="191"/>
      <c r="U47" s="191"/>
      <c r="V47" s="191"/>
      <c r="W47" s="191"/>
      <c r="X47" s="191"/>
      <c r="Y47" s="191"/>
      <c r="Z47" s="186"/>
      <c r="AA47" s="186"/>
      <c r="AB47" s="523"/>
      <c r="AD47" s="423"/>
      <c r="AE47" s="423"/>
      <c r="AF47" s="423"/>
      <c r="AG47" s="423"/>
    </row>
    <row r="48" spans="1:33" s="192" customFormat="1" x14ac:dyDescent="0.25">
      <c r="A48" s="208"/>
      <c r="B48" s="198"/>
      <c r="C48" s="198"/>
      <c r="D48" s="198"/>
      <c r="E48" s="198"/>
      <c r="F48" s="198"/>
      <c r="G48" s="198"/>
      <c r="H48" s="198"/>
      <c r="I48" s="198"/>
      <c r="J48" s="198"/>
      <c r="K48" s="198"/>
      <c r="L48" s="198"/>
      <c r="M48" s="198"/>
      <c r="N48" s="198"/>
      <c r="O48" s="189"/>
      <c r="P48" s="190"/>
      <c r="Q48" s="190"/>
      <c r="R48" s="190"/>
      <c r="S48" s="190"/>
      <c r="T48" s="191"/>
      <c r="U48" s="191"/>
      <c r="V48" s="191"/>
      <c r="W48" s="191"/>
      <c r="X48" s="191"/>
      <c r="Y48" s="191"/>
      <c r="Z48" s="186"/>
      <c r="AA48" s="186"/>
      <c r="AB48" s="523"/>
      <c r="AD48" s="423"/>
      <c r="AE48" s="423"/>
      <c r="AF48" s="423"/>
      <c r="AG48" s="423"/>
    </row>
    <row r="49" spans="1:33" s="192" customFormat="1" x14ac:dyDescent="0.25">
      <c r="A49" s="208"/>
      <c r="B49" s="198"/>
      <c r="C49" s="198"/>
      <c r="D49" s="198"/>
      <c r="E49" s="198"/>
      <c r="F49" s="198"/>
      <c r="G49" s="198"/>
      <c r="H49" s="198"/>
      <c r="I49" s="198"/>
      <c r="J49" s="198"/>
      <c r="K49" s="198"/>
      <c r="L49" s="198"/>
      <c r="M49" s="198"/>
      <c r="N49" s="198"/>
      <c r="O49" s="189"/>
      <c r="P49" s="190"/>
      <c r="Q49" s="190"/>
      <c r="R49" s="190"/>
      <c r="S49" s="190"/>
      <c r="T49" s="191"/>
      <c r="U49" s="191"/>
      <c r="V49" s="191"/>
      <c r="W49" s="191"/>
      <c r="X49" s="191"/>
      <c r="Y49" s="191"/>
      <c r="Z49" s="186"/>
      <c r="AA49" s="186"/>
      <c r="AB49" s="523"/>
      <c r="AD49" s="423"/>
      <c r="AE49" s="423"/>
      <c r="AF49" s="423"/>
      <c r="AG49" s="423"/>
    </row>
    <row r="50" spans="1:33" s="192" customFormat="1" x14ac:dyDescent="0.25">
      <c r="A50" s="208"/>
      <c r="B50" s="198"/>
      <c r="C50" s="198"/>
      <c r="D50" s="198"/>
      <c r="E50" s="198"/>
      <c r="F50" s="198"/>
      <c r="G50" s="198"/>
      <c r="H50" s="198"/>
      <c r="I50" s="198"/>
      <c r="J50" s="198"/>
      <c r="K50" s="198"/>
      <c r="L50" s="198"/>
      <c r="M50" s="198"/>
      <c r="N50" s="198"/>
      <c r="O50" s="189"/>
      <c r="P50" s="190"/>
      <c r="Q50" s="190"/>
      <c r="R50" s="190"/>
      <c r="S50" s="190"/>
      <c r="T50" s="191"/>
      <c r="U50" s="191"/>
      <c r="V50" s="191"/>
      <c r="W50" s="191"/>
      <c r="X50" s="191"/>
      <c r="Y50" s="191"/>
      <c r="Z50" s="186"/>
      <c r="AA50" s="186"/>
      <c r="AB50" s="523"/>
      <c r="AD50" s="423"/>
      <c r="AE50" s="423"/>
      <c r="AF50" s="423"/>
      <c r="AG50" s="423"/>
    </row>
    <row r="51" spans="1:33" s="192" customFormat="1" x14ac:dyDescent="0.25">
      <c r="A51" s="208"/>
      <c r="B51" s="198"/>
      <c r="C51" s="198"/>
      <c r="D51" s="198"/>
      <c r="E51" s="198"/>
      <c r="F51" s="198"/>
      <c r="G51" s="198"/>
      <c r="H51" s="198"/>
      <c r="I51" s="198"/>
      <c r="J51" s="198"/>
      <c r="K51" s="198"/>
      <c r="L51" s="198"/>
      <c r="M51" s="198"/>
      <c r="N51" s="198"/>
      <c r="O51" s="189"/>
      <c r="P51" s="190"/>
      <c r="Q51" s="190"/>
      <c r="R51" s="190"/>
      <c r="S51" s="190"/>
      <c r="T51" s="191"/>
      <c r="U51" s="191"/>
      <c r="V51" s="191"/>
      <c r="W51" s="191"/>
      <c r="X51" s="191"/>
      <c r="Y51" s="191"/>
      <c r="Z51" s="186"/>
      <c r="AA51" s="186"/>
      <c r="AB51" s="523"/>
      <c r="AD51" s="423"/>
      <c r="AE51" s="423"/>
      <c r="AF51" s="423"/>
      <c r="AG51" s="423"/>
    </row>
    <row r="52" spans="1:33" s="192" customFormat="1" x14ac:dyDescent="0.25">
      <c r="A52" s="208"/>
      <c r="B52" s="198"/>
      <c r="C52" s="198"/>
      <c r="D52" s="198"/>
      <c r="E52" s="198"/>
      <c r="F52" s="198"/>
      <c r="G52" s="198"/>
      <c r="H52" s="198"/>
      <c r="I52" s="198"/>
      <c r="J52" s="198"/>
      <c r="K52" s="198"/>
      <c r="L52" s="198"/>
      <c r="M52" s="198"/>
      <c r="N52" s="198"/>
      <c r="O52" s="189"/>
      <c r="P52" s="190"/>
      <c r="Q52" s="190"/>
      <c r="R52" s="190"/>
      <c r="S52" s="190"/>
      <c r="T52" s="191"/>
      <c r="U52" s="191"/>
      <c r="V52" s="191"/>
      <c r="W52" s="191"/>
      <c r="X52" s="191"/>
      <c r="Y52" s="191"/>
      <c r="Z52" s="186"/>
      <c r="AA52" s="186"/>
      <c r="AB52" s="523"/>
      <c r="AD52" s="423"/>
      <c r="AE52" s="423"/>
      <c r="AF52" s="423"/>
      <c r="AG52" s="423"/>
    </row>
    <row r="53" spans="1:33" s="192" customFormat="1" x14ac:dyDescent="0.25">
      <c r="A53" s="208"/>
      <c r="B53" s="198"/>
      <c r="C53" s="198"/>
      <c r="D53" s="198"/>
      <c r="E53" s="198"/>
      <c r="F53" s="198"/>
      <c r="G53" s="198"/>
      <c r="H53" s="198"/>
      <c r="I53" s="198"/>
      <c r="J53" s="198"/>
      <c r="K53" s="198"/>
      <c r="L53" s="198"/>
      <c r="M53" s="198"/>
      <c r="N53" s="198"/>
      <c r="O53" s="189"/>
      <c r="P53" s="190"/>
      <c r="Q53" s="190"/>
      <c r="R53" s="190"/>
      <c r="S53" s="190"/>
      <c r="T53" s="191"/>
      <c r="U53" s="191"/>
      <c r="V53" s="191"/>
      <c r="W53" s="191"/>
      <c r="X53" s="191"/>
      <c r="Y53" s="191"/>
      <c r="Z53" s="186"/>
      <c r="AA53" s="186"/>
      <c r="AB53" s="523"/>
      <c r="AD53" s="423"/>
      <c r="AE53" s="423"/>
      <c r="AF53" s="423"/>
      <c r="AG53" s="423"/>
    </row>
    <row r="54" spans="1:33" s="192" customFormat="1" x14ac:dyDescent="0.25">
      <c r="A54" s="208"/>
      <c r="B54" s="198"/>
      <c r="C54" s="198"/>
      <c r="D54" s="198"/>
      <c r="E54" s="198"/>
      <c r="F54" s="198"/>
      <c r="G54" s="198"/>
      <c r="H54" s="198"/>
      <c r="I54" s="198"/>
      <c r="J54" s="198"/>
      <c r="K54" s="198"/>
      <c r="L54" s="198"/>
      <c r="M54" s="198"/>
      <c r="N54" s="198"/>
      <c r="O54" s="189"/>
      <c r="P54" s="190"/>
      <c r="Q54" s="190"/>
      <c r="R54" s="190"/>
      <c r="S54" s="190"/>
      <c r="T54" s="191"/>
      <c r="U54" s="191"/>
      <c r="V54" s="191"/>
      <c r="W54" s="191"/>
      <c r="X54" s="191"/>
      <c r="Y54" s="191"/>
      <c r="Z54" s="186"/>
      <c r="AA54" s="186"/>
      <c r="AB54" s="523"/>
      <c r="AD54" s="423"/>
      <c r="AE54" s="423"/>
      <c r="AF54" s="423"/>
      <c r="AG54" s="423"/>
    </row>
    <row r="55" spans="1:33" s="192" customFormat="1" x14ac:dyDescent="0.25">
      <c r="A55" s="208"/>
      <c r="B55" s="198"/>
      <c r="C55" s="198"/>
      <c r="D55" s="198"/>
      <c r="E55" s="198"/>
      <c r="F55" s="198"/>
      <c r="G55" s="198"/>
      <c r="H55" s="198"/>
      <c r="I55" s="198"/>
      <c r="J55" s="198"/>
      <c r="K55" s="198"/>
      <c r="L55" s="198"/>
      <c r="M55" s="198"/>
      <c r="N55" s="198"/>
      <c r="O55" s="189"/>
      <c r="P55" s="190"/>
      <c r="Q55" s="190"/>
      <c r="R55" s="190"/>
      <c r="S55" s="190"/>
      <c r="T55" s="191"/>
      <c r="U55" s="191"/>
      <c r="V55" s="191"/>
      <c r="W55" s="191"/>
      <c r="X55" s="191"/>
      <c r="Y55" s="191"/>
      <c r="Z55" s="186"/>
      <c r="AA55" s="186"/>
      <c r="AB55" s="523"/>
      <c r="AD55" s="423"/>
      <c r="AE55" s="423"/>
      <c r="AF55" s="423"/>
      <c r="AG55" s="423"/>
    </row>
    <row r="56" spans="1:33" s="192" customFormat="1" x14ac:dyDescent="0.25">
      <c r="A56" s="208"/>
      <c r="B56" s="198"/>
      <c r="C56" s="198"/>
      <c r="D56" s="198"/>
      <c r="E56" s="198"/>
      <c r="F56" s="198"/>
      <c r="G56" s="198"/>
      <c r="H56" s="198"/>
      <c r="I56" s="198"/>
      <c r="J56" s="198"/>
      <c r="K56" s="198"/>
      <c r="L56" s="198"/>
      <c r="M56" s="198"/>
      <c r="N56" s="198"/>
      <c r="O56" s="189"/>
      <c r="P56" s="190"/>
      <c r="Q56" s="190"/>
      <c r="R56" s="190"/>
      <c r="S56" s="190"/>
      <c r="T56" s="191"/>
      <c r="U56" s="191"/>
      <c r="V56" s="191"/>
      <c r="W56" s="191"/>
      <c r="X56" s="191"/>
      <c r="Y56" s="191"/>
      <c r="Z56" s="186"/>
      <c r="AA56" s="186"/>
      <c r="AB56" s="523"/>
      <c r="AD56" s="423"/>
      <c r="AE56" s="423"/>
      <c r="AF56" s="423"/>
      <c r="AG56" s="423"/>
    </row>
    <row r="57" spans="1:33" s="192" customFormat="1" x14ac:dyDescent="0.25">
      <c r="A57" s="208"/>
      <c r="B57" s="198"/>
      <c r="C57" s="198"/>
      <c r="D57" s="198"/>
      <c r="E57" s="198"/>
      <c r="F57" s="198"/>
      <c r="G57" s="198"/>
      <c r="H57" s="198"/>
      <c r="I57" s="198"/>
      <c r="J57" s="198"/>
      <c r="K57" s="198"/>
      <c r="L57" s="198"/>
      <c r="M57" s="198"/>
      <c r="N57" s="198"/>
      <c r="O57" s="189"/>
      <c r="P57" s="190"/>
      <c r="Q57" s="190"/>
      <c r="R57" s="190"/>
      <c r="S57" s="190"/>
      <c r="T57" s="191"/>
      <c r="U57" s="191"/>
      <c r="V57" s="191"/>
      <c r="W57" s="191"/>
      <c r="X57" s="191"/>
      <c r="Y57" s="191"/>
      <c r="Z57" s="186"/>
      <c r="AA57" s="186"/>
      <c r="AB57" s="523"/>
      <c r="AD57" s="524"/>
      <c r="AE57" s="423"/>
      <c r="AF57" s="423"/>
      <c r="AG57" s="423"/>
    </row>
    <row r="58" spans="1:33" s="192" customFormat="1" x14ac:dyDescent="0.25">
      <c r="A58" s="208"/>
      <c r="B58" s="198"/>
      <c r="C58" s="198"/>
      <c r="D58" s="198"/>
      <c r="E58" s="198"/>
      <c r="F58" s="198"/>
      <c r="G58" s="198"/>
      <c r="H58" s="198"/>
      <c r="I58" s="198"/>
      <c r="J58" s="198"/>
      <c r="K58" s="198"/>
      <c r="L58" s="198"/>
      <c r="M58" s="198"/>
      <c r="N58" s="198"/>
      <c r="O58" s="189"/>
      <c r="P58" s="190"/>
      <c r="Q58" s="190"/>
      <c r="R58" s="190"/>
      <c r="S58" s="190"/>
      <c r="T58" s="191"/>
      <c r="U58" s="191"/>
      <c r="V58" s="191"/>
      <c r="W58" s="191"/>
      <c r="X58" s="191"/>
      <c r="Y58" s="191"/>
      <c r="Z58" s="186"/>
      <c r="AA58" s="186"/>
      <c r="AB58" s="523"/>
      <c r="AD58" s="423"/>
      <c r="AE58" s="423"/>
      <c r="AF58" s="423"/>
      <c r="AG58" s="423"/>
    </row>
    <row r="59" spans="1:33" s="192" customFormat="1" x14ac:dyDescent="0.25">
      <c r="A59" s="208"/>
      <c r="B59" s="198"/>
      <c r="C59" s="198"/>
      <c r="D59" s="198"/>
      <c r="E59" s="198"/>
      <c r="F59" s="198"/>
      <c r="G59" s="198"/>
      <c r="H59" s="198"/>
      <c r="I59" s="198"/>
      <c r="J59" s="198"/>
      <c r="K59" s="198"/>
      <c r="L59" s="198"/>
      <c r="M59" s="198"/>
      <c r="N59" s="198"/>
      <c r="O59" s="189"/>
      <c r="P59" s="190"/>
      <c r="Q59" s="190"/>
      <c r="R59" s="190"/>
      <c r="S59" s="190"/>
      <c r="T59" s="191"/>
      <c r="U59" s="191"/>
      <c r="V59" s="191"/>
      <c r="W59" s="191"/>
      <c r="X59" s="191"/>
      <c r="Y59" s="191"/>
      <c r="Z59" s="186"/>
      <c r="AA59" s="186"/>
      <c r="AB59" s="523"/>
      <c r="AD59" s="423"/>
      <c r="AE59" s="423"/>
      <c r="AF59" s="423"/>
      <c r="AG59" s="423"/>
    </row>
    <row r="60" spans="1:33" s="192" customFormat="1" x14ac:dyDescent="0.25">
      <c r="A60" s="208"/>
      <c r="B60" s="198"/>
      <c r="C60" s="198"/>
      <c r="D60" s="198"/>
      <c r="E60" s="198"/>
      <c r="F60" s="198"/>
      <c r="G60" s="198"/>
      <c r="H60" s="198"/>
      <c r="I60" s="198"/>
      <c r="J60" s="198"/>
      <c r="K60" s="198"/>
      <c r="L60" s="198"/>
      <c r="M60" s="198"/>
      <c r="N60" s="198"/>
      <c r="O60" s="189"/>
      <c r="P60" s="190"/>
      <c r="Q60" s="190"/>
      <c r="R60" s="190"/>
      <c r="S60" s="190"/>
      <c r="T60" s="191"/>
      <c r="U60" s="191"/>
      <c r="V60" s="191"/>
      <c r="W60" s="191"/>
      <c r="X60" s="191"/>
      <c r="Y60" s="191"/>
      <c r="Z60" s="186"/>
      <c r="AA60" s="186"/>
      <c r="AB60" s="523"/>
      <c r="AD60" s="524"/>
      <c r="AE60" s="423"/>
      <c r="AF60" s="423"/>
      <c r="AG60" s="423"/>
    </row>
    <row r="61" spans="1:33" s="192" customFormat="1" x14ac:dyDescent="0.25">
      <c r="A61" s="208"/>
      <c r="B61" s="198"/>
      <c r="C61" s="198"/>
      <c r="D61" s="198"/>
      <c r="E61" s="198"/>
      <c r="F61" s="198"/>
      <c r="G61" s="198"/>
      <c r="H61" s="198"/>
      <c r="I61" s="198"/>
      <c r="J61" s="198"/>
      <c r="K61" s="198"/>
      <c r="L61" s="198"/>
      <c r="M61" s="198"/>
      <c r="N61" s="198"/>
      <c r="O61" s="189"/>
      <c r="P61" s="190"/>
      <c r="Q61" s="190"/>
      <c r="R61" s="190"/>
      <c r="S61" s="190"/>
      <c r="T61" s="191">
        <f t="shared" ref="T61:T70" si="8">IF($N61="Pending",0,$N61*O61)</f>
        <v>0</v>
      </c>
      <c r="U61" s="191">
        <f t="shared" ref="U61:U70" si="9">IF($N61="Pending",0,$N61*P61)</f>
        <v>0</v>
      </c>
      <c r="V61" s="191">
        <f t="shared" ref="V61:V70" si="10">IF($N61="Pending",0,$N61*Q61)</f>
        <v>0</v>
      </c>
      <c r="W61" s="191">
        <f t="shared" ref="W61:W70" si="11">IF($N61="Pending",0,$N61*R61)</f>
        <v>0</v>
      </c>
      <c r="X61" s="191">
        <f t="shared" ref="X61:X70" si="12">IF($N61="Pending",0,$N61*S61)</f>
        <v>0</v>
      </c>
      <c r="Y61" s="191">
        <f t="shared" ref="Y61:Y70" si="13">SUM(T61:X61)</f>
        <v>0</v>
      </c>
      <c r="Z61" s="186"/>
      <c r="AA61" s="186"/>
      <c r="AB61" s="523"/>
      <c r="AD61" s="423"/>
      <c r="AE61" s="423"/>
      <c r="AF61" s="423"/>
      <c r="AG61" s="423"/>
    </row>
    <row r="62" spans="1:33" s="192" customFormat="1" x14ac:dyDescent="0.25">
      <c r="A62" s="208"/>
      <c r="B62" s="198"/>
      <c r="C62" s="198"/>
      <c r="D62" s="198"/>
      <c r="E62" s="198"/>
      <c r="F62" s="198"/>
      <c r="G62" s="198"/>
      <c r="H62" s="198"/>
      <c r="I62" s="198"/>
      <c r="J62" s="198"/>
      <c r="K62" s="198"/>
      <c r="L62" s="198"/>
      <c r="M62" s="198"/>
      <c r="N62" s="198"/>
      <c r="O62" s="189"/>
      <c r="P62" s="190"/>
      <c r="Q62" s="190"/>
      <c r="R62" s="190"/>
      <c r="S62" s="190"/>
      <c r="T62" s="191">
        <f t="shared" si="8"/>
        <v>0</v>
      </c>
      <c r="U62" s="191">
        <f t="shared" si="9"/>
        <v>0</v>
      </c>
      <c r="V62" s="191">
        <f t="shared" si="10"/>
        <v>0</v>
      </c>
      <c r="W62" s="191">
        <f t="shared" si="11"/>
        <v>0</v>
      </c>
      <c r="X62" s="191">
        <f t="shared" si="12"/>
        <v>0</v>
      </c>
      <c r="Y62" s="191">
        <f t="shared" si="13"/>
        <v>0</v>
      </c>
      <c r="Z62" s="186"/>
      <c r="AA62" s="186"/>
      <c r="AB62" s="523"/>
      <c r="AD62" s="423"/>
      <c r="AE62" s="423"/>
      <c r="AF62" s="423"/>
      <c r="AG62" s="423"/>
    </row>
    <row r="63" spans="1:33" s="192" customFormat="1" x14ac:dyDescent="0.25">
      <c r="A63" s="208"/>
      <c r="B63" s="198"/>
      <c r="C63" s="198"/>
      <c r="D63" s="198"/>
      <c r="E63" s="198"/>
      <c r="F63" s="198"/>
      <c r="G63" s="198"/>
      <c r="H63" s="198"/>
      <c r="I63" s="198"/>
      <c r="J63" s="198"/>
      <c r="K63" s="198"/>
      <c r="L63" s="198"/>
      <c r="M63" s="198"/>
      <c r="N63" s="198"/>
      <c r="O63" s="189"/>
      <c r="P63" s="190"/>
      <c r="Q63" s="190"/>
      <c r="R63" s="190"/>
      <c r="S63" s="190"/>
      <c r="T63" s="191">
        <f t="shared" si="8"/>
        <v>0</v>
      </c>
      <c r="U63" s="191">
        <f t="shared" si="9"/>
        <v>0</v>
      </c>
      <c r="V63" s="191">
        <f t="shared" si="10"/>
        <v>0</v>
      </c>
      <c r="W63" s="191">
        <f t="shared" si="11"/>
        <v>0</v>
      </c>
      <c r="X63" s="191">
        <f t="shared" si="12"/>
        <v>0</v>
      </c>
      <c r="Y63" s="191">
        <f t="shared" si="13"/>
        <v>0</v>
      </c>
      <c r="Z63" s="186"/>
      <c r="AA63" s="186"/>
      <c r="AB63" s="523"/>
      <c r="AD63" s="524"/>
      <c r="AE63" s="423"/>
      <c r="AF63" s="423"/>
      <c r="AG63" s="423"/>
    </row>
    <row r="64" spans="1:33" s="192" customFormat="1" x14ac:dyDescent="0.25">
      <c r="A64" s="208"/>
      <c r="B64" s="198"/>
      <c r="C64" s="198"/>
      <c r="D64" s="198"/>
      <c r="E64" s="198"/>
      <c r="F64" s="198"/>
      <c r="G64" s="198"/>
      <c r="H64" s="198"/>
      <c r="I64" s="198"/>
      <c r="J64" s="198"/>
      <c r="K64" s="198"/>
      <c r="L64" s="198"/>
      <c r="M64" s="198"/>
      <c r="N64" s="198"/>
      <c r="O64" s="189"/>
      <c r="P64" s="190"/>
      <c r="Q64" s="190"/>
      <c r="R64" s="190"/>
      <c r="S64" s="190"/>
      <c r="T64" s="191">
        <f t="shared" si="8"/>
        <v>0</v>
      </c>
      <c r="U64" s="191">
        <f t="shared" si="9"/>
        <v>0</v>
      </c>
      <c r="V64" s="191">
        <f t="shared" si="10"/>
        <v>0</v>
      </c>
      <c r="W64" s="191">
        <f t="shared" si="11"/>
        <v>0</v>
      </c>
      <c r="X64" s="191">
        <f t="shared" si="12"/>
        <v>0</v>
      </c>
      <c r="Y64" s="191">
        <f t="shared" si="13"/>
        <v>0</v>
      </c>
      <c r="Z64" s="186"/>
      <c r="AA64" s="186"/>
      <c r="AB64" s="523"/>
      <c r="AD64" s="423"/>
      <c r="AE64" s="423"/>
      <c r="AF64" s="423"/>
      <c r="AG64" s="423"/>
    </row>
    <row r="65" spans="1:33" s="192" customFormat="1" x14ac:dyDescent="0.25">
      <c r="A65" s="208"/>
      <c r="B65" s="198"/>
      <c r="C65" s="198"/>
      <c r="D65" s="198"/>
      <c r="E65" s="198"/>
      <c r="F65" s="198"/>
      <c r="G65" s="198"/>
      <c r="H65" s="198"/>
      <c r="I65" s="198"/>
      <c r="J65" s="198"/>
      <c r="K65" s="198"/>
      <c r="L65" s="198"/>
      <c r="M65" s="198"/>
      <c r="N65" s="198"/>
      <c r="O65" s="189"/>
      <c r="P65" s="190"/>
      <c r="Q65" s="190"/>
      <c r="R65" s="190"/>
      <c r="S65" s="190"/>
      <c r="T65" s="191">
        <f t="shared" si="8"/>
        <v>0</v>
      </c>
      <c r="U65" s="191">
        <f t="shared" si="9"/>
        <v>0</v>
      </c>
      <c r="V65" s="191">
        <f t="shared" si="10"/>
        <v>0</v>
      </c>
      <c r="W65" s="191">
        <f t="shared" si="11"/>
        <v>0</v>
      </c>
      <c r="X65" s="191">
        <f t="shared" si="12"/>
        <v>0</v>
      </c>
      <c r="Y65" s="191">
        <f t="shared" si="13"/>
        <v>0</v>
      </c>
      <c r="Z65" s="186"/>
      <c r="AA65" s="186"/>
      <c r="AB65" s="523"/>
      <c r="AD65" s="423"/>
      <c r="AE65" s="423"/>
      <c r="AF65" s="423"/>
      <c r="AG65" s="423"/>
    </row>
    <row r="66" spans="1:33" s="192" customFormat="1" x14ac:dyDescent="0.25">
      <c r="A66" s="208"/>
      <c r="B66" s="198"/>
      <c r="C66" s="198"/>
      <c r="D66" s="198"/>
      <c r="E66" s="198"/>
      <c r="F66" s="198"/>
      <c r="G66" s="198"/>
      <c r="H66" s="198"/>
      <c r="I66" s="198"/>
      <c r="J66" s="198"/>
      <c r="K66" s="198"/>
      <c r="L66" s="198"/>
      <c r="M66" s="198"/>
      <c r="N66" s="198"/>
      <c r="O66" s="189"/>
      <c r="P66" s="190"/>
      <c r="Q66" s="190"/>
      <c r="R66" s="190"/>
      <c r="S66" s="190"/>
      <c r="T66" s="191">
        <f t="shared" si="8"/>
        <v>0</v>
      </c>
      <c r="U66" s="191">
        <f t="shared" si="9"/>
        <v>0</v>
      </c>
      <c r="V66" s="191">
        <f t="shared" si="10"/>
        <v>0</v>
      </c>
      <c r="W66" s="191">
        <f t="shared" si="11"/>
        <v>0</v>
      </c>
      <c r="X66" s="191">
        <f t="shared" si="12"/>
        <v>0</v>
      </c>
      <c r="Y66" s="191">
        <f t="shared" si="13"/>
        <v>0</v>
      </c>
      <c r="Z66" s="186"/>
      <c r="AA66" s="186"/>
      <c r="AB66" s="523"/>
      <c r="AD66" s="524"/>
      <c r="AE66" s="423"/>
      <c r="AF66" s="423"/>
      <c r="AG66" s="423"/>
    </row>
    <row r="67" spans="1:33" s="192" customFormat="1" x14ac:dyDescent="0.25">
      <c r="A67" s="208"/>
      <c r="B67" s="198"/>
      <c r="C67" s="198"/>
      <c r="D67" s="198"/>
      <c r="E67" s="198"/>
      <c r="F67" s="198"/>
      <c r="G67" s="198"/>
      <c r="H67" s="198"/>
      <c r="I67" s="198"/>
      <c r="J67" s="198"/>
      <c r="K67" s="198"/>
      <c r="L67" s="198"/>
      <c r="M67" s="198"/>
      <c r="N67" s="198"/>
      <c r="O67" s="189"/>
      <c r="P67" s="190"/>
      <c r="Q67" s="190"/>
      <c r="R67" s="190"/>
      <c r="S67" s="190"/>
      <c r="T67" s="191">
        <f t="shared" si="8"/>
        <v>0</v>
      </c>
      <c r="U67" s="191">
        <f t="shared" si="9"/>
        <v>0</v>
      </c>
      <c r="V67" s="191">
        <f t="shared" si="10"/>
        <v>0</v>
      </c>
      <c r="W67" s="191">
        <f t="shared" si="11"/>
        <v>0</v>
      </c>
      <c r="X67" s="191">
        <f t="shared" si="12"/>
        <v>0</v>
      </c>
      <c r="Y67" s="191">
        <f t="shared" si="13"/>
        <v>0</v>
      </c>
      <c r="Z67" s="186"/>
      <c r="AA67" s="186"/>
      <c r="AB67" s="523"/>
      <c r="AD67" s="423"/>
      <c r="AE67" s="423"/>
      <c r="AF67" s="423"/>
      <c r="AG67" s="423"/>
    </row>
    <row r="68" spans="1:33" s="192" customFormat="1" x14ac:dyDescent="0.25">
      <c r="A68" s="208"/>
      <c r="B68" s="198"/>
      <c r="C68" s="198"/>
      <c r="D68" s="198"/>
      <c r="E68" s="198"/>
      <c r="F68" s="198"/>
      <c r="G68" s="198"/>
      <c r="H68" s="198"/>
      <c r="I68" s="198"/>
      <c r="J68" s="198"/>
      <c r="K68" s="198"/>
      <c r="L68" s="198"/>
      <c r="M68" s="198"/>
      <c r="N68" s="198"/>
      <c r="O68" s="189"/>
      <c r="P68" s="190"/>
      <c r="Q68" s="190"/>
      <c r="R68" s="190"/>
      <c r="S68" s="190"/>
      <c r="T68" s="191">
        <f t="shared" si="8"/>
        <v>0</v>
      </c>
      <c r="U68" s="191">
        <f t="shared" si="9"/>
        <v>0</v>
      </c>
      <c r="V68" s="191">
        <f t="shared" si="10"/>
        <v>0</v>
      </c>
      <c r="W68" s="191">
        <f t="shared" si="11"/>
        <v>0</v>
      </c>
      <c r="X68" s="191">
        <f t="shared" si="12"/>
        <v>0</v>
      </c>
      <c r="Y68" s="191">
        <f t="shared" si="13"/>
        <v>0</v>
      </c>
      <c r="Z68" s="186"/>
      <c r="AA68" s="186"/>
      <c r="AB68" s="523"/>
      <c r="AD68" s="423"/>
      <c r="AE68" s="423"/>
      <c r="AF68" s="423"/>
      <c r="AG68" s="423"/>
    </row>
    <row r="69" spans="1:33" s="192" customFormat="1" x14ac:dyDescent="0.25">
      <c r="A69" s="208"/>
      <c r="B69" s="198"/>
      <c r="C69" s="198"/>
      <c r="D69" s="198"/>
      <c r="E69" s="198"/>
      <c r="F69" s="198"/>
      <c r="G69" s="198"/>
      <c r="H69" s="198"/>
      <c r="I69" s="198"/>
      <c r="J69" s="198"/>
      <c r="K69" s="198"/>
      <c r="L69" s="198"/>
      <c r="M69" s="198"/>
      <c r="N69" s="198"/>
      <c r="O69" s="189"/>
      <c r="P69" s="190"/>
      <c r="Q69" s="190"/>
      <c r="R69" s="190"/>
      <c r="S69" s="190"/>
      <c r="T69" s="191">
        <f t="shared" si="8"/>
        <v>0</v>
      </c>
      <c r="U69" s="191">
        <f t="shared" si="9"/>
        <v>0</v>
      </c>
      <c r="V69" s="191">
        <f t="shared" si="10"/>
        <v>0</v>
      </c>
      <c r="W69" s="191">
        <f t="shared" si="11"/>
        <v>0</v>
      </c>
      <c r="X69" s="191">
        <f t="shared" si="12"/>
        <v>0</v>
      </c>
      <c r="Y69" s="191">
        <f t="shared" si="13"/>
        <v>0</v>
      </c>
      <c r="Z69" s="186"/>
      <c r="AA69" s="186"/>
      <c r="AB69" s="523"/>
      <c r="AD69" s="524"/>
      <c r="AE69" s="423"/>
      <c r="AF69" s="423"/>
      <c r="AG69" s="423"/>
    </row>
    <row r="70" spans="1:33" s="192" customFormat="1" x14ac:dyDescent="0.25">
      <c r="A70" s="208"/>
      <c r="B70" s="198"/>
      <c r="C70" s="198"/>
      <c r="D70" s="198"/>
      <c r="E70" s="198"/>
      <c r="F70" s="198"/>
      <c r="G70" s="198"/>
      <c r="H70" s="198"/>
      <c r="I70" s="198"/>
      <c r="J70" s="198"/>
      <c r="K70" s="198"/>
      <c r="L70" s="198"/>
      <c r="M70" s="198"/>
      <c r="N70" s="198"/>
      <c r="O70" s="189"/>
      <c r="P70" s="190"/>
      <c r="Q70" s="190"/>
      <c r="R70" s="190"/>
      <c r="S70" s="190"/>
      <c r="T70" s="191">
        <f t="shared" si="8"/>
        <v>0</v>
      </c>
      <c r="U70" s="191">
        <f t="shared" si="9"/>
        <v>0</v>
      </c>
      <c r="V70" s="191">
        <f t="shared" si="10"/>
        <v>0</v>
      </c>
      <c r="W70" s="191">
        <f t="shared" si="11"/>
        <v>0</v>
      </c>
      <c r="X70" s="191">
        <f t="shared" si="12"/>
        <v>0</v>
      </c>
      <c r="Y70" s="191">
        <f t="shared" si="13"/>
        <v>0</v>
      </c>
      <c r="Z70" s="186"/>
      <c r="AA70" s="186"/>
      <c r="AB70" s="523"/>
      <c r="AD70" s="423"/>
      <c r="AE70" s="423"/>
      <c r="AF70" s="423"/>
      <c r="AG70" s="423"/>
    </row>
    <row r="71" spans="1:33" s="192" customFormat="1" x14ac:dyDescent="0.25">
      <c r="A71" s="208"/>
      <c r="B71" s="198"/>
      <c r="C71" s="198"/>
      <c r="D71" s="198"/>
      <c r="E71" s="198"/>
      <c r="F71" s="198"/>
      <c r="G71" s="198"/>
      <c r="H71" s="198"/>
      <c r="I71" s="198"/>
      <c r="J71" s="198"/>
      <c r="K71" s="198"/>
      <c r="L71" s="198"/>
      <c r="M71" s="198"/>
      <c r="N71" s="198"/>
      <c r="O71" s="189"/>
      <c r="P71" s="190"/>
      <c r="Q71" s="190"/>
      <c r="R71" s="190"/>
      <c r="S71" s="190"/>
      <c r="T71" s="191">
        <f t="shared" ref="T71:T107" si="14">IF($N71="Pending",0,$N71*O71)</f>
        <v>0</v>
      </c>
      <c r="U71" s="191">
        <f t="shared" ref="U71:U107" si="15">IF($N71="Pending",0,$N71*P71)</f>
        <v>0</v>
      </c>
      <c r="V71" s="191">
        <f t="shared" ref="V71:V107" si="16">IF($N71="Pending",0,$N71*Q71)</f>
        <v>0</v>
      </c>
      <c r="W71" s="191">
        <f t="shared" ref="W71:W107" si="17">IF($N71="Pending",0,$N71*R71)</f>
        <v>0</v>
      </c>
      <c r="X71" s="191">
        <f t="shared" ref="X71:X107" si="18">IF($N71="Pending",0,$N71*S71)</f>
        <v>0</v>
      </c>
      <c r="Y71" s="191">
        <f t="shared" ref="Y71:Y107" si="19">SUM(T71:X71)</f>
        <v>0</v>
      </c>
      <c r="Z71" s="186"/>
      <c r="AA71" s="186"/>
      <c r="AB71" s="523"/>
      <c r="AD71" s="423"/>
      <c r="AE71" s="423"/>
      <c r="AF71" s="423"/>
      <c r="AG71" s="423"/>
    </row>
    <row r="72" spans="1:33" s="192" customFormat="1" x14ac:dyDescent="0.25">
      <c r="A72" s="208"/>
      <c r="B72" s="198"/>
      <c r="C72" s="198"/>
      <c r="D72" s="198"/>
      <c r="E72" s="198"/>
      <c r="F72" s="198"/>
      <c r="G72" s="198"/>
      <c r="H72" s="198"/>
      <c r="I72" s="198"/>
      <c r="J72" s="198"/>
      <c r="K72" s="198"/>
      <c r="L72" s="198"/>
      <c r="M72" s="198"/>
      <c r="N72" s="198"/>
      <c r="O72" s="189"/>
      <c r="P72" s="190"/>
      <c r="Q72" s="190"/>
      <c r="R72" s="190"/>
      <c r="S72" s="190"/>
      <c r="T72" s="191">
        <f t="shared" si="14"/>
        <v>0</v>
      </c>
      <c r="U72" s="191">
        <f t="shared" si="15"/>
        <v>0</v>
      </c>
      <c r="V72" s="191">
        <f t="shared" si="16"/>
        <v>0</v>
      </c>
      <c r="W72" s="191">
        <f t="shared" si="17"/>
        <v>0</v>
      </c>
      <c r="X72" s="191">
        <f t="shared" si="18"/>
        <v>0</v>
      </c>
      <c r="Y72" s="191">
        <f t="shared" si="19"/>
        <v>0</v>
      </c>
      <c r="Z72" s="186"/>
      <c r="AA72" s="186"/>
      <c r="AD72" s="524"/>
      <c r="AE72" s="423"/>
      <c r="AF72" s="423"/>
      <c r="AG72" s="423"/>
    </row>
    <row r="73" spans="1:33" s="192" customFormat="1" x14ac:dyDescent="0.25">
      <c r="A73" s="208"/>
      <c r="B73" s="198"/>
      <c r="C73" s="198"/>
      <c r="D73" s="198"/>
      <c r="E73" s="198"/>
      <c r="F73" s="198"/>
      <c r="G73" s="198"/>
      <c r="H73" s="198"/>
      <c r="I73" s="198"/>
      <c r="J73" s="198"/>
      <c r="K73" s="198"/>
      <c r="L73" s="198"/>
      <c r="M73" s="198"/>
      <c r="N73" s="198"/>
      <c r="O73" s="189"/>
      <c r="P73" s="190"/>
      <c r="Q73" s="190"/>
      <c r="R73" s="190"/>
      <c r="S73" s="190"/>
      <c r="T73" s="191">
        <f t="shared" si="14"/>
        <v>0</v>
      </c>
      <c r="U73" s="191">
        <f t="shared" si="15"/>
        <v>0</v>
      </c>
      <c r="V73" s="191">
        <f t="shared" si="16"/>
        <v>0</v>
      </c>
      <c r="W73" s="191">
        <f t="shared" si="17"/>
        <v>0</v>
      </c>
      <c r="X73" s="191">
        <f t="shared" si="18"/>
        <v>0</v>
      </c>
      <c r="Y73" s="191">
        <f t="shared" si="19"/>
        <v>0</v>
      </c>
      <c r="Z73" s="186"/>
      <c r="AA73" s="186"/>
      <c r="AD73" s="423"/>
      <c r="AE73" s="423"/>
      <c r="AF73" s="423"/>
      <c r="AG73" s="423"/>
    </row>
    <row r="74" spans="1:33" s="192" customFormat="1" x14ac:dyDescent="0.25">
      <c r="A74" s="208"/>
      <c r="B74" s="198"/>
      <c r="C74" s="198"/>
      <c r="D74" s="198"/>
      <c r="E74" s="198"/>
      <c r="F74" s="198"/>
      <c r="G74" s="198"/>
      <c r="H74" s="198"/>
      <c r="I74" s="198"/>
      <c r="J74" s="198"/>
      <c r="K74" s="198"/>
      <c r="L74" s="198"/>
      <c r="M74" s="198"/>
      <c r="N74" s="198"/>
      <c r="O74" s="189"/>
      <c r="P74" s="190"/>
      <c r="Q74" s="190"/>
      <c r="R74" s="190"/>
      <c r="S74" s="190"/>
      <c r="T74" s="191">
        <f t="shared" si="14"/>
        <v>0</v>
      </c>
      <c r="U74" s="191">
        <f t="shared" si="15"/>
        <v>0</v>
      </c>
      <c r="V74" s="191">
        <f t="shared" si="16"/>
        <v>0</v>
      </c>
      <c r="W74" s="191">
        <f t="shared" si="17"/>
        <v>0</v>
      </c>
      <c r="X74" s="191">
        <f t="shared" si="18"/>
        <v>0</v>
      </c>
      <c r="Y74" s="191">
        <f t="shared" si="19"/>
        <v>0</v>
      </c>
      <c r="Z74" s="186"/>
      <c r="AA74" s="186"/>
      <c r="AD74" s="423"/>
      <c r="AE74" s="423"/>
      <c r="AF74" s="423"/>
      <c r="AG74" s="423"/>
    </row>
    <row r="75" spans="1:33" s="192" customFormat="1" x14ac:dyDescent="0.25">
      <c r="A75" s="208"/>
      <c r="B75" s="198"/>
      <c r="C75" s="198"/>
      <c r="D75" s="198"/>
      <c r="E75" s="198"/>
      <c r="F75" s="198"/>
      <c r="G75" s="198"/>
      <c r="H75" s="198"/>
      <c r="I75" s="198"/>
      <c r="J75" s="198"/>
      <c r="K75" s="198"/>
      <c r="L75" s="198"/>
      <c r="M75" s="198"/>
      <c r="N75" s="198"/>
      <c r="O75" s="189"/>
      <c r="P75" s="190"/>
      <c r="Q75" s="190"/>
      <c r="R75" s="190"/>
      <c r="S75" s="190"/>
      <c r="T75" s="191">
        <f t="shared" si="14"/>
        <v>0</v>
      </c>
      <c r="U75" s="191">
        <f t="shared" si="15"/>
        <v>0</v>
      </c>
      <c r="V75" s="191">
        <f t="shared" si="16"/>
        <v>0</v>
      </c>
      <c r="W75" s="191">
        <f t="shared" si="17"/>
        <v>0</v>
      </c>
      <c r="X75" s="191">
        <f t="shared" si="18"/>
        <v>0</v>
      </c>
      <c r="Y75" s="191">
        <f t="shared" si="19"/>
        <v>0</v>
      </c>
      <c r="Z75" s="186"/>
      <c r="AA75" s="186"/>
      <c r="AD75" s="524"/>
      <c r="AE75" s="423"/>
      <c r="AF75" s="423"/>
      <c r="AG75" s="423"/>
    </row>
    <row r="76" spans="1:33" s="192" customFormat="1" x14ac:dyDescent="0.25">
      <c r="A76" s="208"/>
      <c r="B76" s="198"/>
      <c r="C76" s="198"/>
      <c r="D76" s="198"/>
      <c r="E76" s="198"/>
      <c r="F76" s="198"/>
      <c r="G76" s="198"/>
      <c r="H76" s="198"/>
      <c r="I76" s="198"/>
      <c r="J76" s="198"/>
      <c r="K76" s="198"/>
      <c r="L76" s="198"/>
      <c r="M76" s="198"/>
      <c r="N76" s="198"/>
      <c r="O76" s="189"/>
      <c r="P76" s="190"/>
      <c r="Q76" s="190"/>
      <c r="R76" s="190"/>
      <c r="S76" s="190"/>
      <c r="T76" s="191">
        <f t="shared" si="14"/>
        <v>0</v>
      </c>
      <c r="U76" s="191">
        <f t="shared" si="15"/>
        <v>0</v>
      </c>
      <c r="V76" s="191">
        <f t="shared" si="16"/>
        <v>0</v>
      </c>
      <c r="W76" s="191">
        <f t="shared" si="17"/>
        <v>0</v>
      </c>
      <c r="X76" s="191">
        <f t="shared" si="18"/>
        <v>0</v>
      </c>
      <c r="Y76" s="191">
        <f t="shared" si="19"/>
        <v>0</v>
      </c>
      <c r="Z76" s="186"/>
      <c r="AA76" s="186"/>
      <c r="AD76" s="423"/>
      <c r="AE76" s="423"/>
      <c r="AF76" s="423"/>
      <c r="AG76" s="423"/>
    </row>
    <row r="77" spans="1:33" s="192" customFormat="1" x14ac:dyDescent="0.25">
      <c r="A77" s="208"/>
      <c r="B77" s="198"/>
      <c r="C77" s="198"/>
      <c r="D77" s="198"/>
      <c r="E77" s="198"/>
      <c r="F77" s="198"/>
      <c r="G77" s="198"/>
      <c r="H77" s="198"/>
      <c r="I77" s="198"/>
      <c r="J77" s="198"/>
      <c r="K77" s="198"/>
      <c r="L77" s="198"/>
      <c r="M77" s="198"/>
      <c r="N77" s="198"/>
      <c r="O77" s="189"/>
      <c r="P77" s="190"/>
      <c r="Q77" s="190"/>
      <c r="R77" s="190"/>
      <c r="S77" s="190"/>
      <c r="T77" s="191">
        <f t="shared" si="14"/>
        <v>0</v>
      </c>
      <c r="U77" s="191">
        <f t="shared" si="15"/>
        <v>0</v>
      </c>
      <c r="V77" s="191">
        <f t="shared" si="16"/>
        <v>0</v>
      </c>
      <c r="W77" s="191">
        <f t="shared" si="17"/>
        <v>0</v>
      </c>
      <c r="X77" s="191">
        <f t="shared" si="18"/>
        <v>0</v>
      </c>
      <c r="Y77" s="191">
        <f t="shared" si="19"/>
        <v>0</v>
      </c>
      <c r="Z77" s="186"/>
      <c r="AA77" s="186"/>
      <c r="AD77" s="475"/>
      <c r="AE77" s="475"/>
      <c r="AF77" s="475"/>
      <c r="AG77" s="475"/>
    </row>
    <row r="78" spans="1:33" s="192" customFormat="1" x14ac:dyDescent="0.25">
      <c r="A78" s="208"/>
      <c r="B78" s="198"/>
      <c r="C78" s="198"/>
      <c r="D78" s="198"/>
      <c r="E78" s="198"/>
      <c r="F78" s="198"/>
      <c r="G78" s="198"/>
      <c r="H78" s="198"/>
      <c r="I78" s="198"/>
      <c r="J78" s="198"/>
      <c r="K78" s="198"/>
      <c r="L78" s="198"/>
      <c r="M78" s="198"/>
      <c r="N78" s="198"/>
      <c r="O78" s="189"/>
      <c r="P78" s="190"/>
      <c r="Q78" s="190"/>
      <c r="R78" s="190"/>
      <c r="S78" s="190"/>
      <c r="T78" s="191">
        <f t="shared" si="14"/>
        <v>0</v>
      </c>
      <c r="U78" s="191">
        <f t="shared" si="15"/>
        <v>0</v>
      </c>
      <c r="V78" s="191">
        <f t="shared" si="16"/>
        <v>0</v>
      </c>
      <c r="W78" s="191">
        <f t="shared" si="17"/>
        <v>0</v>
      </c>
      <c r="X78" s="191">
        <f t="shared" si="18"/>
        <v>0</v>
      </c>
      <c r="Y78" s="191">
        <f t="shared" si="19"/>
        <v>0</v>
      </c>
      <c r="Z78" s="186"/>
      <c r="AA78" s="186"/>
      <c r="AD78" s="475"/>
      <c r="AE78" s="475"/>
      <c r="AF78" s="475"/>
      <c r="AG78" s="475"/>
    </row>
    <row r="79" spans="1:33" s="192" customFormat="1" x14ac:dyDescent="0.25">
      <c r="A79" s="208"/>
      <c r="B79" s="198"/>
      <c r="C79" s="198"/>
      <c r="D79" s="198"/>
      <c r="E79" s="198"/>
      <c r="F79" s="198"/>
      <c r="G79" s="198"/>
      <c r="H79" s="198"/>
      <c r="I79" s="198"/>
      <c r="J79" s="198"/>
      <c r="K79" s="198"/>
      <c r="L79" s="198"/>
      <c r="M79" s="198"/>
      <c r="N79" s="198"/>
      <c r="O79" s="189"/>
      <c r="P79" s="190"/>
      <c r="Q79" s="190"/>
      <c r="R79" s="190"/>
      <c r="S79" s="190"/>
      <c r="T79" s="191">
        <f t="shared" si="14"/>
        <v>0</v>
      </c>
      <c r="U79" s="191">
        <f t="shared" si="15"/>
        <v>0</v>
      </c>
      <c r="V79" s="191">
        <f t="shared" si="16"/>
        <v>0</v>
      </c>
      <c r="W79" s="191">
        <f t="shared" si="17"/>
        <v>0</v>
      </c>
      <c r="X79" s="191">
        <f t="shared" si="18"/>
        <v>0</v>
      </c>
      <c r="Y79" s="191">
        <f t="shared" si="19"/>
        <v>0</v>
      </c>
      <c r="Z79" s="186"/>
      <c r="AA79" s="186"/>
      <c r="AD79" s="475"/>
      <c r="AE79" s="475"/>
      <c r="AF79" s="475"/>
      <c r="AG79" s="475"/>
    </row>
    <row r="80" spans="1:33" s="192" customFormat="1" x14ac:dyDescent="0.25">
      <c r="A80" s="208"/>
      <c r="B80" s="198"/>
      <c r="C80" s="198"/>
      <c r="D80" s="198"/>
      <c r="E80" s="198"/>
      <c r="F80" s="198"/>
      <c r="G80" s="198"/>
      <c r="H80" s="198"/>
      <c r="I80" s="198"/>
      <c r="J80" s="198"/>
      <c r="K80" s="198"/>
      <c r="L80" s="198"/>
      <c r="M80" s="198"/>
      <c r="N80" s="198"/>
      <c r="O80" s="189"/>
      <c r="P80" s="190"/>
      <c r="Q80" s="190"/>
      <c r="R80" s="190"/>
      <c r="S80" s="190"/>
      <c r="T80" s="191">
        <f t="shared" si="14"/>
        <v>0</v>
      </c>
      <c r="U80" s="191">
        <f t="shared" si="15"/>
        <v>0</v>
      </c>
      <c r="V80" s="191">
        <f t="shared" si="16"/>
        <v>0</v>
      </c>
      <c r="W80" s="191">
        <f t="shared" si="17"/>
        <v>0</v>
      </c>
      <c r="X80" s="191">
        <f t="shared" si="18"/>
        <v>0</v>
      </c>
      <c r="Y80" s="191">
        <f t="shared" si="19"/>
        <v>0</v>
      </c>
      <c r="Z80" s="186"/>
      <c r="AA80" s="186"/>
      <c r="AD80" s="475"/>
      <c r="AE80" s="475"/>
      <c r="AF80" s="475"/>
      <c r="AG80" s="475"/>
    </row>
    <row r="81" spans="1:33" s="192" customFormat="1" x14ac:dyDescent="0.25">
      <c r="A81" s="208"/>
      <c r="B81" s="198"/>
      <c r="C81" s="198"/>
      <c r="D81" s="198"/>
      <c r="E81" s="198"/>
      <c r="F81" s="198"/>
      <c r="G81" s="198"/>
      <c r="H81" s="198"/>
      <c r="I81" s="198"/>
      <c r="J81" s="198"/>
      <c r="K81" s="198"/>
      <c r="L81" s="198"/>
      <c r="M81" s="198"/>
      <c r="N81" s="198"/>
      <c r="O81" s="189"/>
      <c r="P81" s="190"/>
      <c r="Q81" s="190"/>
      <c r="R81" s="190"/>
      <c r="S81" s="190"/>
      <c r="T81" s="191">
        <f t="shared" si="14"/>
        <v>0</v>
      </c>
      <c r="U81" s="191">
        <f t="shared" si="15"/>
        <v>0</v>
      </c>
      <c r="V81" s="191">
        <f t="shared" si="16"/>
        <v>0</v>
      </c>
      <c r="W81" s="191">
        <f t="shared" si="17"/>
        <v>0</v>
      </c>
      <c r="X81" s="191">
        <f t="shared" si="18"/>
        <v>0</v>
      </c>
      <c r="Y81" s="191">
        <f t="shared" si="19"/>
        <v>0</v>
      </c>
      <c r="Z81" s="186"/>
      <c r="AA81" s="186"/>
      <c r="AD81" s="475"/>
      <c r="AE81" s="475"/>
      <c r="AF81" s="475"/>
      <c r="AG81" s="475"/>
    </row>
    <row r="82" spans="1:33" s="192" customFormat="1" x14ac:dyDescent="0.25">
      <c r="A82" s="208"/>
      <c r="B82" s="198"/>
      <c r="C82" s="198"/>
      <c r="D82" s="198"/>
      <c r="E82" s="198"/>
      <c r="F82" s="198"/>
      <c r="G82" s="198"/>
      <c r="H82" s="198"/>
      <c r="I82" s="198"/>
      <c r="J82" s="198"/>
      <c r="K82" s="198"/>
      <c r="L82" s="198"/>
      <c r="M82" s="198"/>
      <c r="N82" s="198"/>
      <c r="O82" s="189"/>
      <c r="P82" s="190"/>
      <c r="Q82" s="190"/>
      <c r="R82" s="190"/>
      <c r="S82" s="190"/>
      <c r="T82" s="191">
        <f t="shared" si="14"/>
        <v>0</v>
      </c>
      <c r="U82" s="191">
        <f t="shared" si="15"/>
        <v>0</v>
      </c>
      <c r="V82" s="191">
        <f t="shared" si="16"/>
        <v>0</v>
      </c>
      <c r="W82" s="191">
        <f t="shared" si="17"/>
        <v>0</v>
      </c>
      <c r="X82" s="191">
        <f t="shared" si="18"/>
        <v>0</v>
      </c>
      <c r="Y82" s="191">
        <f t="shared" si="19"/>
        <v>0</v>
      </c>
      <c r="Z82" s="186"/>
      <c r="AA82" s="186"/>
      <c r="AD82" s="475"/>
      <c r="AE82" s="475"/>
      <c r="AF82" s="475"/>
      <c r="AG82" s="475"/>
    </row>
    <row r="83" spans="1:33" s="192" customFormat="1" x14ac:dyDescent="0.25">
      <c r="A83" s="208"/>
      <c r="B83" s="198"/>
      <c r="C83" s="198"/>
      <c r="D83" s="198"/>
      <c r="E83" s="198"/>
      <c r="F83" s="198"/>
      <c r="G83" s="198"/>
      <c r="H83" s="198"/>
      <c r="I83" s="198"/>
      <c r="J83" s="198"/>
      <c r="K83" s="198"/>
      <c r="L83" s="198"/>
      <c r="M83" s="198"/>
      <c r="N83" s="198"/>
      <c r="O83" s="189"/>
      <c r="P83" s="190"/>
      <c r="Q83" s="190"/>
      <c r="R83" s="190"/>
      <c r="S83" s="190"/>
      <c r="T83" s="191">
        <f t="shared" si="14"/>
        <v>0</v>
      </c>
      <c r="U83" s="191">
        <f t="shared" si="15"/>
        <v>0</v>
      </c>
      <c r="V83" s="191">
        <f t="shared" si="16"/>
        <v>0</v>
      </c>
      <c r="W83" s="191">
        <f t="shared" si="17"/>
        <v>0</v>
      </c>
      <c r="X83" s="191">
        <f t="shared" si="18"/>
        <v>0</v>
      </c>
      <c r="Y83" s="191">
        <f t="shared" si="19"/>
        <v>0</v>
      </c>
      <c r="Z83" s="186"/>
      <c r="AA83" s="186"/>
      <c r="AD83" s="475"/>
      <c r="AE83" s="475"/>
      <c r="AF83" s="475"/>
      <c r="AG83" s="475"/>
    </row>
    <row r="84" spans="1:33" s="192" customFormat="1" x14ac:dyDescent="0.25">
      <c r="A84" s="208"/>
      <c r="B84" s="198"/>
      <c r="C84" s="198"/>
      <c r="D84" s="198"/>
      <c r="E84" s="198"/>
      <c r="F84" s="198"/>
      <c r="G84" s="198"/>
      <c r="H84" s="198"/>
      <c r="I84" s="198"/>
      <c r="J84" s="198"/>
      <c r="K84" s="198"/>
      <c r="L84" s="198"/>
      <c r="M84" s="198"/>
      <c r="N84" s="198"/>
      <c r="O84" s="189"/>
      <c r="P84" s="190"/>
      <c r="Q84" s="190"/>
      <c r="R84" s="190"/>
      <c r="S84" s="190"/>
      <c r="T84" s="191">
        <f t="shared" si="14"/>
        <v>0</v>
      </c>
      <c r="U84" s="191">
        <f t="shared" si="15"/>
        <v>0</v>
      </c>
      <c r="V84" s="191">
        <f t="shared" si="16"/>
        <v>0</v>
      </c>
      <c r="W84" s="191">
        <f t="shared" si="17"/>
        <v>0</v>
      </c>
      <c r="X84" s="191">
        <f t="shared" si="18"/>
        <v>0</v>
      </c>
      <c r="Y84" s="191">
        <f t="shared" si="19"/>
        <v>0</v>
      </c>
      <c r="Z84" s="186"/>
      <c r="AA84" s="186"/>
      <c r="AD84" s="475"/>
      <c r="AE84" s="475"/>
      <c r="AF84" s="475"/>
      <c r="AG84" s="475"/>
    </row>
    <row r="85" spans="1:33" s="192" customFormat="1" x14ac:dyDescent="0.25">
      <c r="A85" s="208"/>
      <c r="B85" s="198"/>
      <c r="C85" s="198"/>
      <c r="D85" s="198"/>
      <c r="E85" s="198"/>
      <c r="F85" s="198"/>
      <c r="G85" s="198"/>
      <c r="H85" s="198"/>
      <c r="I85" s="198"/>
      <c r="J85" s="198"/>
      <c r="K85" s="198"/>
      <c r="L85" s="198"/>
      <c r="M85" s="198"/>
      <c r="N85" s="198"/>
      <c r="O85" s="189"/>
      <c r="P85" s="190"/>
      <c r="Q85" s="190"/>
      <c r="R85" s="190"/>
      <c r="S85" s="190"/>
      <c r="T85" s="191">
        <f t="shared" si="14"/>
        <v>0</v>
      </c>
      <c r="U85" s="191">
        <f t="shared" si="15"/>
        <v>0</v>
      </c>
      <c r="V85" s="191">
        <f t="shared" si="16"/>
        <v>0</v>
      </c>
      <c r="W85" s="191">
        <f t="shared" si="17"/>
        <v>0</v>
      </c>
      <c r="X85" s="191">
        <f t="shared" si="18"/>
        <v>0</v>
      </c>
      <c r="Y85" s="191">
        <f t="shared" si="19"/>
        <v>0</v>
      </c>
      <c r="Z85" s="186"/>
      <c r="AA85" s="186"/>
      <c r="AD85" s="475"/>
      <c r="AE85" s="475"/>
      <c r="AF85" s="475"/>
      <c r="AG85" s="475"/>
    </row>
    <row r="86" spans="1:33" s="192" customFormat="1" x14ac:dyDescent="0.25">
      <c r="A86" s="208"/>
      <c r="B86" s="198"/>
      <c r="C86" s="198"/>
      <c r="D86" s="198"/>
      <c r="E86" s="198"/>
      <c r="F86" s="198"/>
      <c r="G86" s="198"/>
      <c r="H86" s="198"/>
      <c r="I86" s="198"/>
      <c r="J86" s="198"/>
      <c r="K86" s="198"/>
      <c r="L86" s="198"/>
      <c r="M86" s="198"/>
      <c r="N86" s="198"/>
      <c r="O86" s="189"/>
      <c r="P86" s="190"/>
      <c r="Q86" s="190"/>
      <c r="R86" s="190"/>
      <c r="S86" s="190"/>
      <c r="T86" s="191">
        <f t="shared" si="14"/>
        <v>0</v>
      </c>
      <c r="U86" s="191">
        <f t="shared" si="15"/>
        <v>0</v>
      </c>
      <c r="V86" s="191">
        <f t="shared" si="16"/>
        <v>0</v>
      </c>
      <c r="W86" s="191">
        <f t="shared" si="17"/>
        <v>0</v>
      </c>
      <c r="X86" s="191">
        <f t="shared" si="18"/>
        <v>0</v>
      </c>
      <c r="Y86" s="191">
        <f t="shared" si="19"/>
        <v>0</v>
      </c>
      <c r="Z86" s="186"/>
      <c r="AA86" s="186"/>
      <c r="AD86" s="475"/>
      <c r="AE86" s="475"/>
      <c r="AF86" s="475"/>
      <c r="AG86" s="475"/>
    </row>
    <row r="87" spans="1:33" s="192" customFormat="1" x14ac:dyDescent="0.25">
      <c r="A87" s="208"/>
      <c r="B87" s="198"/>
      <c r="C87" s="198"/>
      <c r="D87" s="198"/>
      <c r="E87" s="198"/>
      <c r="F87" s="198"/>
      <c r="G87" s="198"/>
      <c r="H87" s="198"/>
      <c r="I87" s="198"/>
      <c r="J87" s="198"/>
      <c r="K87" s="198"/>
      <c r="L87" s="198"/>
      <c r="M87" s="198"/>
      <c r="N87" s="198"/>
      <c r="O87" s="189"/>
      <c r="P87" s="190"/>
      <c r="Q87" s="190"/>
      <c r="R87" s="190"/>
      <c r="S87" s="190"/>
      <c r="T87" s="191">
        <f t="shared" si="14"/>
        <v>0</v>
      </c>
      <c r="U87" s="191">
        <f t="shared" si="15"/>
        <v>0</v>
      </c>
      <c r="V87" s="191">
        <f t="shared" si="16"/>
        <v>0</v>
      </c>
      <c r="W87" s="191">
        <f t="shared" si="17"/>
        <v>0</v>
      </c>
      <c r="X87" s="191">
        <f t="shared" si="18"/>
        <v>0</v>
      </c>
      <c r="Y87" s="191">
        <f t="shared" si="19"/>
        <v>0</v>
      </c>
      <c r="Z87" s="186"/>
      <c r="AA87" s="186"/>
      <c r="AD87" s="475"/>
      <c r="AE87" s="475"/>
      <c r="AF87" s="475"/>
      <c r="AG87" s="475"/>
    </row>
    <row r="88" spans="1:33" s="192" customFormat="1" x14ac:dyDescent="0.25">
      <c r="A88" s="208"/>
      <c r="B88" s="198"/>
      <c r="C88" s="198"/>
      <c r="D88" s="198"/>
      <c r="E88" s="198"/>
      <c r="F88" s="198"/>
      <c r="G88" s="198"/>
      <c r="H88" s="198"/>
      <c r="I88" s="198"/>
      <c r="J88" s="198"/>
      <c r="K88" s="198"/>
      <c r="L88" s="198"/>
      <c r="M88" s="198"/>
      <c r="N88" s="198"/>
      <c r="O88" s="189"/>
      <c r="P88" s="190"/>
      <c r="Q88" s="190"/>
      <c r="R88" s="190"/>
      <c r="S88" s="190"/>
      <c r="T88" s="191">
        <f t="shared" si="14"/>
        <v>0</v>
      </c>
      <c r="U88" s="191">
        <f t="shared" si="15"/>
        <v>0</v>
      </c>
      <c r="V88" s="191">
        <f t="shared" si="16"/>
        <v>0</v>
      </c>
      <c r="W88" s="191">
        <f t="shared" si="17"/>
        <v>0</v>
      </c>
      <c r="X88" s="191">
        <f t="shared" si="18"/>
        <v>0</v>
      </c>
      <c r="Y88" s="191">
        <f t="shared" si="19"/>
        <v>0</v>
      </c>
      <c r="Z88" s="186"/>
      <c r="AA88" s="186"/>
      <c r="AD88" s="475"/>
      <c r="AE88" s="475"/>
      <c r="AF88" s="475"/>
      <c r="AG88" s="475"/>
    </row>
    <row r="89" spans="1:33" s="192" customFormat="1" x14ac:dyDescent="0.25">
      <c r="A89" s="208"/>
      <c r="B89" s="198"/>
      <c r="C89" s="198"/>
      <c r="D89" s="198"/>
      <c r="E89" s="198"/>
      <c r="F89" s="198"/>
      <c r="G89" s="198"/>
      <c r="H89" s="198"/>
      <c r="I89" s="198"/>
      <c r="J89" s="198"/>
      <c r="K89" s="198"/>
      <c r="L89" s="198"/>
      <c r="M89" s="198"/>
      <c r="N89" s="198"/>
      <c r="O89" s="189"/>
      <c r="P89" s="190"/>
      <c r="Q89" s="190"/>
      <c r="R89" s="190"/>
      <c r="S89" s="190"/>
      <c r="T89" s="191">
        <f t="shared" si="14"/>
        <v>0</v>
      </c>
      <c r="U89" s="191">
        <f t="shared" si="15"/>
        <v>0</v>
      </c>
      <c r="V89" s="191">
        <f t="shared" si="16"/>
        <v>0</v>
      </c>
      <c r="W89" s="191">
        <f t="shared" si="17"/>
        <v>0</v>
      </c>
      <c r="X89" s="191">
        <f t="shared" si="18"/>
        <v>0</v>
      </c>
      <c r="Y89" s="191">
        <f t="shared" si="19"/>
        <v>0</v>
      </c>
      <c r="Z89" s="186"/>
      <c r="AA89" s="186"/>
      <c r="AD89" s="475"/>
      <c r="AE89" s="475"/>
      <c r="AF89" s="475"/>
      <c r="AG89" s="475"/>
    </row>
    <row r="90" spans="1:33" x14ac:dyDescent="0.25">
      <c r="A90" s="144"/>
      <c r="B90" s="50"/>
      <c r="C90" s="50"/>
      <c r="D90" s="50"/>
      <c r="E90" s="50"/>
      <c r="F90" s="50"/>
      <c r="G90" s="50"/>
      <c r="H90" s="50"/>
      <c r="I90" s="50"/>
      <c r="J90" s="50"/>
      <c r="K90" s="50"/>
      <c r="L90" s="50"/>
      <c r="M90" s="50"/>
      <c r="N90" s="50"/>
      <c r="O90" s="49"/>
      <c r="P90" s="52"/>
      <c r="Q90" s="52"/>
      <c r="R90" s="52"/>
      <c r="S90" s="52"/>
      <c r="T90" s="53">
        <f t="shared" si="14"/>
        <v>0</v>
      </c>
      <c r="U90" s="53">
        <f t="shared" si="15"/>
        <v>0</v>
      </c>
      <c r="V90" s="53">
        <f t="shared" si="16"/>
        <v>0</v>
      </c>
      <c r="W90" s="53">
        <f t="shared" si="17"/>
        <v>0</v>
      </c>
      <c r="X90" s="53">
        <f t="shared" si="18"/>
        <v>0</v>
      </c>
      <c r="Y90" s="53">
        <f t="shared" si="19"/>
        <v>0</v>
      </c>
      <c r="Z90" s="51"/>
      <c r="AA90" s="51"/>
    </row>
    <row r="91" spans="1:33" x14ac:dyDescent="0.25">
      <c r="A91" s="144"/>
      <c r="B91" s="50"/>
      <c r="C91" s="50"/>
      <c r="D91" s="50"/>
      <c r="E91" s="50"/>
      <c r="F91" s="50"/>
      <c r="G91" s="50"/>
      <c r="H91" s="50"/>
      <c r="I91" s="50"/>
      <c r="J91" s="50"/>
      <c r="K91" s="50"/>
      <c r="L91" s="50"/>
      <c r="M91" s="50"/>
      <c r="N91" s="50"/>
      <c r="O91" s="49"/>
      <c r="P91" s="52"/>
      <c r="Q91" s="52"/>
      <c r="R91" s="52"/>
      <c r="S91" s="52"/>
      <c r="T91" s="53">
        <f t="shared" si="14"/>
        <v>0</v>
      </c>
      <c r="U91" s="53">
        <f t="shared" si="15"/>
        <v>0</v>
      </c>
      <c r="V91" s="53">
        <f t="shared" si="16"/>
        <v>0</v>
      </c>
      <c r="W91" s="53">
        <f t="shared" si="17"/>
        <v>0</v>
      </c>
      <c r="X91" s="53">
        <f t="shared" si="18"/>
        <v>0</v>
      </c>
      <c r="Y91" s="53">
        <f t="shared" si="19"/>
        <v>0</v>
      </c>
      <c r="Z91" s="51"/>
      <c r="AA91" s="51"/>
    </row>
    <row r="92" spans="1:33" x14ac:dyDescent="0.25">
      <c r="A92" s="144"/>
      <c r="B92" s="50"/>
      <c r="C92" s="50"/>
      <c r="D92" s="50"/>
      <c r="E92" s="50"/>
      <c r="F92" s="50"/>
      <c r="G92" s="50"/>
      <c r="H92" s="50"/>
      <c r="I92" s="50"/>
      <c r="J92" s="50"/>
      <c r="K92" s="50"/>
      <c r="L92" s="50"/>
      <c r="M92" s="50"/>
      <c r="N92" s="50"/>
      <c r="O92" s="49"/>
      <c r="P92" s="52"/>
      <c r="Q92" s="52"/>
      <c r="R92" s="52"/>
      <c r="S92" s="52"/>
      <c r="T92" s="53">
        <f t="shared" si="14"/>
        <v>0</v>
      </c>
      <c r="U92" s="53">
        <f t="shared" si="15"/>
        <v>0</v>
      </c>
      <c r="V92" s="53">
        <f t="shared" si="16"/>
        <v>0</v>
      </c>
      <c r="W92" s="53">
        <f t="shared" si="17"/>
        <v>0</v>
      </c>
      <c r="X92" s="53">
        <f t="shared" si="18"/>
        <v>0</v>
      </c>
      <c r="Y92" s="53">
        <f t="shared" si="19"/>
        <v>0</v>
      </c>
      <c r="Z92" s="51"/>
      <c r="AA92" s="51"/>
    </row>
    <row r="93" spans="1:33" x14ac:dyDescent="0.25">
      <c r="A93" s="144"/>
      <c r="B93" s="50"/>
      <c r="C93" s="50"/>
      <c r="D93" s="50"/>
      <c r="E93" s="50"/>
      <c r="F93" s="50"/>
      <c r="G93" s="50"/>
      <c r="H93" s="50"/>
      <c r="I93" s="50"/>
      <c r="J93" s="50"/>
      <c r="K93" s="50"/>
      <c r="L93" s="50"/>
      <c r="M93" s="50"/>
      <c r="N93" s="50"/>
      <c r="O93" s="49"/>
      <c r="P93" s="52"/>
      <c r="Q93" s="52"/>
      <c r="R93" s="52"/>
      <c r="S93" s="52"/>
      <c r="T93" s="53">
        <f t="shared" si="14"/>
        <v>0</v>
      </c>
      <c r="U93" s="53">
        <f t="shared" si="15"/>
        <v>0</v>
      </c>
      <c r="V93" s="53">
        <f t="shared" si="16"/>
        <v>0</v>
      </c>
      <c r="W93" s="53">
        <f t="shared" si="17"/>
        <v>0</v>
      </c>
      <c r="X93" s="53">
        <f t="shared" si="18"/>
        <v>0</v>
      </c>
      <c r="Y93" s="53">
        <f t="shared" si="19"/>
        <v>0</v>
      </c>
      <c r="Z93" s="51"/>
      <c r="AA93" s="51"/>
    </row>
    <row r="94" spans="1:33" x14ac:dyDescent="0.25">
      <c r="A94" s="144"/>
      <c r="B94" s="50"/>
      <c r="C94" s="50"/>
      <c r="D94" s="50"/>
      <c r="E94" s="50"/>
      <c r="F94" s="50"/>
      <c r="G94" s="50"/>
      <c r="H94" s="50"/>
      <c r="I94" s="50"/>
      <c r="J94" s="50"/>
      <c r="K94" s="50"/>
      <c r="L94" s="50"/>
      <c r="M94" s="50"/>
      <c r="N94" s="50"/>
      <c r="O94" s="49"/>
      <c r="P94" s="52"/>
      <c r="Q94" s="52"/>
      <c r="R94" s="52"/>
      <c r="S94" s="52"/>
      <c r="T94" s="53">
        <f t="shared" si="14"/>
        <v>0</v>
      </c>
      <c r="U94" s="53">
        <f t="shared" si="15"/>
        <v>0</v>
      </c>
      <c r="V94" s="53">
        <f t="shared" si="16"/>
        <v>0</v>
      </c>
      <c r="W94" s="53">
        <f t="shared" si="17"/>
        <v>0</v>
      </c>
      <c r="X94" s="53">
        <f t="shared" si="18"/>
        <v>0</v>
      </c>
      <c r="Y94" s="53">
        <f t="shared" si="19"/>
        <v>0</v>
      </c>
      <c r="Z94" s="51"/>
      <c r="AA94" s="51"/>
    </row>
    <row r="95" spans="1:33" x14ac:dyDescent="0.25">
      <c r="A95" s="144"/>
      <c r="B95" s="50"/>
      <c r="C95" s="50"/>
      <c r="D95" s="50"/>
      <c r="E95" s="50"/>
      <c r="F95" s="50"/>
      <c r="G95" s="50"/>
      <c r="H95" s="50"/>
      <c r="I95" s="50"/>
      <c r="J95" s="50"/>
      <c r="K95" s="50"/>
      <c r="L95" s="50"/>
      <c r="M95" s="50"/>
      <c r="N95" s="50"/>
      <c r="O95" s="49"/>
      <c r="P95" s="52"/>
      <c r="Q95" s="52"/>
      <c r="R95" s="52"/>
      <c r="S95" s="52"/>
      <c r="T95" s="53">
        <f t="shared" si="14"/>
        <v>0</v>
      </c>
      <c r="U95" s="53">
        <f t="shared" si="15"/>
        <v>0</v>
      </c>
      <c r="V95" s="53">
        <f t="shared" si="16"/>
        <v>0</v>
      </c>
      <c r="W95" s="53">
        <f t="shared" si="17"/>
        <v>0</v>
      </c>
      <c r="X95" s="53">
        <f t="shared" si="18"/>
        <v>0</v>
      </c>
      <c r="Y95" s="53">
        <f t="shared" si="19"/>
        <v>0</v>
      </c>
      <c r="Z95" s="51"/>
      <c r="AA95" s="51"/>
    </row>
    <row r="96" spans="1:33" x14ac:dyDescent="0.25">
      <c r="A96" s="144"/>
      <c r="B96" s="50"/>
      <c r="C96" s="50"/>
      <c r="D96" s="50"/>
      <c r="E96" s="50"/>
      <c r="F96" s="50"/>
      <c r="G96" s="50"/>
      <c r="H96" s="50"/>
      <c r="I96" s="50"/>
      <c r="J96" s="50"/>
      <c r="K96" s="50"/>
      <c r="L96" s="50"/>
      <c r="M96" s="50"/>
      <c r="N96" s="50"/>
      <c r="O96" s="49"/>
      <c r="P96" s="52"/>
      <c r="Q96" s="52"/>
      <c r="R96" s="52"/>
      <c r="S96" s="52"/>
      <c r="T96" s="53">
        <f t="shared" si="14"/>
        <v>0</v>
      </c>
      <c r="U96" s="53">
        <f t="shared" si="15"/>
        <v>0</v>
      </c>
      <c r="V96" s="53">
        <f t="shared" si="16"/>
        <v>0</v>
      </c>
      <c r="W96" s="53">
        <f t="shared" si="17"/>
        <v>0</v>
      </c>
      <c r="X96" s="53">
        <f t="shared" si="18"/>
        <v>0</v>
      </c>
      <c r="Y96" s="53">
        <f t="shared" si="19"/>
        <v>0</v>
      </c>
      <c r="Z96" s="51"/>
      <c r="AA96" s="51"/>
    </row>
    <row r="97" spans="1:29" x14ac:dyDescent="0.25">
      <c r="A97" s="144"/>
      <c r="B97" s="50"/>
      <c r="C97" s="50"/>
      <c r="D97" s="50"/>
      <c r="E97" s="50"/>
      <c r="F97" s="50"/>
      <c r="G97" s="50"/>
      <c r="H97" s="50"/>
      <c r="I97" s="50"/>
      <c r="J97" s="50"/>
      <c r="K97" s="50"/>
      <c r="L97" s="50"/>
      <c r="M97" s="50"/>
      <c r="N97" s="50"/>
      <c r="O97" s="49"/>
      <c r="P97" s="52"/>
      <c r="Q97" s="52"/>
      <c r="R97" s="52"/>
      <c r="S97" s="52"/>
      <c r="T97" s="53">
        <f t="shared" si="14"/>
        <v>0</v>
      </c>
      <c r="U97" s="53">
        <f t="shared" si="15"/>
        <v>0</v>
      </c>
      <c r="V97" s="53">
        <f t="shared" si="16"/>
        <v>0</v>
      </c>
      <c r="W97" s="53">
        <f t="shared" si="17"/>
        <v>0</v>
      </c>
      <c r="X97" s="53">
        <f t="shared" si="18"/>
        <v>0</v>
      </c>
      <c r="Y97" s="53">
        <f t="shared" si="19"/>
        <v>0</v>
      </c>
      <c r="Z97" s="51"/>
      <c r="AA97" s="51"/>
    </row>
    <row r="98" spans="1:29" x14ac:dyDescent="0.25">
      <c r="A98" s="144"/>
      <c r="B98" s="50"/>
      <c r="C98" s="50"/>
      <c r="D98" s="50"/>
      <c r="E98" s="50"/>
      <c r="F98" s="50"/>
      <c r="G98" s="50"/>
      <c r="H98" s="50"/>
      <c r="I98" s="50"/>
      <c r="J98" s="50"/>
      <c r="K98" s="50"/>
      <c r="L98" s="50"/>
      <c r="M98" s="50"/>
      <c r="N98" s="50"/>
      <c r="O98" s="49"/>
      <c r="P98" s="52"/>
      <c r="Q98" s="52"/>
      <c r="R98" s="52"/>
      <c r="S98" s="52"/>
      <c r="T98" s="53">
        <f t="shared" si="14"/>
        <v>0</v>
      </c>
      <c r="U98" s="53">
        <f t="shared" si="15"/>
        <v>0</v>
      </c>
      <c r="V98" s="53">
        <f t="shared" si="16"/>
        <v>0</v>
      </c>
      <c r="W98" s="53">
        <f t="shared" si="17"/>
        <v>0</v>
      </c>
      <c r="X98" s="53">
        <f t="shared" si="18"/>
        <v>0</v>
      </c>
      <c r="Y98" s="53">
        <f t="shared" si="19"/>
        <v>0</v>
      </c>
      <c r="Z98" s="51"/>
      <c r="AA98" s="51"/>
    </row>
    <row r="99" spans="1:29" x14ac:dyDescent="0.25">
      <c r="A99" s="144"/>
      <c r="B99" s="50"/>
      <c r="C99" s="50"/>
      <c r="D99" s="50"/>
      <c r="E99" s="50"/>
      <c r="F99" s="50"/>
      <c r="G99" s="50"/>
      <c r="H99" s="50"/>
      <c r="I99" s="50"/>
      <c r="J99" s="50"/>
      <c r="K99" s="50"/>
      <c r="L99" s="50"/>
      <c r="M99" s="50"/>
      <c r="N99" s="50"/>
      <c r="O99" s="49"/>
      <c r="P99" s="52"/>
      <c r="Q99" s="52"/>
      <c r="R99" s="52"/>
      <c r="S99" s="52"/>
      <c r="T99" s="53">
        <f t="shared" si="14"/>
        <v>0</v>
      </c>
      <c r="U99" s="53">
        <f t="shared" si="15"/>
        <v>0</v>
      </c>
      <c r="V99" s="53">
        <f t="shared" si="16"/>
        <v>0</v>
      </c>
      <c r="W99" s="53">
        <f t="shared" si="17"/>
        <v>0</v>
      </c>
      <c r="X99" s="53">
        <f t="shared" si="18"/>
        <v>0</v>
      </c>
      <c r="Y99" s="53">
        <f t="shared" si="19"/>
        <v>0</v>
      </c>
      <c r="Z99" s="51"/>
      <c r="AA99" s="51"/>
    </row>
    <row r="100" spans="1:29" x14ac:dyDescent="0.25">
      <c r="A100" s="144"/>
      <c r="B100" s="50"/>
      <c r="C100" s="50"/>
      <c r="D100" s="50"/>
      <c r="E100" s="50"/>
      <c r="F100" s="50"/>
      <c r="G100" s="50"/>
      <c r="H100" s="50"/>
      <c r="I100" s="50"/>
      <c r="J100" s="50"/>
      <c r="K100" s="50"/>
      <c r="L100" s="50"/>
      <c r="M100" s="50"/>
      <c r="N100" s="50"/>
      <c r="O100" s="49"/>
      <c r="P100" s="52"/>
      <c r="Q100" s="52"/>
      <c r="R100" s="52"/>
      <c r="S100" s="52"/>
      <c r="T100" s="53">
        <f t="shared" si="14"/>
        <v>0</v>
      </c>
      <c r="U100" s="53">
        <f t="shared" si="15"/>
        <v>0</v>
      </c>
      <c r="V100" s="53">
        <f t="shared" si="16"/>
        <v>0</v>
      </c>
      <c r="W100" s="53">
        <f t="shared" si="17"/>
        <v>0</v>
      </c>
      <c r="X100" s="53">
        <f t="shared" si="18"/>
        <v>0</v>
      </c>
      <c r="Y100" s="53">
        <f t="shared" si="19"/>
        <v>0</v>
      </c>
      <c r="Z100" s="51"/>
      <c r="AA100" s="51"/>
    </row>
    <row r="101" spans="1:29" x14ac:dyDescent="0.25">
      <c r="A101" s="144"/>
      <c r="B101" s="50"/>
      <c r="C101" s="50"/>
      <c r="D101" s="50"/>
      <c r="E101" s="50"/>
      <c r="F101" s="50"/>
      <c r="G101" s="50"/>
      <c r="H101" s="50"/>
      <c r="I101" s="50"/>
      <c r="J101" s="50"/>
      <c r="K101" s="50"/>
      <c r="L101" s="50"/>
      <c r="M101" s="50"/>
      <c r="N101" s="50"/>
      <c r="O101" s="49"/>
      <c r="P101" s="52"/>
      <c r="Q101" s="52"/>
      <c r="R101" s="52"/>
      <c r="S101" s="52"/>
      <c r="T101" s="53">
        <f t="shared" si="14"/>
        <v>0</v>
      </c>
      <c r="U101" s="53">
        <f t="shared" si="15"/>
        <v>0</v>
      </c>
      <c r="V101" s="53">
        <f t="shared" si="16"/>
        <v>0</v>
      </c>
      <c r="W101" s="53">
        <f t="shared" si="17"/>
        <v>0</v>
      </c>
      <c r="X101" s="53">
        <f t="shared" si="18"/>
        <v>0</v>
      </c>
      <c r="Y101" s="53">
        <f t="shared" si="19"/>
        <v>0</v>
      </c>
      <c r="Z101" s="51"/>
      <c r="AA101" s="51"/>
    </row>
    <row r="102" spans="1:29" x14ac:dyDescent="0.25">
      <c r="A102" s="144"/>
      <c r="B102" s="50"/>
      <c r="C102" s="50"/>
      <c r="D102" s="50"/>
      <c r="E102" s="50"/>
      <c r="F102" s="50"/>
      <c r="G102" s="50"/>
      <c r="H102" s="50"/>
      <c r="I102" s="50"/>
      <c r="J102" s="50"/>
      <c r="K102" s="50"/>
      <c r="L102" s="50"/>
      <c r="M102" s="50"/>
      <c r="N102" s="50"/>
      <c r="O102" s="49"/>
      <c r="P102" s="52"/>
      <c r="Q102" s="52"/>
      <c r="R102" s="52"/>
      <c r="S102" s="52"/>
      <c r="T102" s="53">
        <f t="shared" si="14"/>
        <v>0</v>
      </c>
      <c r="U102" s="53">
        <f t="shared" si="15"/>
        <v>0</v>
      </c>
      <c r="V102" s="53">
        <f t="shared" si="16"/>
        <v>0</v>
      </c>
      <c r="W102" s="53">
        <f t="shared" si="17"/>
        <v>0</v>
      </c>
      <c r="X102" s="53">
        <f t="shared" si="18"/>
        <v>0</v>
      </c>
      <c r="Y102" s="53">
        <f t="shared" si="19"/>
        <v>0</v>
      </c>
      <c r="Z102" s="51"/>
      <c r="AA102" s="51"/>
    </row>
    <row r="103" spans="1:29" x14ac:dyDescent="0.25">
      <c r="A103" s="144"/>
      <c r="B103" s="50"/>
      <c r="C103" s="50"/>
      <c r="D103" s="50"/>
      <c r="E103" s="50"/>
      <c r="F103" s="50"/>
      <c r="G103" s="50"/>
      <c r="H103" s="50"/>
      <c r="I103" s="50"/>
      <c r="J103" s="50"/>
      <c r="K103" s="50"/>
      <c r="L103" s="50"/>
      <c r="M103" s="50"/>
      <c r="N103" s="50"/>
      <c r="O103" s="49"/>
      <c r="P103" s="52"/>
      <c r="Q103" s="52"/>
      <c r="R103" s="52"/>
      <c r="S103" s="52"/>
      <c r="T103" s="53">
        <f t="shared" si="14"/>
        <v>0</v>
      </c>
      <c r="U103" s="53">
        <f t="shared" si="15"/>
        <v>0</v>
      </c>
      <c r="V103" s="53">
        <f t="shared" si="16"/>
        <v>0</v>
      </c>
      <c r="W103" s="53">
        <f t="shared" si="17"/>
        <v>0</v>
      </c>
      <c r="X103" s="53">
        <f t="shared" si="18"/>
        <v>0</v>
      </c>
      <c r="Y103" s="53">
        <f t="shared" si="19"/>
        <v>0</v>
      </c>
      <c r="Z103" s="51"/>
      <c r="AA103" s="51"/>
    </row>
    <row r="104" spans="1:29" x14ac:dyDescent="0.25">
      <c r="A104" s="144"/>
      <c r="B104" s="50"/>
      <c r="C104" s="50"/>
      <c r="D104" s="50"/>
      <c r="E104" s="50"/>
      <c r="F104" s="50"/>
      <c r="G104" s="50"/>
      <c r="H104" s="50"/>
      <c r="I104" s="50"/>
      <c r="J104" s="50"/>
      <c r="K104" s="50"/>
      <c r="L104" s="50"/>
      <c r="M104" s="50"/>
      <c r="N104" s="50"/>
      <c r="O104" s="49"/>
      <c r="P104" s="52"/>
      <c r="Q104" s="52"/>
      <c r="R104" s="52"/>
      <c r="S104" s="52"/>
      <c r="T104" s="53">
        <f t="shared" si="14"/>
        <v>0</v>
      </c>
      <c r="U104" s="53">
        <f t="shared" si="15"/>
        <v>0</v>
      </c>
      <c r="V104" s="53">
        <f t="shared" si="16"/>
        <v>0</v>
      </c>
      <c r="W104" s="53">
        <f t="shared" si="17"/>
        <v>0</v>
      </c>
      <c r="X104" s="53">
        <f t="shared" si="18"/>
        <v>0</v>
      </c>
      <c r="Y104" s="53">
        <f t="shared" si="19"/>
        <v>0</v>
      </c>
      <c r="Z104" s="51"/>
      <c r="AA104" s="51"/>
    </row>
    <row r="105" spans="1:29" x14ac:dyDescent="0.25">
      <c r="A105" s="144"/>
      <c r="B105" s="50"/>
      <c r="C105" s="50"/>
      <c r="D105" s="50"/>
      <c r="E105" s="50"/>
      <c r="F105" s="50"/>
      <c r="G105" s="50"/>
      <c r="H105" s="50"/>
      <c r="I105" s="50"/>
      <c r="J105" s="50"/>
      <c r="K105" s="50"/>
      <c r="L105" s="50"/>
      <c r="M105" s="50"/>
      <c r="N105" s="50"/>
      <c r="O105" s="49"/>
      <c r="P105" s="52"/>
      <c r="Q105" s="52"/>
      <c r="R105" s="52"/>
      <c r="S105" s="52"/>
      <c r="T105" s="53">
        <f t="shared" si="14"/>
        <v>0</v>
      </c>
      <c r="U105" s="53">
        <f t="shared" si="15"/>
        <v>0</v>
      </c>
      <c r="V105" s="53">
        <f t="shared" si="16"/>
        <v>0</v>
      </c>
      <c r="W105" s="53">
        <f t="shared" si="17"/>
        <v>0</v>
      </c>
      <c r="X105" s="53">
        <f t="shared" si="18"/>
        <v>0</v>
      </c>
      <c r="Y105" s="53">
        <f t="shared" si="19"/>
        <v>0</v>
      </c>
      <c r="Z105" s="51"/>
      <c r="AA105" s="51"/>
    </row>
    <row r="106" spans="1:29" x14ac:dyDescent="0.25">
      <c r="A106" s="144"/>
      <c r="B106" s="50"/>
      <c r="C106" s="50"/>
      <c r="D106" s="50"/>
      <c r="E106" s="50"/>
      <c r="F106" s="50"/>
      <c r="G106" s="50"/>
      <c r="H106" s="50"/>
      <c r="I106" s="50"/>
      <c r="J106" s="50"/>
      <c r="K106" s="50"/>
      <c r="L106" s="50"/>
      <c r="M106" s="50"/>
      <c r="N106" s="50"/>
      <c r="O106" s="49"/>
      <c r="P106" s="52"/>
      <c r="Q106" s="52"/>
      <c r="R106" s="52"/>
      <c r="S106" s="52"/>
      <c r="T106" s="53">
        <f t="shared" si="14"/>
        <v>0</v>
      </c>
      <c r="U106" s="53">
        <f t="shared" si="15"/>
        <v>0</v>
      </c>
      <c r="V106" s="53">
        <f t="shared" si="16"/>
        <v>0</v>
      </c>
      <c r="W106" s="53">
        <f t="shared" si="17"/>
        <v>0</v>
      </c>
      <c r="X106" s="53">
        <f t="shared" si="18"/>
        <v>0</v>
      </c>
      <c r="Y106" s="53">
        <f t="shared" si="19"/>
        <v>0</v>
      </c>
      <c r="Z106" s="51"/>
      <c r="AA106" s="51"/>
    </row>
    <row r="107" spans="1:29" x14ac:dyDescent="0.25">
      <c r="A107" s="144"/>
      <c r="B107" s="50"/>
      <c r="C107" s="50"/>
      <c r="D107" s="50"/>
      <c r="E107" s="50"/>
      <c r="F107" s="50"/>
      <c r="G107" s="50"/>
      <c r="H107" s="50"/>
      <c r="I107" s="50"/>
      <c r="J107" s="50"/>
      <c r="K107" s="50"/>
      <c r="L107" s="50"/>
      <c r="M107" s="50"/>
      <c r="N107" s="50"/>
      <c r="O107" s="49"/>
      <c r="P107" s="52"/>
      <c r="Q107" s="52"/>
      <c r="R107" s="52"/>
      <c r="S107" s="52"/>
      <c r="T107" s="53">
        <f t="shared" si="14"/>
        <v>0</v>
      </c>
      <c r="U107" s="53">
        <f t="shared" si="15"/>
        <v>0</v>
      </c>
      <c r="V107" s="53">
        <f t="shared" si="16"/>
        <v>0</v>
      </c>
      <c r="W107" s="53">
        <f t="shared" si="17"/>
        <v>0</v>
      </c>
      <c r="X107" s="53">
        <f t="shared" si="18"/>
        <v>0</v>
      </c>
      <c r="Y107" s="53">
        <f t="shared" si="19"/>
        <v>0</v>
      </c>
      <c r="Z107" s="51"/>
      <c r="AA107" s="51"/>
    </row>
    <row r="108" spans="1:29" x14ac:dyDescent="0.25">
      <c r="A108" s="138"/>
      <c r="B108" s="138"/>
      <c r="C108" s="39"/>
      <c r="D108" s="39"/>
      <c r="E108" s="39"/>
      <c r="F108" s="39"/>
      <c r="G108" s="39"/>
      <c r="H108" s="39"/>
      <c r="I108" s="38"/>
      <c r="J108" s="38"/>
      <c r="K108" s="70"/>
      <c r="L108" s="38"/>
      <c r="M108" s="38"/>
      <c r="N108" s="38"/>
      <c r="O108" s="70"/>
      <c r="P108" s="32"/>
      <c r="Q108" s="32"/>
      <c r="R108" s="32"/>
      <c r="S108" s="32"/>
      <c r="T108" s="32"/>
      <c r="U108" s="32"/>
      <c r="V108" s="32"/>
      <c r="W108" s="32"/>
      <c r="X108" s="32"/>
      <c r="Y108" s="32"/>
      <c r="Z108" s="32"/>
      <c r="AA108" s="32"/>
      <c r="AB108" s="32"/>
      <c r="AC108" s="32"/>
    </row>
    <row r="109" spans="1:29" x14ac:dyDescent="0.25">
      <c r="A109" s="138"/>
      <c r="B109" s="138"/>
      <c r="C109" s="39"/>
      <c r="D109" s="39"/>
      <c r="E109" s="39"/>
      <c r="F109" s="39"/>
      <c r="G109" s="39"/>
      <c r="H109" s="39"/>
      <c r="I109" s="38"/>
      <c r="J109" s="38"/>
      <c r="K109" s="70"/>
      <c r="L109" s="38"/>
      <c r="M109" s="38"/>
      <c r="N109" s="38"/>
      <c r="O109" s="70"/>
      <c r="P109" s="32"/>
      <c r="Q109" s="32"/>
      <c r="R109" s="32"/>
      <c r="S109" s="71" t="s">
        <v>122</v>
      </c>
      <c r="T109" s="71">
        <f t="shared" ref="T109:Y109" si="20">SUM(T7:T107)</f>
        <v>0</v>
      </c>
      <c r="U109" s="71">
        <f t="shared" si="20"/>
        <v>0</v>
      </c>
      <c r="V109" s="71">
        <f t="shared" si="20"/>
        <v>0</v>
      </c>
      <c r="W109" s="71">
        <f t="shared" si="20"/>
        <v>0</v>
      </c>
      <c r="X109" s="71">
        <f t="shared" si="20"/>
        <v>0</v>
      </c>
      <c r="Y109" s="71">
        <f t="shared" si="20"/>
        <v>0</v>
      </c>
      <c r="Z109" s="38"/>
      <c r="AA109" s="38"/>
    </row>
    <row r="110" spans="1:29" x14ac:dyDescent="0.25">
      <c r="C110" s="39"/>
      <c r="M110" s="38"/>
    </row>
    <row r="111" spans="1:29" x14ac:dyDescent="0.25">
      <c r="T111" s="146" t="str">
        <f t="shared" ref="T111:Y111" si="21">T6</f>
        <v>Coût estimé 2021</v>
      </c>
      <c r="U111" s="146" t="str">
        <f t="shared" si="21"/>
        <v>Coût estimé 2022</v>
      </c>
      <c r="V111" s="146" t="str">
        <f t="shared" si="21"/>
        <v>Coût estimé 2023</v>
      </c>
      <c r="W111" s="146" t="str">
        <f t="shared" si="21"/>
        <v>Coût estimé 2024</v>
      </c>
      <c r="X111" s="146" t="str">
        <f t="shared" si="21"/>
        <v>Coût estimé 2025</v>
      </c>
      <c r="Y111" s="146" t="str">
        <f t="shared" si="21"/>
        <v>Total5Ans</v>
      </c>
      <c r="Z111" s="188">
        <f>SUM(Y112:Y129)</f>
        <v>0</v>
      </c>
      <c r="AA111"/>
    </row>
    <row r="112" spans="1:29" x14ac:dyDescent="0.25">
      <c r="S112" s="146" t="str">
        <f>'Informations de base'!$D65</f>
        <v>Réunion</v>
      </c>
      <c r="T112" s="147">
        <f t="shared" ref="T112:Y121" si="22">SUMIF($Z$7:$Z$107,$S112,T$7:T$107)</f>
        <v>0</v>
      </c>
      <c r="U112" s="147">
        <f t="shared" si="22"/>
        <v>0</v>
      </c>
      <c r="V112" s="147">
        <f t="shared" si="22"/>
        <v>0</v>
      </c>
      <c r="W112" s="147">
        <f t="shared" si="22"/>
        <v>0</v>
      </c>
      <c r="X112" s="147">
        <f t="shared" si="22"/>
        <v>0</v>
      </c>
      <c r="Y112" s="147">
        <f t="shared" si="22"/>
        <v>0</v>
      </c>
      <c r="Z112"/>
      <c r="AA112"/>
    </row>
    <row r="113" spans="1:33" x14ac:dyDescent="0.25">
      <c r="S113" s="146" t="str">
        <f>'Informations de base'!$D66</f>
        <v>Formation</v>
      </c>
      <c r="T113" s="147">
        <f t="shared" si="22"/>
        <v>0</v>
      </c>
      <c r="U113" s="147">
        <f t="shared" si="22"/>
        <v>0</v>
      </c>
      <c r="V113" s="147">
        <f t="shared" si="22"/>
        <v>0</v>
      </c>
      <c r="W113" s="147">
        <f t="shared" si="22"/>
        <v>0</v>
      </c>
      <c r="X113" s="147">
        <f t="shared" si="22"/>
        <v>0</v>
      </c>
      <c r="Y113" s="147">
        <f t="shared" si="22"/>
        <v>0</v>
      </c>
      <c r="Z113"/>
      <c r="AA113"/>
    </row>
    <row r="114" spans="1:33" x14ac:dyDescent="0.25">
      <c r="S114" s="146" t="str">
        <f>'Informations de base'!$D67</f>
        <v>Atelier</v>
      </c>
      <c r="T114" s="147">
        <f t="shared" si="22"/>
        <v>0</v>
      </c>
      <c r="U114" s="147">
        <f t="shared" si="22"/>
        <v>0</v>
      </c>
      <c r="V114" s="147">
        <f t="shared" si="22"/>
        <v>0</v>
      </c>
      <c r="W114" s="147">
        <f t="shared" si="22"/>
        <v>0</v>
      </c>
      <c r="X114" s="147">
        <f t="shared" si="22"/>
        <v>0</v>
      </c>
      <c r="Y114" s="147">
        <f t="shared" si="22"/>
        <v>0</v>
      </c>
      <c r="Z114"/>
      <c r="AA114"/>
    </row>
    <row r="115" spans="1:33" x14ac:dyDescent="0.25">
      <c r="S115" s="146" t="str">
        <f>'Informations de base'!$D68</f>
        <v>Développement de Manuel de procédures</v>
      </c>
      <c r="T115" s="147">
        <f t="shared" si="22"/>
        <v>0</v>
      </c>
      <c r="U115" s="147">
        <f t="shared" si="22"/>
        <v>0</v>
      </c>
      <c r="V115" s="147">
        <f t="shared" si="22"/>
        <v>0</v>
      </c>
      <c r="W115" s="147">
        <f t="shared" si="22"/>
        <v>0</v>
      </c>
      <c r="X115" s="147">
        <f t="shared" si="22"/>
        <v>0</v>
      </c>
      <c r="Y115" s="147">
        <f t="shared" si="22"/>
        <v>0</v>
      </c>
      <c r="Z115"/>
      <c r="AA115"/>
    </row>
    <row r="116" spans="1:33" s="37" customFormat="1" x14ac:dyDescent="0.25">
      <c r="A116" s="142"/>
      <c r="B116" s="142"/>
      <c r="C116" s="54"/>
      <c r="S116" s="146" t="str">
        <f>'Informations de base'!$D69</f>
        <v>Communication</v>
      </c>
      <c r="T116" s="147">
        <f t="shared" si="22"/>
        <v>0</v>
      </c>
      <c r="U116" s="147">
        <f t="shared" si="22"/>
        <v>0</v>
      </c>
      <c r="V116" s="147">
        <f t="shared" si="22"/>
        <v>0</v>
      </c>
      <c r="W116" s="147">
        <f t="shared" si="22"/>
        <v>0</v>
      </c>
      <c r="X116" s="147">
        <f t="shared" si="22"/>
        <v>0</v>
      </c>
      <c r="Y116" s="147">
        <f t="shared" si="22"/>
        <v>0</v>
      </c>
      <c r="Z116"/>
      <c r="AA116"/>
      <c r="AB116"/>
      <c r="AD116" s="54"/>
      <c r="AE116" s="54"/>
      <c r="AF116" s="54"/>
      <c r="AG116" s="54"/>
    </row>
    <row r="117" spans="1:33" s="37" customFormat="1" x14ac:dyDescent="0.25">
      <c r="A117" s="142"/>
      <c r="B117" s="142"/>
      <c r="C117" s="54"/>
      <c r="S117" s="146" t="str">
        <f>'Informations de base'!$D70</f>
        <v>Construction/insfrastructure</v>
      </c>
      <c r="T117" s="147">
        <f t="shared" si="22"/>
        <v>0</v>
      </c>
      <c r="U117" s="147">
        <f t="shared" si="22"/>
        <v>0</v>
      </c>
      <c r="V117" s="147">
        <f t="shared" si="22"/>
        <v>0</v>
      </c>
      <c r="W117" s="147">
        <f t="shared" si="22"/>
        <v>0</v>
      </c>
      <c r="X117" s="147">
        <f t="shared" si="22"/>
        <v>0</v>
      </c>
      <c r="Y117" s="147">
        <f t="shared" si="22"/>
        <v>0</v>
      </c>
      <c r="Z117"/>
      <c r="AA117"/>
      <c r="AB117"/>
      <c r="AD117" s="54"/>
      <c r="AE117" s="54"/>
      <c r="AF117" s="54"/>
      <c r="AG117" s="54"/>
    </row>
    <row r="118" spans="1:33" s="37" customFormat="1" x14ac:dyDescent="0.25">
      <c r="A118" s="142"/>
      <c r="B118" s="142"/>
      <c r="C118" s="54"/>
      <c r="S118" s="146" t="str">
        <f>'Informations de base'!$D71</f>
        <v>Consultance</v>
      </c>
      <c r="T118" s="147">
        <f t="shared" si="22"/>
        <v>0</v>
      </c>
      <c r="U118" s="147">
        <f t="shared" si="22"/>
        <v>0</v>
      </c>
      <c r="V118" s="147">
        <f t="shared" si="22"/>
        <v>0</v>
      </c>
      <c r="W118" s="147">
        <f t="shared" si="22"/>
        <v>0</v>
      </c>
      <c r="X118" s="147">
        <f t="shared" si="22"/>
        <v>0</v>
      </c>
      <c r="Y118" s="147">
        <f t="shared" si="22"/>
        <v>0</v>
      </c>
      <c r="Z118"/>
      <c r="AA118"/>
      <c r="AB118"/>
      <c r="AD118" s="54"/>
      <c r="AE118" s="54"/>
      <c r="AF118" s="54"/>
      <c r="AG118" s="54"/>
    </row>
    <row r="119" spans="1:33" s="37" customFormat="1" x14ac:dyDescent="0.25">
      <c r="A119" s="142"/>
      <c r="B119" s="142"/>
      <c r="C119" s="54"/>
      <c r="S119" s="146" t="str">
        <f>'Informations de base'!$D72</f>
        <v>Évaluation/Monitorage</v>
      </c>
      <c r="T119" s="147">
        <f t="shared" si="22"/>
        <v>0</v>
      </c>
      <c r="U119" s="147">
        <f t="shared" si="22"/>
        <v>0</v>
      </c>
      <c r="V119" s="147">
        <f t="shared" si="22"/>
        <v>0</v>
      </c>
      <c r="W119" s="147">
        <f t="shared" si="22"/>
        <v>0</v>
      </c>
      <c r="X119" s="147">
        <f t="shared" si="22"/>
        <v>0</v>
      </c>
      <c r="Y119" s="147">
        <f t="shared" si="22"/>
        <v>0</v>
      </c>
      <c r="Z119"/>
      <c r="AA119"/>
      <c r="AB119"/>
      <c r="AD119" s="54"/>
      <c r="AE119" s="54"/>
      <c r="AF119" s="54"/>
      <c r="AG119" s="54"/>
    </row>
    <row r="120" spans="1:33" s="37" customFormat="1" x14ac:dyDescent="0.25">
      <c r="A120" s="142"/>
      <c r="B120" s="142"/>
      <c r="C120" s="54"/>
      <c r="S120" s="146" t="str">
        <f>'Informations de base'!$D73</f>
        <v>Supervision</v>
      </c>
      <c r="T120" s="147">
        <f t="shared" si="22"/>
        <v>0</v>
      </c>
      <c r="U120" s="147">
        <f t="shared" si="22"/>
        <v>0</v>
      </c>
      <c r="V120" s="147">
        <f t="shared" si="22"/>
        <v>0</v>
      </c>
      <c r="W120" s="147">
        <f t="shared" si="22"/>
        <v>0</v>
      </c>
      <c r="X120" s="147">
        <f t="shared" si="22"/>
        <v>0</v>
      </c>
      <c r="Y120" s="147">
        <f t="shared" si="22"/>
        <v>0</v>
      </c>
      <c r="Z120"/>
      <c r="AA120"/>
      <c r="AB120"/>
      <c r="AD120" s="54"/>
      <c r="AE120" s="54"/>
      <c r="AF120" s="54"/>
      <c r="AG120" s="54"/>
    </row>
    <row r="121" spans="1:33" x14ac:dyDescent="0.25">
      <c r="S121" s="146" t="str">
        <f>'Informations de base'!$D74</f>
        <v>Ressources humaines</v>
      </c>
      <c r="T121" s="147">
        <f t="shared" si="22"/>
        <v>0</v>
      </c>
      <c r="U121" s="147">
        <f t="shared" si="22"/>
        <v>0</v>
      </c>
      <c r="V121" s="147">
        <f t="shared" si="22"/>
        <v>0</v>
      </c>
      <c r="W121" s="147">
        <f t="shared" si="22"/>
        <v>0</v>
      </c>
      <c r="X121" s="147">
        <f t="shared" si="22"/>
        <v>0</v>
      </c>
      <c r="Y121" s="147">
        <f t="shared" si="22"/>
        <v>0</v>
      </c>
      <c r="Z121"/>
      <c r="AA121"/>
    </row>
    <row r="122" spans="1:33" x14ac:dyDescent="0.25">
      <c r="S122" s="146" t="str">
        <f>'Informations de base'!$D75</f>
        <v>Equipement</v>
      </c>
      <c r="T122" s="147">
        <f t="shared" ref="T122:Y129" si="23">SUMIF($Z$7:$Z$107,$S122,T$7:T$107)</f>
        <v>0</v>
      </c>
      <c r="U122" s="147">
        <f t="shared" si="23"/>
        <v>0</v>
      </c>
      <c r="V122" s="147">
        <f t="shared" si="23"/>
        <v>0</v>
      </c>
      <c r="W122" s="147">
        <f t="shared" si="23"/>
        <v>0</v>
      </c>
      <c r="X122" s="147">
        <f t="shared" si="23"/>
        <v>0</v>
      </c>
      <c r="Y122" s="147">
        <f t="shared" si="23"/>
        <v>0</v>
      </c>
      <c r="Z122"/>
      <c r="AA122"/>
    </row>
    <row r="123" spans="1:33" x14ac:dyDescent="0.25">
      <c r="S123" s="146" t="str">
        <f>'Informations de base'!$D76</f>
        <v>Impression des documents</v>
      </c>
      <c r="T123" s="147">
        <f t="shared" si="23"/>
        <v>0</v>
      </c>
      <c r="U123" s="147">
        <f t="shared" si="23"/>
        <v>0</v>
      </c>
      <c r="V123" s="147">
        <f t="shared" si="23"/>
        <v>0</v>
      </c>
      <c r="W123" s="147">
        <f t="shared" si="23"/>
        <v>0</v>
      </c>
      <c r="X123" s="147">
        <f t="shared" si="23"/>
        <v>0</v>
      </c>
      <c r="Y123" s="147">
        <f t="shared" si="23"/>
        <v>0</v>
      </c>
      <c r="Z123"/>
      <c r="AA123"/>
    </row>
    <row r="124" spans="1:33" x14ac:dyDescent="0.25">
      <c r="S124" s="146" t="str">
        <f>'Informations de base'!$D77</f>
        <v>Approvisionnement</v>
      </c>
      <c r="T124" s="147">
        <f t="shared" si="23"/>
        <v>0</v>
      </c>
      <c r="U124" s="147">
        <f t="shared" si="23"/>
        <v>0</v>
      </c>
      <c r="V124" s="147">
        <f t="shared" si="23"/>
        <v>0</v>
      </c>
      <c r="W124" s="147">
        <f t="shared" si="23"/>
        <v>0</v>
      </c>
      <c r="X124" s="147">
        <f t="shared" si="23"/>
        <v>0</v>
      </c>
      <c r="Y124" s="147">
        <f t="shared" si="23"/>
        <v>0</v>
      </c>
      <c r="Z124"/>
      <c r="AA124"/>
    </row>
    <row r="125" spans="1:33" x14ac:dyDescent="0.25">
      <c r="S125" s="146" t="str">
        <f>'Informations de base'!$D78</f>
        <v>Prestation de services</v>
      </c>
      <c r="T125" s="147">
        <f t="shared" si="23"/>
        <v>0</v>
      </c>
      <c r="U125" s="147">
        <f t="shared" si="23"/>
        <v>0</v>
      </c>
      <c r="V125" s="147">
        <f t="shared" si="23"/>
        <v>0</v>
      </c>
      <c r="W125" s="147">
        <f t="shared" si="23"/>
        <v>0</v>
      </c>
      <c r="X125" s="147">
        <f t="shared" si="23"/>
        <v>0</v>
      </c>
      <c r="Y125" s="147">
        <f t="shared" si="23"/>
        <v>0</v>
      </c>
      <c r="Z125"/>
      <c r="AA125"/>
    </row>
    <row r="126" spans="1:33" x14ac:dyDescent="0.25">
      <c r="S126" s="146" t="str">
        <f>'Informations de base'!$D79</f>
        <v>Exercise de simulation</v>
      </c>
      <c r="T126" s="147">
        <f t="shared" si="23"/>
        <v>0</v>
      </c>
      <c r="U126" s="147">
        <f t="shared" si="23"/>
        <v>0</v>
      </c>
      <c r="V126" s="147">
        <f t="shared" si="23"/>
        <v>0</v>
      </c>
      <c r="W126" s="147">
        <f t="shared" si="23"/>
        <v>0</v>
      </c>
      <c r="X126" s="147">
        <f t="shared" si="23"/>
        <v>0</v>
      </c>
      <c r="Y126" s="147">
        <f t="shared" si="23"/>
        <v>0</v>
      </c>
      <c r="Z126"/>
      <c r="AA126"/>
    </row>
    <row r="127" spans="1:33" x14ac:dyDescent="0.25">
      <c r="S127" s="146" t="str">
        <f>'Informations de base'!$D80</f>
        <v>Plaidoyer</v>
      </c>
      <c r="T127" s="147">
        <f t="shared" si="23"/>
        <v>0</v>
      </c>
      <c r="U127" s="147">
        <f t="shared" si="23"/>
        <v>0</v>
      </c>
      <c r="V127" s="147">
        <f t="shared" si="23"/>
        <v>0</v>
      </c>
      <c r="W127" s="147">
        <f t="shared" si="23"/>
        <v>0</v>
      </c>
      <c r="X127" s="147">
        <f t="shared" si="23"/>
        <v>0</v>
      </c>
      <c r="Y127" s="147">
        <f t="shared" si="23"/>
        <v>0</v>
      </c>
      <c r="Z127"/>
      <c r="AA127"/>
    </row>
    <row r="128" spans="1:33" x14ac:dyDescent="0.25">
      <c r="S128" s="146" t="str">
        <f>'Informations de base'!$D81</f>
        <v>Enquête</v>
      </c>
      <c r="T128" s="147">
        <f t="shared" si="23"/>
        <v>0</v>
      </c>
      <c r="U128" s="147">
        <f t="shared" si="23"/>
        <v>0</v>
      </c>
      <c r="V128" s="147">
        <f t="shared" si="23"/>
        <v>0</v>
      </c>
      <c r="W128" s="147">
        <f t="shared" si="23"/>
        <v>0</v>
      </c>
      <c r="X128" s="147">
        <f t="shared" si="23"/>
        <v>0</v>
      </c>
      <c r="Y128" s="147">
        <f t="shared" si="23"/>
        <v>0</v>
      </c>
      <c r="Z128"/>
      <c r="AA128"/>
    </row>
    <row r="129" spans="1:33" x14ac:dyDescent="0.25">
      <c r="S129" s="146" t="str">
        <f>'Informations de base'!$D82</f>
        <v>Campagne</v>
      </c>
      <c r="T129" s="147">
        <f t="shared" si="23"/>
        <v>0</v>
      </c>
      <c r="U129" s="147">
        <f t="shared" si="23"/>
        <v>0</v>
      </c>
      <c r="V129" s="147">
        <f t="shared" si="23"/>
        <v>0</v>
      </c>
      <c r="W129" s="147">
        <f t="shared" si="23"/>
        <v>0</v>
      </c>
      <c r="X129" s="147">
        <f t="shared" si="23"/>
        <v>0</v>
      </c>
      <c r="Y129" s="147">
        <f t="shared" si="23"/>
        <v>0</v>
      </c>
      <c r="Z129"/>
      <c r="AA129"/>
    </row>
    <row r="130" spans="1:33" x14ac:dyDescent="0.25">
      <c r="S130" s="145"/>
      <c r="Z130"/>
      <c r="AA130"/>
    </row>
    <row r="131" spans="1:33" x14ac:dyDescent="0.25">
      <c r="S131" s="145"/>
      <c r="Z131"/>
      <c r="AA131"/>
    </row>
    <row r="132" spans="1:33" s="37" customFormat="1" x14ac:dyDescent="0.25">
      <c r="A132" s="142"/>
      <c r="B132" s="142"/>
      <c r="C132" s="54"/>
      <c r="T132" s="146" t="str">
        <f t="shared" ref="T132:Y132" si="24">T6</f>
        <v>Coût estimé 2021</v>
      </c>
      <c r="U132" s="146" t="str">
        <f t="shared" si="24"/>
        <v>Coût estimé 2022</v>
      </c>
      <c r="V132" s="146" t="str">
        <f t="shared" si="24"/>
        <v>Coût estimé 2023</v>
      </c>
      <c r="W132" s="146" t="str">
        <f t="shared" si="24"/>
        <v>Coût estimé 2024</v>
      </c>
      <c r="X132" s="146" t="str">
        <f t="shared" si="24"/>
        <v>Coût estimé 2025</v>
      </c>
      <c r="Y132" s="146" t="str">
        <f t="shared" si="24"/>
        <v>Total5Ans</v>
      </c>
      <c r="Z132" s="188">
        <f>SUM(Y133:Y142)</f>
        <v>0</v>
      </c>
      <c r="AA132"/>
      <c r="AB132"/>
      <c r="AD132" s="54"/>
      <c r="AE132" s="54"/>
      <c r="AF132" s="54"/>
      <c r="AG132" s="54"/>
    </row>
    <row r="133" spans="1:33" s="37" customFormat="1" x14ac:dyDescent="0.25">
      <c r="A133" s="142"/>
      <c r="B133" s="142"/>
      <c r="C133" s="54"/>
      <c r="S133" s="146" t="str">
        <f>'Informations de base'!$C$65</f>
        <v>Capital</v>
      </c>
      <c r="T133" s="147">
        <f t="shared" ref="T133:Y142" si="25">SUMIF($AA$7:$AA$107,$S133,T$7:T$107)</f>
        <v>0</v>
      </c>
      <c r="U133" s="147">
        <f t="shared" si="25"/>
        <v>0</v>
      </c>
      <c r="V133" s="147">
        <f t="shared" si="25"/>
        <v>0</v>
      </c>
      <c r="W133" s="147">
        <f t="shared" si="25"/>
        <v>0</v>
      </c>
      <c r="X133" s="147">
        <f t="shared" si="25"/>
        <v>0</v>
      </c>
      <c r="Y133" s="147">
        <f t="shared" si="25"/>
        <v>0</v>
      </c>
      <c r="Z133"/>
      <c r="AA133"/>
      <c r="AB133"/>
      <c r="AD133" s="54"/>
      <c r="AE133" s="54"/>
      <c r="AF133" s="54"/>
      <c r="AG133" s="54"/>
    </row>
    <row r="134" spans="1:33" s="37" customFormat="1" x14ac:dyDescent="0.25">
      <c r="A134" s="142"/>
      <c r="B134" s="142"/>
      <c r="C134" s="54"/>
      <c r="S134" s="146" t="str">
        <f>'Informations de base'!$C$66</f>
        <v>Recurrent</v>
      </c>
      <c r="T134" s="147">
        <f t="shared" si="25"/>
        <v>0</v>
      </c>
      <c r="U134" s="147">
        <f t="shared" si="25"/>
        <v>0</v>
      </c>
      <c r="V134" s="147">
        <f t="shared" si="25"/>
        <v>0</v>
      </c>
      <c r="W134" s="147">
        <f t="shared" si="25"/>
        <v>0</v>
      </c>
      <c r="X134" s="147">
        <f t="shared" si="25"/>
        <v>0</v>
      </c>
      <c r="Y134" s="147">
        <f t="shared" si="25"/>
        <v>0</v>
      </c>
      <c r="Z134"/>
      <c r="AA134"/>
      <c r="AB134"/>
      <c r="AD134" s="54"/>
      <c r="AE134" s="54"/>
      <c r="AF134" s="54"/>
      <c r="AG134" s="54"/>
    </row>
    <row r="135" spans="1:33" s="37" customFormat="1" x14ac:dyDescent="0.25">
      <c r="A135" s="142"/>
      <c r="B135" s="142"/>
      <c r="C135" s="54"/>
      <c r="S135" s="146" t="str">
        <f>'Informations de base'!$C$67</f>
        <v>Autre 1</v>
      </c>
      <c r="T135" s="147">
        <f t="shared" si="25"/>
        <v>0</v>
      </c>
      <c r="U135" s="147">
        <f t="shared" si="25"/>
        <v>0</v>
      </c>
      <c r="V135" s="147">
        <f t="shared" si="25"/>
        <v>0</v>
      </c>
      <c r="W135" s="147">
        <f t="shared" si="25"/>
        <v>0</v>
      </c>
      <c r="X135" s="147">
        <f t="shared" si="25"/>
        <v>0</v>
      </c>
      <c r="Y135" s="147">
        <f t="shared" si="25"/>
        <v>0</v>
      </c>
      <c r="Z135"/>
      <c r="AA135"/>
      <c r="AB135"/>
      <c r="AD135" s="54"/>
      <c r="AE135" s="54"/>
      <c r="AF135" s="54"/>
      <c r="AG135" s="54"/>
    </row>
    <row r="136" spans="1:33" s="37" customFormat="1" x14ac:dyDescent="0.25">
      <c r="A136" s="142"/>
      <c r="B136" s="142"/>
      <c r="C136" s="54"/>
      <c r="S136" s="146" t="str">
        <f>'Informations de base'!$C$68</f>
        <v>Autre 2</v>
      </c>
      <c r="T136" s="147">
        <f t="shared" si="25"/>
        <v>0</v>
      </c>
      <c r="U136" s="147">
        <f t="shared" si="25"/>
        <v>0</v>
      </c>
      <c r="V136" s="147">
        <f t="shared" si="25"/>
        <v>0</v>
      </c>
      <c r="W136" s="147">
        <f t="shared" si="25"/>
        <v>0</v>
      </c>
      <c r="X136" s="147">
        <f t="shared" si="25"/>
        <v>0</v>
      </c>
      <c r="Y136" s="147">
        <f t="shared" si="25"/>
        <v>0</v>
      </c>
      <c r="Z136"/>
      <c r="AA136"/>
      <c r="AB136"/>
      <c r="AD136" s="54"/>
      <c r="AE136" s="54"/>
      <c r="AF136" s="54"/>
      <c r="AG136" s="54"/>
    </row>
    <row r="137" spans="1:33" s="37" customFormat="1" x14ac:dyDescent="0.25">
      <c r="A137" s="142"/>
      <c r="B137" s="142"/>
      <c r="C137" s="54"/>
      <c r="S137" s="146">
        <f>'Informations de base'!$C$69</f>
        <v>0</v>
      </c>
      <c r="T137" s="147">
        <f t="shared" si="25"/>
        <v>0</v>
      </c>
      <c r="U137" s="147">
        <f t="shared" si="25"/>
        <v>0</v>
      </c>
      <c r="V137" s="147">
        <f t="shared" si="25"/>
        <v>0</v>
      </c>
      <c r="W137" s="147">
        <f t="shared" si="25"/>
        <v>0</v>
      </c>
      <c r="X137" s="147">
        <f t="shared" si="25"/>
        <v>0</v>
      </c>
      <c r="Y137" s="147">
        <f t="shared" si="25"/>
        <v>0</v>
      </c>
      <c r="Z137"/>
      <c r="AA137"/>
      <c r="AB137"/>
      <c r="AD137" s="54"/>
      <c r="AE137" s="54"/>
      <c r="AF137" s="54"/>
      <c r="AG137" s="54"/>
    </row>
    <row r="138" spans="1:33" s="37" customFormat="1" x14ac:dyDescent="0.25">
      <c r="A138" s="142"/>
      <c r="B138" s="142"/>
      <c r="C138" s="54"/>
      <c r="S138" s="146">
        <f>'Informations de base'!$C$70</f>
        <v>0</v>
      </c>
      <c r="T138" s="147">
        <f t="shared" si="25"/>
        <v>0</v>
      </c>
      <c r="U138" s="147">
        <f t="shared" si="25"/>
        <v>0</v>
      </c>
      <c r="V138" s="147">
        <f t="shared" si="25"/>
        <v>0</v>
      </c>
      <c r="W138" s="147">
        <f t="shared" si="25"/>
        <v>0</v>
      </c>
      <c r="X138" s="147">
        <f t="shared" si="25"/>
        <v>0</v>
      </c>
      <c r="Y138" s="147">
        <f t="shared" si="25"/>
        <v>0</v>
      </c>
      <c r="Z138"/>
      <c r="AA138"/>
      <c r="AB138"/>
      <c r="AD138" s="54"/>
      <c r="AE138" s="54"/>
      <c r="AF138" s="54"/>
      <c r="AG138" s="54"/>
    </row>
    <row r="139" spans="1:33" s="37" customFormat="1" x14ac:dyDescent="0.25">
      <c r="A139" s="142"/>
      <c r="B139" s="142"/>
      <c r="C139" s="54"/>
      <c r="S139" s="146">
        <f>'Informations de base'!$C$71</f>
        <v>0</v>
      </c>
      <c r="T139" s="147">
        <f t="shared" si="25"/>
        <v>0</v>
      </c>
      <c r="U139" s="147">
        <f t="shared" si="25"/>
        <v>0</v>
      </c>
      <c r="V139" s="147">
        <f t="shared" si="25"/>
        <v>0</v>
      </c>
      <c r="W139" s="147">
        <f t="shared" si="25"/>
        <v>0</v>
      </c>
      <c r="X139" s="147">
        <f t="shared" si="25"/>
        <v>0</v>
      </c>
      <c r="Y139" s="147">
        <f t="shared" si="25"/>
        <v>0</v>
      </c>
      <c r="Z139"/>
      <c r="AA139"/>
      <c r="AB139"/>
      <c r="AD139" s="54"/>
      <c r="AE139" s="54"/>
      <c r="AF139" s="54"/>
      <c r="AG139" s="54"/>
    </row>
    <row r="140" spans="1:33" s="37" customFormat="1" x14ac:dyDescent="0.25">
      <c r="A140" s="142"/>
      <c r="B140" s="142"/>
      <c r="C140" s="54"/>
      <c r="S140" s="146">
        <f>'Informations de base'!$C$72</f>
        <v>0</v>
      </c>
      <c r="T140" s="147">
        <f t="shared" si="25"/>
        <v>0</v>
      </c>
      <c r="U140" s="147">
        <f t="shared" si="25"/>
        <v>0</v>
      </c>
      <c r="V140" s="147">
        <f t="shared" si="25"/>
        <v>0</v>
      </c>
      <c r="W140" s="147">
        <f t="shared" si="25"/>
        <v>0</v>
      </c>
      <c r="X140" s="147">
        <f t="shared" si="25"/>
        <v>0</v>
      </c>
      <c r="Y140" s="147">
        <f t="shared" si="25"/>
        <v>0</v>
      </c>
      <c r="Z140"/>
      <c r="AA140"/>
      <c r="AB140"/>
      <c r="AD140" s="54"/>
      <c r="AE140" s="54"/>
      <c r="AF140" s="54"/>
      <c r="AG140" s="54"/>
    </row>
    <row r="141" spans="1:33" s="37" customFormat="1" x14ac:dyDescent="0.25">
      <c r="A141" s="142"/>
      <c r="B141" s="142"/>
      <c r="C141" s="54"/>
      <c r="S141" s="146">
        <f>'Informations de base'!$C$73</f>
        <v>0</v>
      </c>
      <c r="T141" s="147">
        <f t="shared" si="25"/>
        <v>0</v>
      </c>
      <c r="U141" s="147">
        <f t="shared" si="25"/>
        <v>0</v>
      </c>
      <c r="V141" s="147">
        <f t="shared" si="25"/>
        <v>0</v>
      </c>
      <c r="W141" s="147">
        <f t="shared" si="25"/>
        <v>0</v>
      </c>
      <c r="X141" s="147">
        <f t="shared" si="25"/>
        <v>0</v>
      </c>
      <c r="Y141" s="147">
        <f t="shared" si="25"/>
        <v>0</v>
      </c>
      <c r="Z141"/>
      <c r="AA141"/>
      <c r="AB141"/>
      <c r="AD141" s="54"/>
      <c r="AE141" s="54"/>
      <c r="AF141" s="54"/>
      <c r="AG141" s="54"/>
    </row>
    <row r="142" spans="1:33" x14ac:dyDescent="0.25">
      <c r="S142" s="146">
        <f>'Informations de base'!$C$74</f>
        <v>0</v>
      </c>
      <c r="T142" s="147">
        <f t="shared" si="25"/>
        <v>0</v>
      </c>
      <c r="U142" s="147">
        <f t="shared" si="25"/>
        <v>0</v>
      </c>
      <c r="V142" s="147">
        <f t="shared" si="25"/>
        <v>0</v>
      </c>
      <c r="W142" s="147">
        <f t="shared" si="25"/>
        <v>0</v>
      </c>
      <c r="X142" s="147">
        <f t="shared" si="25"/>
        <v>0</v>
      </c>
      <c r="Y142" s="147">
        <f t="shared" si="25"/>
        <v>0</v>
      </c>
      <c r="Z142"/>
      <c r="AA142"/>
    </row>
    <row r="143" spans="1:33" x14ac:dyDescent="0.25">
      <c r="S143" s="145"/>
      <c r="Z143"/>
      <c r="AA143"/>
    </row>
    <row r="144" spans="1:33" x14ac:dyDescent="0.25">
      <c r="S144" s="145"/>
      <c r="Z144"/>
      <c r="AA144"/>
    </row>
    <row r="145" spans="1:33" s="37" customFormat="1" x14ac:dyDescent="0.25">
      <c r="A145" s="142"/>
      <c r="B145" s="142"/>
      <c r="C145" s="54"/>
      <c r="T145" s="146" t="str">
        <f t="shared" ref="T145:Y145" si="26">T6</f>
        <v>Coût estimé 2021</v>
      </c>
      <c r="U145" s="146" t="str">
        <f t="shared" si="26"/>
        <v>Coût estimé 2022</v>
      </c>
      <c r="V145" s="146" t="str">
        <f t="shared" si="26"/>
        <v>Coût estimé 2023</v>
      </c>
      <c r="W145" s="146" t="str">
        <f t="shared" si="26"/>
        <v>Coût estimé 2024</v>
      </c>
      <c r="X145" s="146" t="str">
        <f t="shared" si="26"/>
        <v>Coût estimé 2025</v>
      </c>
      <c r="Y145" s="146" t="str">
        <f t="shared" si="26"/>
        <v>Total5Ans</v>
      </c>
      <c r="Z145" s="188">
        <f>SUM(Y146:Y149)</f>
        <v>0</v>
      </c>
      <c r="AA145"/>
      <c r="AB145"/>
      <c r="AD145" s="54"/>
      <c r="AE145" s="54"/>
      <c r="AF145" s="54"/>
      <c r="AG145" s="54"/>
    </row>
    <row r="146" spans="1:33" s="37" customFormat="1" x14ac:dyDescent="0.25">
      <c r="A146" s="142"/>
      <c r="B146" s="142"/>
      <c r="C146" s="54"/>
      <c r="S146" s="146" t="str">
        <f>'Informations de base'!$B$65</f>
        <v>National</v>
      </c>
      <c r="T146" s="147">
        <f t="shared" ref="T146:Y149" si="27">SUMIF($H$7:$H$107,$S146,T$7:T$107)</f>
        <v>0</v>
      </c>
      <c r="U146" s="147">
        <f t="shared" si="27"/>
        <v>0</v>
      </c>
      <c r="V146" s="147">
        <f t="shared" si="27"/>
        <v>0</v>
      </c>
      <c r="W146" s="147">
        <f t="shared" si="27"/>
        <v>0</v>
      </c>
      <c r="X146" s="147">
        <f t="shared" si="27"/>
        <v>0</v>
      </c>
      <c r="Y146" s="147">
        <f t="shared" si="27"/>
        <v>0</v>
      </c>
      <c r="Z146"/>
      <c r="AA146"/>
      <c r="AB146"/>
      <c r="AD146" s="54"/>
      <c r="AE146" s="54"/>
      <c r="AF146" s="54"/>
      <c r="AG146" s="54"/>
    </row>
    <row r="147" spans="1:33" s="37" customFormat="1" x14ac:dyDescent="0.25">
      <c r="A147" s="142"/>
      <c r="B147" s="142"/>
      <c r="C147" s="54"/>
      <c r="S147" s="146" t="str">
        <f>'Informations de base'!$B$66</f>
        <v>Central</v>
      </c>
      <c r="T147" s="147">
        <f t="shared" si="27"/>
        <v>0</v>
      </c>
      <c r="U147" s="147">
        <f t="shared" si="27"/>
        <v>0</v>
      </c>
      <c r="V147" s="147">
        <f t="shared" si="27"/>
        <v>0</v>
      </c>
      <c r="W147" s="147">
        <f t="shared" si="27"/>
        <v>0</v>
      </c>
      <c r="X147" s="147">
        <f t="shared" si="27"/>
        <v>0</v>
      </c>
      <c r="Y147" s="147">
        <f t="shared" si="27"/>
        <v>0</v>
      </c>
      <c r="Z147"/>
      <c r="AA147"/>
      <c r="AB147"/>
      <c r="AD147" s="54"/>
      <c r="AE147" s="54"/>
      <c r="AF147" s="54"/>
      <c r="AG147" s="54"/>
    </row>
    <row r="148" spans="1:33" s="37" customFormat="1" x14ac:dyDescent="0.25">
      <c r="A148" s="142"/>
      <c r="B148" s="142"/>
      <c r="C148" s="54"/>
      <c r="S148" s="146" t="str">
        <f>'Informations de base'!$B$67</f>
        <v>Région</v>
      </c>
      <c r="T148" s="147">
        <f t="shared" si="27"/>
        <v>0</v>
      </c>
      <c r="U148" s="147">
        <f t="shared" si="27"/>
        <v>0</v>
      </c>
      <c r="V148" s="147">
        <f t="shared" si="27"/>
        <v>0</v>
      </c>
      <c r="W148" s="147">
        <f t="shared" si="27"/>
        <v>0</v>
      </c>
      <c r="X148" s="147">
        <f t="shared" si="27"/>
        <v>0</v>
      </c>
      <c r="Y148" s="147">
        <f t="shared" si="27"/>
        <v>0</v>
      </c>
      <c r="Z148"/>
      <c r="AA148"/>
      <c r="AB148"/>
      <c r="AD148" s="54"/>
      <c r="AE148" s="54"/>
      <c r="AF148" s="54"/>
      <c r="AG148" s="54"/>
    </row>
    <row r="149" spans="1:33" s="37" customFormat="1" x14ac:dyDescent="0.25">
      <c r="A149" s="142"/>
      <c r="B149" s="142"/>
      <c r="C149" s="54"/>
      <c r="S149" s="146" t="str">
        <f>'Informations de base'!$B$68</f>
        <v>District sanitaire/Centre de santé</v>
      </c>
      <c r="T149" s="147">
        <f t="shared" si="27"/>
        <v>0</v>
      </c>
      <c r="U149" s="147">
        <f t="shared" si="27"/>
        <v>0</v>
      </c>
      <c r="V149" s="147">
        <f t="shared" si="27"/>
        <v>0</v>
      </c>
      <c r="W149" s="147">
        <f t="shared" si="27"/>
        <v>0</v>
      </c>
      <c r="X149" s="147">
        <f t="shared" si="27"/>
        <v>0</v>
      </c>
      <c r="Y149" s="147">
        <f t="shared" si="27"/>
        <v>0</v>
      </c>
      <c r="Z149"/>
      <c r="AA149"/>
      <c r="AB149"/>
      <c r="AD149" s="54"/>
      <c r="AE149" s="54"/>
      <c r="AF149" s="54"/>
      <c r="AG149" s="54"/>
    </row>
    <row r="150" spans="1:33" s="37" customFormat="1" x14ac:dyDescent="0.25">
      <c r="A150" s="142"/>
      <c r="B150" s="142"/>
      <c r="C150" s="54"/>
      <c r="S150" s="146"/>
      <c r="T150" s="147"/>
      <c r="U150" s="147"/>
      <c r="V150" s="147"/>
      <c r="W150" s="147"/>
      <c r="X150" s="147"/>
      <c r="Y150" s="147"/>
      <c r="Z150"/>
      <c r="AA150"/>
      <c r="AB150"/>
      <c r="AD150" s="54"/>
      <c r="AE150" s="54"/>
      <c r="AF150" s="54"/>
      <c r="AG150" s="54"/>
    </row>
    <row r="151" spans="1:33" s="37" customFormat="1" x14ac:dyDescent="0.25">
      <c r="A151" s="142"/>
      <c r="B151" s="142"/>
      <c r="C151" s="54"/>
      <c r="T151" s="147"/>
      <c r="U151" s="147"/>
      <c r="V151" s="147"/>
      <c r="W151" s="147"/>
      <c r="X151" s="147"/>
      <c r="Y151" s="147"/>
      <c r="Z151"/>
      <c r="AA151"/>
      <c r="AB151"/>
      <c r="AD151" s="54"/>
      <c r="AE151" s="54"/>
      <c r="AF151" s="54"/>
      <c r="AG151" s="54"/>
    </row>
    <row r="152" spans="1:33" s="37" customFormat="1" x14ac:dyDescent="0.25">
      <c r="A152" s="142"/>
      <c r="B152" s="142"/>
      <c r="C152" s="54"/>
      <c r="T152" s="146" t="str">
        <f t="shared" ref="T152:Y152" si="28">T6</f>
        <v>Coût estimé 2021</v>
      </c>
      <c r="U152" s="146" t="str">
        <f t="shared" si="28"/>
        <v>Coût estimé 2022</v>
      </c>
      <c r="V152" s="146" t="str">
        <f t="shared" si="28"/>
        <v>Coût estimé 2023</v>
      </c>
      <c r="W152" s="146" t="str">
        <f t="shared" si="28"/>
        <v>Coût estimé 2024</v>
      </c>
      <c r="X152" s="146" t="str">
        <f t="shared" si="28"/>
        <v>Coût estimé 2025</v>
      </c>
      <c r="Y152" s="146" t="str">
        <f t="shared" si="28"/>
        <v>Total5Ans</v>
      </c>
      <c r="Z152" s="188">
        <f>SUM(Y153:Y170)</f>
        <v>0</v>
      </c>
      <c r="AA152"/>
      <c r="AB152"/>
      <c r="AD152" s="54"/>
      <c r="AE152" s="54"/>
      <c r="AF152" s="54"/>
      <c r="AG152" s="54"/>
    </row>
    <row r="153" spans="1:33" s="37" customFormat="1" x14ac:dyDescent="0.25">
      <c r="A153" s="142"/>
      <c r="B153" s="142"/>
      <c r="C153" s="54"/>
      <c r="S153" s="146" t="str">
        <f>'Informations de base'!$E$65</f>
        <v>Ministère chargé de la santé</v>
      </c>
      <c r="T153" s="147">
        <f t="shared" ref="T153:Y162" si="29">SUMIF($G$7:$G$107,$S153,T$7:T$107)</f>
        <v>0</v>
      </c>
      <c r="U153" s="147">
        <f t="shared" si="29"/>
        <v>0</v>
      </c>
      <c r="V153" s="147">
        <f t="shared" si="29"/>
        <v>0</v>
      </c>
      <c r="W153" s="147">
        <f t="shared" si="29"/>
        <v>0</v>
      </c>
      <c r="X153" s="147">
        <f t="shared" si="29"/>
        <v>0</v>
      </c>
      <c r="Y153" s="147">
        <f t="shared" si="29"/>
        <v>0</v>
      </c>
      <c r="Z153"/>
      <c r="AA153"/>
      <c r="AB153"/>
      <c r="AD153" s="54"/>
      <c r="AE153" s="54"/>
      <c r="AF153" s="54"/>
      <c r="AG153" s="54"/>
    </row>
    <row r="154" spans="1:33" s="37" customFormat="1" x14ac:dyDescent="0.25">
      <c r="A154" s="142"/>
      <c r="B154" s="142"/>
      <c r="C154" s="54"/>
      <c r="S154" s="146" t="str">
        <f>'Informations de base'!$E$66</f>
        <v xml:space="preserve">Ministère chargé de l'agriculture et de l'élevage </v>
      </c>
      <c r="T154" s="147">
        <f t="shared" si="29"/>
        <v>0</v>
      </c>
      <c r="U154" s="147">
        <f t="shared" si="29"/>
        <v>0</v>
      </c>
      <c r="V154" s="147">
        <f t="shared" si="29"/>
        <v>0</v>
      </c>
      <c r="W154" s="147">
        <f t="shared" si="29"/>
        <v>0</v>
      </c>
      <c r="X154" s="147">
        <f t="shared" si="29"/>
        <v>0</v>
      </c>
      <c r="Y154" s="147">
        <f t="shared" si="29"/>
        <v>0</v>
      </c>
      <c r="Z154"/>
      <c r="AA154"/>
      <c r="AB154"/>
      <c r="AD154" s="54"/>
      <c r="AE154" s="54"/>
      <c r="AF154" s="54"/>
      <c r="AG154" s="54"/>
    </row>
    <row r="155" spans="1:33" s="37" customFormat="1" x14ac:dyDescent="0.25">
      <c r="A155" s="142"/>
      <c r="B155" s="142"/>
      <c r="C155" s="54"/>
      <c r="S155" s="146" t="str">
        <f>'Informations de base'!$E$67</f>
        <v>Ministère chargé de l'environnement et des ressources forestières</v>
      </c>
      <c r="T155" s="147">
        <f t="shared" si="29"/>
        <v>0</v>
      </c>
      <c r="U155" s="147">
        <f t="shared" si="29"/>
        <v>0</v>
      </c>
      <c r="V155" s="147">
        <f t="shared" si="29"/>
        <v>0</v>
      </c>
      <c r="W155" s="147">
        <f t="shared" si="29"/>
        <v>0</v>
      </c>
      <c r="X155" s="147">
        <f t="shared" si="29"/>
        <v>0</v>
      </c>
      <c r="Y155" s="147">
        <f t="shared" si="29"/>
        <v>0</v>
      </c>
      <c r="Z155"/>
      <c r="AA155"/>
      <c r="AB155"/>
      <c r="AD155" s="54"/>
      <c r="AE155" s="54"/>
      <c r="AF155" s="54"/>
      <c r="AG155" s="54"/>
    </row>
    <row r="156" spans="1:33" x14ac:dyDescent="0.25">
      <c r="S156" s="146" t="str">
        <f>'Informations de base'!$E$68</f>
        <v>Ministère chargé de l'administration du territoire</v>
      </c>
      <c r="T156" s="147">
        <f t="shared" si="29"/>
        <v>0</v>
      </c>
      <c r="U156" s="147">
        <f t="shared" si="29"/>
        <v>0</v>
      </c>
      <c r="V156" s="147">
        <f t="shared" si="29"/>
        <v>0</v>
      </c>
      <c r="W156" s="147">
        <f t="shared" si="29"/>
        <v>0</v>
      </c>
      <c r="X156" s="147">
        <f t="shared" si="29"/>
        <v>0</v>
      </c>
      <c r="Y156" s="147">
        <f t="shared" si="29"/>
        <v>0</v>
      </c>
      <c r="Z156"/>
      <c r="AA156"/>
    </row>
    <row r="157" spans="1:33" x14ac:dyDescent="0.25">
      <c r="S157" s="146" t="str">
        <f>'Informations de base'!$E$69</f>
        <v xml:space="preserve">Ministère chargé de la sécurité </v>
      </c>
      <c r="T157" s="147">
        <f t="shared" si="29"/>
        <v>0</v>
      </c>
      <c r="U157" s="147">
        <f t="shared" si="29"/>
        <v>0</v>
      </c>
      <c r="V157" s="147">
        <f t="shared" si="29"/>
        <v>0</v>
      </c>
      <c r="W157" s="147">
        <f t="shared" si="29"/>
        <v>0</v>
      </c>
      <c r="X157" s="147">
        <f t="shared" si="29"/>
        <v>0</v>
      </c>
      <c r="Y157" s="147">
        <f t="shared" si="29"/>
        <v>0</v>
      </c>
      <c r="Z157"/>
      <c r="AA157"/>
    </row>
    <row r="158" spans="1:33" x14ac:dyDescent="0.25">
      <c r="S158" s="146" t="str">
        <f>'Informations de base'!$E$70</f>
        <v>Ministère  chargé de l'économie et des finances</v>
      </c>
      <c r="T158" s="147">
        <f t="shared" si="29"/>
        <v>0</v>
      </c>
      <c r="U158" s="147">
        <f t="shared" si="29"/>
        <v>0</v>
      </c>
      <c r="V158" s="147">
        <f t="shared" si="29"/>
        <v>0</v>
      </c>
      <c r="W158" s="147">
        <f t="shared" si="29"/>
        <v>0</v>
      </c>
      <c r="X158" s="147">
        <f t="shared" si="29"/>
        <v>0</v>
      </c>
      <c r="Y158" s="147">
        <f t="shared" si="29"/>
        <v>0</v>
      </c>
      <c r="Z158"/>
      <c r="AA158"/>
    </row>
    <row r="159" spans="1:33" x14ac:dyDescent="0.25">
      <c r="S159" s="146" t="str">
        <f>'Informations de base'!$E$71</f>
        <v>Ministère chargé du plan</v>
      </c>
      <c r="T159" s="147">
        <f t="shared" si="29"/>
        <v>0</v>
      </c>
      <c r="U159" s="147">
        <f t="shared" si="29"/>
        <v>0</v>
      </c>
      <c r="V159" s="147">
        <f t="shared" si="29"/>
        <v>0</v>
      </c>
      <c r="W159" s="147">
        <f t="shared" si="29"/>
        <v>0</v>
      </c>
      <c r="X159" s="147">
        <f t="shared" si="29"/>
        <v>0</v>
      </c>
      <c r="Y159" s="147">
        <f t="shared" si="29"/>
        <v>0</v>
      </c>
      <c r="Z159"/>
      <c r="AA159"/>
    </row>
    <row r="160" spans="1:33" x14ac:dyDescent="0.25">
      <c r="S160" s="146" t="str">
        <f>'Informations de base'!$E$72</f>
        <v xml:space="preserve">Ministère chargé de l'énergie et des mines </v>
      </c>
      <c r="T160" s="147">
        <f t="shared" si="29"/>
        <v>0</v>
      </c>
      <c r="U160" s="147">
        <f t="shared" si="29"/>
        <v>0</v>
      </c>
      <c r="V160" s="147">
        <f t="shared" si="29"/>
        <v>0</v>
      </c>
      <c r="W160" s="147">
        <f t="shared" si="29"/>
        <v>0</v>
      </c>
      <c r="X160" s="147">
        <f t="shared" si="29"/>
        <v>0</v>
      </c>
      <c r="Y160" s="147">
        <f t="shared" si="29"/>
        <v>0</v>
      </c>
      <c r="Z160"/>
      <c r="AA160"/>
    </row>
    <row r="161" spans="19:27" x14ac:dyDescent="0.25">
      <c r="S161" s="146" t="str">
        <f>'Informations de base'!$E$73</f>
        <v xml:space="preserve">Ministère chargé de l'enseignement supérieur </v>
      </c>
      <c r="T161" s="147">
        <f t="shared" si="29"/>
        <v>0</v>
      </c>
      <c r="U161" s="147">
        <f t="shared" si="29"/>
        <v>0</v>
      </c>
      <c r="V161" s="147">
        <f t="shared" si="29"/>
        <v>0</v>
      </c>
      <c r="W161" s="147">
        <f t="shared" si="29"/>
        <v>0</v>
      </c>
      <c r="X161" s="147">
        <f t="shared" si="29"/>
        <v>0</v>
      </c>
      <c r="Y161" s="147">
        <f t="shared" si="29"/>
        <v>0</v>
      </c>
      <c r="Z161"/>
      <c r="AA161"/>
    </row>
    <row r="162" spans="19:27" x14ac:dyDescent="0.25">
      <c r="S162" s="146" t="str">
        <f>'Informations de base'!$E74</f>
        <v>Ministère  chargé des affaires étrangères et de la coopération</v>
      </c>
      <c r="T162" s="147">
        <f t="shared" si="29"/>
        <v>0</v>
      </c>
      <c r="U162" s="147">
        <f t="shared" si="29"/>
        <v>0</v>
      </c>
      <c r="V162" s="147">
        <f t="shared" si="29"/>
        <v>0</v>
      </c>
      <c r="W162" s="147">
        <f t="shared" si="29"/>
        <v>0</v>
      </c>
      <c r="X162" s="147">
        <f t="shared" si="29"/>
        <v>0</v>
      </c>
      <c r="Y162" s="147">
        <f t="shared" si="29"/>
        <v>0</v>
      </c>
      <c r="Z162"/>
      <c r="AA162"/>
    </row>
    <row r="163" spans="19:27" x14ac:dyDescent="0.25">
      <c r="S163" s="146" t="str">
        <f>'Informations de base'!$E75</f>
        <v>Ministère chargé de la communication</v>
      </c>
      <c r="T163" s="147">
        <f t="shared" ref="T163:Y170" si="30">SUMIF($G$7:$G$107,$S163,T$7:T$107)</f>
        <v>0</v>
      </c>
      <c r="U163" s="147">
        <f t="shared" si="30"/>
        <v>0</v>
      </c>
      <c r="V163" s="147">
        <f t="shared" si="30"/>
        <v>0</v>
      </c>
      <c r="W163" s="147">
        <f t="shared" si="30"/>
        <v>0</v>
      </c>
      <c r="X163" s="147">
        <f t="shared" si="30"/>
        <v>0</v>
      </c>
      <c r="Y163" s="147">
        <f t="shared" si="30"/>
        <v>0</v>
      </c>
      <c r="Z163"/>
      <c r="AA163"/>
    </row>
    <row r="164" spans="19:27" x14ac:dyDescent="0.25">
      <c r="S164" s="146" t="str">
        <f>'Informations de base'!$E76</f>
        <v xml:space="preserve">Ministère chargé de l'économie maritime </v>
      </c>
      <c r="T164" s="147">
        <f t="shared" si="30"/>
        <v>0</v>
      </c>
      <c r="U164" s="147">
        <f t="shared" si="30"/>
        <v>0</v>
      </c>
      <c r="V164" s="147">
        <f t="shared" si="30"/>
        <v>0</v>
      </c>
      <c r="W164" s="147">
        <f t="shared" si="30"/>
        <v>0</v>
      </c>
      <c r="X164" s="147">
        <f t="shared" si="30"/>
        <v>0</v>
      </c>
      <c r="Y164" s="147">
        <f t="shared" si="30"/>
        <v>0</v>
      </c>
      <c r="Z164"/>
      <c r="AA164"/>
    </row>
    <row r="165" spans="19:27" x14ac:dyDescent="0.25">
      <c r="S165" s="146" t="str">
        <f>'Informations de base'!$E77</f>
        <v xml:space="preserve">Ministère chargé des transports </v>
      </c>
      <c r="T165" s="147">
        <f t="shared" si="30"/>
        <v>0</v>
      </c>
      <c r="U165" s="147">
        <f t="shared" si="30"/>
        <v>0</v>
      </c>
      <c r="V165" s="147">
        <f t="shared" si="30"/>
        <v>0</v>
      </c>
      <c r="W165" s="147">
        <f t="shared" si="30"/>
        <v>0</v>
      </c>
      <c r="X165" s="147">
        <f t="shared" si="30"/>
        <v>0</v>
      </c>
      <c r="Y165" s="147">
        <f t="shared" si="30"/>
        <v>0</v>
      </c>
      <c r="Z165"/>
      <c r="AA165"/>
    </row>
    <row r="166" spans="19:27" x14ac:dyDescent="0.25">
      <c r="S166" s="146" t="str">
        <f>'Informations de base'!$E78</f>
        <v>Ministère chargé du commerce</v>
      </c>
      <c r="T166" s="147">
        <f t="shared" si="30"/>
        <v>0</v>
      </c>
      <c r="U166" s="147">
        <f t="shared" si="30"/>
        <v>0</v>
      </c>
      <c r="V166" s="147">
        <f t="shared" si="30"/>
        <v>0</v>
      </c>
      <c r="W166" s="147">
        <f t="shared" si="30"/>
        <v>0</v>
      </c>
      <c r="X166" s="147">
        <f t="shared" si="30"/>
        <v>0</v>
      </c>
      <c r="Y166" s="147">
        <f t="shared" si="30"/>
        <v>0</v>
      </c>
      <c r="Z166"/>
      <c r="AA166"/>
    </row>
    <row r="167" spans="19:27" x14ac:dyDescent="0.25">
      <c r="S167" s="146" t="str">
        <f>'Informations de base'!$E79</f>
        <v>Autre 14</v>
      </c>
      <c r="T167" s="147">
        <f t="shared" si="30"/>
        <v>0</v>
      </c>
      <c r="U167" s="147">
        <f t="shared" si="30"/>
        <v>0</v>
      </c>
      <c r="V167" s="147">
        <f t="shared" si="30"/>
        <v>0</v>
      </c>
      <c r="W167" s="147">
        <f t="shared" si="30"/>
        <v>0</v>
      </c>
      <c r="X167" s="147">
        <f t="shared" si="30"/>
        <v>0</v>
      </c>
      <c r="Y167" s="147">
        <f t="shared" si="30"/>
        <v>0</v>
      </c>
      <c r="Z167"/>
      <c r="AA167"/>
    </row>
    <row r="168" spans="19:27" x14ac:dyDescent="0.25">
      <c r="S168" s="146" t="str">
        <f>'Informations de base'!$E80</f>
        <v>Autre 15</v>
      </c>
      <c r="T168" s="147">
        <f t="shared" si="30"/>
        <v>0</v>
      </c>
      <c r="U168" s="147">
        <f t="shared" si="30"/>
        <v>0</v>
      </c>
      <c r="V168" s="147">
        <f t="shared" si="30"/>
        <v>0</v>
      </c>
      <c r="W168" s="147">
        <f t="shared" si="30"/>
        <v>0</v>
      </c>
      <c r="X168" s="147">
        <f t="shared" si="30"/>
        <v>0</v>
      </c>
      <c r="Y168" s="147">
        <f t="shared" si="30"/>
        <v>0</v>
      </c>
      <c r="Z168"/>
      <c r="AA168"/>
    </row>
    <row r="169" spans="19:27" x14ac:dyDescent="0.25">
      <c r="S169" s="146" t="str">
        <f>'Informations de base'!$E81</f>
        <v>Autre 16</v>
      </c>
      <c r="T169" s="147">
        <f t="shared" si="30"/>
        <v>0</v>
      </c>
      <c r="U169" s="147">
        <f t="shared" si="30"/>
        <v>0</v>
      </c>
      <c r="V169" s="147">
        <f t="shared" si="30"/>
        <v>0</v>
      </c>
      <c r="W169" s="147">
        <f t="shared" si="30"/>
        <v>0</v>
      </c>
      <c r="X169" s="147">
        <f t="shared" si="30"/>
        <v>0</v>
      </c>
      <c r="Y169" s="147">
        <f t="shared" si="30"/>
        <v>0</v>
      </c>
      <c r="Z169"/>
      <c r="AA169"/>
    </row>
    <row r="170" spans="19:27" x14ac:dyDescent="0.25">
      <c r="S170" s="146" t="str">
        <f>'Informations de base'!$E82</f>
        <v>Autre 17</v>
      </c>
      <c r="T170" s="147">
        <f t="shared" si="30"/>
        <v>0</v>
      </c>
      <c r="U170" s="147">
        <f t="shared" si="30"/>
        <v>0</v>
      </c>
      <c r="V170" s="147">
        <f t="shared" si="30"/>
        <v>0</v>
      </c>
      <c r="W170" s="147">
        <f t="shared" si="30"/>
        <v>0</v>
      </c>
      <c r="X170" s="147">
        <f t="shared" si="30"/>
        <v>0</v>
      </c>
      <c r="Y170" s="147">
        <f t="shared" si="30"/>
        <v>0</v>
      </c>
      <c r="Z170"/>
      <c r="AA170"/>
    </row>
    <row r="171" spans="19:27" x14ac:dyDescent="0.25">
      <c r="S171"/>
      <c r="T171"/>
      <c r="U171"/>
      <c r="V171"/>
      <c r="W171"/>
      <c r="X171"/>
      <c r="Y171"/>
      <c r="Z171"/>
      <c r="AA171"/>
    </row>
    <row r="172" spans="19:27" x14ac:dyDescent="0.25">
      <c r="S172"/>
      <c r="T172"/>
      <c r="U172"/>
      <c r="V172"/>
      <c r="W172"/>
      <c r="X172"/>
      <c r="Y172"/>
      <c r="Z172"/>
      <c r="AA172"/>
    </row>
    <row r="173" spans="19:27" x14ac:dyDescent="0.25">
      <c r="S173"/>
      <c r="T173"/>
      <c r="U173"/>
      <c r="V173"/>
      <c r="W173"/>
      <c r="X173"/>
      <c r="Y173"/>
      <c r="Z173"/>
      <c r="AA173"/>
    </row>
    <row r="174" spans="19:27" x14ac:dyDescent="0.25">
      <c r="S174"/>
      <c r="T174"/>
      <c r="U174"/>
      <c r="V174"/>
      <c r="W174"/>
      <c r="X174"/>
      <c r="Y174"/>
      <c r="Z174"/>
      <c r="AA174"/>
    </row>
    <row r="175" spans="19:27" x14ac:dyDescent="0.25">
      <c r="S175"/>
      <c r="T175"/>
      <c r="U175"/>
      <c r="V175"/>
      <c r="W175"/>
      <c r="X175"/>
      <c r="Y175"/>
      <c r="Z175"/>
      <c r="AA175"/>
    </row>
    <row r="176" spans="19:27" x14ac:dyDescent="0.25">
      <c r="S176"/>
      <c r="T176"/>
      <c r="U176"/>
      <c r="V176"/>
      <c r="W176"/>
      <c r="X176"/>
      <c r="Y176"/>
      <c r="Z176"/>
      <c r="AA176"/>
    </row>
    <row r="177" spans="1:33" x14ac:dyDescent="0.25">
      <c r="S177"/>
      <c r="T177"/>
      <c r="U177"/>
      <c r="V177"/>
      <c r="W177"/>
      <c r="X177"/>
      <c r="Y177"/>
      <c r="Z177"/>
      <c r="AA177"/>
    </row>
    <row r="178" spans="1:33" x14ac:dyDescent="0.25">
      <c r="S178"/>
      <c r="T178"/>
      <c r="U178"/>
      <c r="V178"/>
      <c r="W178"/>
      <c r="X178"/>
      <c r="Y178"/>
      <c r="Z178"/>
      <c r="AA178"/>
    </row>
    <row r="179" spans="1:33" x14ac:dyDescent="0.25">
      <c r="S179"/>
      <c r="T179"/>
      <c r="U179"/>
      <c r="V179"/>
      <c r="W179"/>
      <c r="X179"/>
      <c r="Y179"/>
      <c r="Z179"/>
      <c r="AA179"/>
    </row>
    <row r="180" spans="1:33" x14ac:dyDescent="0.25">
      <c r="S180"/>
      <c r="T180"/>
      <c r="U180"/>
      <c r="V180"/>
      <c r="W180"/>
      <c r="X180"/>
      <c r="Y180"/>
      <c r="Z180"/>
      <c r="AA180"/>
    </row>
    <row r="181" spans="1:33" x14ac:dyDescent="0.25">
      <c r="S181"/>
      <c r="T181"/>
      <c r="U181"/>
      <c r="V181"/>
      <c r="W181"/>
      <c r="X181"/>
      <c r="Y181"/>
      <c r="Z181"/>
      <c r="AA181"/>
    </row>
    <row r="182" spans="1:33"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1">U6</f>
        <v>Coût estimé 2022</v>
      </c>
      <c r="V182" s="545" t="str">
        <f t="shared" si="31"/>
        <v>Coût estimé 2023</v>
      </c>
      <c r="W182" s="545" t="str">
        <f t="shared" si="31"/>
        <v>Coût estimé 2024</v>
      </c>
      <c r="X182" s="545" t="str">
        <f t="shared" si="31"/>
        <v>Coût estimé 2025</v>
      </c>
      <c r="Y182" s="545" t="str">
        <f t="shared" si="31"/>
        <v>Total5Ans</v>
      </c>
      <c r="Z182" s="188">
        <f>SUM(Y183:Y184)</f>
        <v>0</v>
      </c>
      <c r="AA182" s="543"/>
      <c r="AD182"/>
      <c r="AE182"/>
      <c r="AF182"/>
      <c r="AG182"/>
    </row>
    <row r="183" spans="1:33"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c r="AD183"/>
      <c r="AE183"/>
      <c r="AF183"/>
      <c r="AG183"/>
    </row>
    <row r="184" spans="1:33"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c r="AD184"/>
      <c r="AE184"/>
      <c r="AF184"/>
      <c r="AG184"/>
    </row>
    <row r="185" spans="1:33" x14ac:dyDescent="0.25">
      <c r="S185"/>
      <c r="T185"/>
      <c r="U185"/>
      <c r="V185"/>
      <c r="W185"/>
      <c r="X185"/>
      <c r="Y185"/>
      <c r="Z185"/>
      <c r="AA185"/>
    </row>
    <row r="186" spans="1:33" x14ac:dyDescent="0.25">
      <c r="S186"/>
      <c r="T186"/>
      <c r="U186"/>
      <c r="V186"/>
      <c r="W186"/>
      <c r="X186"/>
      <c r="Y186"/>
      <c r="Z186"/>
      <c r="AA186"/>
    </row>
    <row r="187" spans="1:33" x14ac:dyDescent="0.25">
      <c r="S187"/>
      <c r="T187"/>
      <c r="U187"/>
      <c r="V187"/>
      <c r="W187"/>
      <c r="X187"/>
      <c r="Y187"/>
      <c r="Z187"/>
      <c r="AA18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500-000000000000}"/>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dimension ref="A1:XFC203"/>
  <sheetViews>
    <sheetView topLeftCell="I134" zoomScale="70" zoomScaleNormal="70" workbookViewId="0">
      <selection activeCell="A182" sqref="A182:XFD184"/>
    </sheetView>
  </sheetViews>
  <sheetFormatPr defaultColWidth="9.140625" defaultRowHeight="15.75" outlineLevelRow="1" x14ac:dyDescent="0.25"/>
  <cols>
    <col min="1" max="1" width="7.42578125" style="142" bestFit="1" customWidth="1"/>
    <col min="2" max="2" width="30.140625" style="142" customWidth="1"/>
    <col min="3" max="3" width="30.140625" style="54" customWidth="1"/>
    <col min="4" max="4" width="23.42578125" style="37" customWidth="1"/>
    <col min="5" max="5" width="51.5703125" style="37" customWidth="1"/>
    <col min="6" max="6" width="40.5703125" style="37" customWidth="1"/>
    <col min="7" max="7" width="28.5703125" style="37" customWidth="1"/>
    <col min="8" max="8" width="22.140625" style="37" customWidth="1"/>
    <col min="9" max="9" width="27" style="37" customWidth="1"/>
    <col min="10" max="10" width="22.140625" style="37" customWidth="1"/>
    <col min="11" max="11" width="17.140625" style="37" customWidth="1"/>
    <col min="12" max="12" width="11.5703125" style="37" customWidth="1"/>
    <col min="13" max="13" width="17.140625" style="37" customWidth="1"/>
    <col min="14" max="14" width="16" style="37" bestFit="1" customWidth="1"/>
    <col min="15" max="19" width="6.42578125" style="37" bestFit="1" customWidth="1"/>
    <col min="20" max="24" width="19" style="262" bestFit="1" customWidth="1"/>
    <col min="25" max="25" width="16.5703125" style="262" bestFit="1" customWidth="1"/>
    <col min="26" max="26" width="14.5703125" style="37" customWidth="1"/>
    <col min="27" max="27" width="14.5703125" style="37" bestFit="1" customWidth="1"/>
    <col min="30" max="30" width="18.42578125" customWidth="1"/>
    <col min="31" max="31" width="19" customWidth="1"/>
    <col min="32" max="32" width="20.140625" customWidth="1"/>
    <col min="33" max="33" width="17.85546875" customWidth="1"/>
    <col min="40" max="55" width="9.42578125" bestFit="1" customWidth="1"/>
    <col min="60" max="61" width="10" bestFit="1" customWidth="1"/>
    <col min="62" max="64" width="9.42578125" bestFit="1" customWidth="1"/>
    <col min="66" max="67" width="9.42578125" bestFit="1" customWidth="1"/>
    <col min="68" max="68" width="10" bestFit="1" customWidth="1"/>
    <col min="69" max="71" width="9.42578125" bestFit="1" customWidth="1"/>
    <col min="72" max="72" width="12.42578125" bestFit="1" customWidth="1"/>
    <col min="138" max="138" width="9.42578125" bestFit="1" customWidth="1"/>
    <col min="139" max="140" width="11.140625" bestFit="1" customWidth="1"/>
    <col min="142" max="143" width="9.42578125" bestFit="1" customWidth="1"/>
    <col min="144" max="144" width="10" bestFit="1" customWidth="1"/>
    <col min="146" max="146" width="9.42578125" bestFit="1" customWidth="1"/>
    <col min="147" max="148" width="11.140625" bestFit="1" customWidth="1"/>
    <col min="150" max="151" width="9.42578125" bestFit="1" customWidth="1"/>
    <col min="152" max="152" width="10" bestFit="1" customWidth="1"/>
    <col min="154" max="156" width="9.42578125" bestFit="1" customWidth="1"/>
    <col min="158" max="160" width="9.42578125" bestFit="1" customWidth="1"/>
    <col min="162" max="164" width="9.42578125" bestFit="1" customWidth="1"/>
    <col min="166" max="168" width="9.42578125" bestFit="1" customWidth="1"/>
    <col min="170" max="172" width="9.42578125" bestFit="1" customWidth="1"/>
    <col min="174" max="176" width="9.42578125" bestFit="1" customWidth="1"/>
    <col min="177" max="177" width="11.140625" bestFit="1" customWidth="1"/>
    <col min="188" max="188" width="10" bestFit="1" customWidth="1"/>
  </cols>
  <sheetData>
    <row r="1" spans="1:193 16371:16383" x14ac:dyDescent="0.25">
      <c r="A1" s="137" t="str">
        <f>IF(ISNA(VLOOKUP(CountryName,CountriesCodes,2,FALSE))=TRUE,"",VLOOKUP(CountryName,CountriesCodes,2,FALSE)&amp; "FS1")</f>
        <v>TGO FS1</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611</v>
      </c>
      <c r="C2" s="34"/>
      <c r="D2" s="34"/>
      <c r="E2" s="34"/>
      <c r="F2" s="34"/>
      <c r="G2" s="34"/>
      <c r="H2" s="34"/>
      <c r="I2" s="34"/>
      <c r="J2" s="34"/>
      <c r="K2" s="34"/>
      <c r="L2" s="34"/>
      <c r="M2" s="34"/>
      <c r="N2" s="34"/>
      <c r="O2" s="34"/>
      <c r="P2" s="34"/>
      <c r="Q2" s="34"/>
      <c r="R2" s="34"/>
      <c r="S2" s="3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51" hidden="1" outlineLevel="1" x14ac:dyDescent="0.25">
      <c r="A3" s="139"/>
      <c r="B3" s="35" t="s">
        <v>612</v>
      </c>
      <c r="C3" s="35"/>
      <c r="D3" s="35"/>
      <c r="E3" s="35"/>
      <c r="F3" s="35"/>
      <c r="G3" s="35"/>
      <c r="H3" s="35"/>
      <c r="I3" s="35"/>
      <c r="J3" s="35"/>
      <c r="K3" s="35"/>
      <c r="L3" s="35"/>
      <c r="M3" s="35"/>
      <c r="N3" s="35"/>
      <c r="O3" s="35"/>
      <c r="P3" s="35"/>
      <c r="Q3" s="35"/>
      <c r="R3" s="35"/>
      <c r="S3" s="3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102.75" hidden="1" customHeight="1" outlineLevel="1" x14ac:dyDescent="0.25">
      <c r="A4" s="137"/>
      <c r="B4" s="36" t="s">
        <v>610</v>
      </c>
      <c r="C4" s="557"/>
      <c r="D4" s="558"/>
      <c r="E4" s="558"/>
      <c r="F4" s="558"/>
      <c r="G4" s="558"/>
      <c r="H4" s="36"/>
      <c r="N4" s="36"/>
    </row>
    <row r="5" spans="1:193 16371:16383" ht="46.5" collapsed="1" x14ac:dyDescent="0.25">
      <c r="A5" s="140"/>
      <c r="B5" s="40" t="s">
        <v>609</v>
      </c>
      <c r="C5" s="41" t="s">
        <v>842</v>
      </c>
      <c r="D5" s="41"/>
      <c r="E5" s="41"/>
      <c r="F5" s="41"/>
      <c r="G5" s="41"/>
      <c r="H5" s="41"/>
      <c r="I5" s="41"/>
      <c r="J5" s="41"/>
      <c r="K5" s="41"/>
      <c r="L5" s="41"/>
      <c r="M5" s="41"/>
      <c r="N5" s="41"/>
      <c r="O5" s="42" t="s">
        <v>574</v>
      </c>
      <c r="P5" s="43"/>
      <c r="Q5" s="43"/>
      <c r="R5" s="43"/>
      <c r="S5" s="43"/>
      <c r="T5" s="263" t="s">
        <v>573</v>
      </c>
      <c r="U5" s="264"/>
      <c r="V5" s="264"/>
      <c r="W5" s="264"/>
      <c r="X5" s="264"/>
      <c r="Y5" s="265"/>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f>COUNTA(AA7:AA101)</f>
        <v>0</v>
      </c>
      <c r="AC6">
        <f>COUNTA(N7:N101)</f>
        <v>0</v>
      </c>
      <c r="AD6" s="231" t="s">
        <v>779</v>
      </c>
      <c r="AE6" s="231" t="s">
        <v>780</v>
      </c>
      <c r="AF6" s="231" t="s">
        <v>781</v>
      </c>
      <c r="AG6" s="231" t="s">
        <v>782</v>
      </c>
    </row>
    <row r="7" spans="1:193 16371:16383" s="217" customFormat="1" x14ac:dyDescent="0.25">
      <c r="B7" s="50"/>
      <c r="C7" s="50"/>
      <c r="D7" s="50"/>
      <c r="E7" s="198"/>
      <c r="F7" s="198"/>
      <c r="G7" s="50"/>
      <c r="H7" s="50"/>
      <c r="I7" s="50"/>
      <c r="J7" s="234"/>
      <c r="K7" s="50"/>
      <c r="L7" s="50"/>
      <c r="M7" s="196"/>
      <c r="N7" s="274"/>
      <c r="O7" s="52"/>
      <c r="P7" s="52"/>
      <c r="Q7" s="52"/>
      <c r="R7" s="52"/>
      <c r="S7" s="52"/>
      <c r="T7" s="249">
        <f t="shared" ref="T7:T27" si="0">IF($N7="Pending",0,$N7*O7)</f>
        <v>0</v>
      </c>
      <c r="U7" s="249">
        <f t="shared" ref="U7:U27" si="1">IF($N7="Pending",0,$N7*P7)</f>
        <v>0</v>
      </c>
      <c r="V7" s="249">
        <f t="shared" ref="V7:V27" si="2">IF($N7="Pending",0,$N7*Q7)</f>
        <v>0</v>
      </c>
      <c r="W7" s="249">
        <f t="shared" ref="W7:W27" si="3">IF($N7="Pending",0,$N7*R7)</f>
        <v>0</v>
      </c>
      <c r="X7" s="249">
        <f t="shared" ref="X7:X27" si="4">IF($N7="Pending",0,$N7*S7)</f>
        <v>0</v>
      </c>
      <c r="Y7" s="249">
        <f t="shared" ref="Y7:Y27" si="5">SUM(T7:X7)</f>
        <v>0</v>
      </c>
      <c r="Z7" s="51"/>
      <c r="AA7" s="51"/>
      <c r="AB7" s="218"/>
      <c r="AC7" s="218"/>
      <c r="AD7" s="218"/>
      <c r="AE7" s="218"/>
      <c r="AF7" s="398"/>
      <c r="AG7" s="218"/>
    </row>
    <row r="8" spans="1:193 16371:16383" s="217" customFormat="1" x14ac:dyDescent="0.25">
      <c r="B8" s="50"/>
      <c r="C8" s="50"/>
      <c r="D8" s="50"/>
      <c r="E8" s="198"/>
      <c r="F8" s="50"/>
      <c r="G8" s="50"/>
      <c r="H8" s="50"/>
      <c r="I8" s="50"/>
      <c r="J8" s="234"/>
      <c r="K8" s="50"/>
      <c r="L8" s="50"/>
      <c r="M8" s="196"/>
      <c r="N8" s="274"/>
      <c r="O8" s="52"/>
      <c r="P8" s="52"/>
      <c r="Q8" s="52"/>
      <c r="R8" s="52"/>
      <c r="S8" s="52"/>
      <c r="T8" s="249">
        <f t="shared" si="0"/>
        <v>0</v>
      </c>
      <c r="U8" s="249">
        <f t="shared" si="1"/>
        <v>0</v>
      </c>
      <c r="V8" s="249">
        <f t="shared" si="2"/>
        <v>0</v>
      </c>
      <c r="W8" s="249">
        <f t="shared" si="3"/>
        <v>0</v>
      </c>
      <c r="X8" s="249">
        <f t="shared" si="4"/>
        <v>0</v>
      </c>
      <c r="Y8" s="249">
        <f t="shared" si="5"/>
        <v>0</v>
      </c>
      <c r="Z8" s="51"/>
      <c r="AA8" s="51"/>
      <c r="AB8" s="218"/>
      <c r="AC8" s="218"/>
      <c r="AD8" s="218"/>
      <c r="AE8" s="218"/>
      <c r="AF8" s="398"/>
      <c r="AG8" s="218"/>
    </row>
    <row r="9" spans="1:193 16371:16383" s="217" customFormat="1" x14ac:dyDescent="0.25">
      <c r="B9" s="50"/>
      <c r="C9" s="50"/>
      <c r="D9" s="50"/>
      <c r="E9" s="50"/>
      <c r="F9" s="50"/>
      <c r="G9" s="50"/>
      <c r="H9" s="50"/>
      <c r="I9" s="50"/>
      <c r="J9" s="234"/>
      <c r="K9" s="50"/>
      <c r="L9" s="50"/>
      <c r="M9" s="196"/>
      <c r="N9" s="49"/>
      <c r="O9" s="52"/>
      <c r="P9" s="52"/>
      <c r="Q9" s="52"/>
      <c r="R9" s="52"/>
      <c r="S9" s="52"/>
      <c r="T9" s="249">
        <f t="shared" si="0"/>
        <v>0</v>
      </c>
      <c r="U9" s="249">
        <f t="shared" si="1"/>
        <v>0</v>
      </c>
      <c r="V9" s="249">
        <f t="shared" si="2"/>
        <v>0</v>
      </c>
      <c r="W9" s="249">
        <f t="shared" si="3"/>
        <v>0</v>
      </c>
      <c r="X9" s="249">
        <f t="shared" si="4"/>
        <v>0</v>
      </c>
      <c r="Y9" s="249">
        <f t="shared" si="5"/>
        <v>0</v>
      </c>
      <c r="Z9" s="51"/>
      <c r="AA9" s="51"/>
      <c r="AB9" s="218"/>
      <c r="AC9" s="218"/>
      <c r="AD9" s="218"/>
      <c r="AE9" s="218"/>
      <c r="AF9" s="398"/>
      <c r="AG9" s="218"/>
    </row>
    <row r="10" spans="1:193 16371:16383" s="217" customFormat="1" x14ac:dyDescent="0.25">
      <c r="B10" s="50"/>
      <c r="C10" s="50"/>
      <c r="D10" s="50"/>
      <c r="E10" s="198"/>
      <c r="F10" s="50"/>
      <c r="G10" s="50"/>
      <c r="H10" s="50"/>
      <c r="I10" s="50"/>
      <c r="J10" s="234"/>
      <c r="K10" s="50"/>
      <c r="L10" s="50"/>
      <c r="M10" s="196"/>
      <c r="N10" s="49"/>
      <c r="O10" s="52"/>
      <c r="P10" s="52"/>
      <c r="Q10" s="52"/>
      <c r="R10" s="52"/>
      <c r="S10" s="52"/>
      <c r="T10" s="249">
        <f t="shared" si="0"/>
        <v>0</v>
      </c>
      <c r="U10" s="249">
        <f t="shared" si="1"/>
        <v>0</v>
      </c>
      <c r="V10" s="249">
        <f t="shared" si="2"/>
        <v>0</v>
      </c>
      <c r="W10" s="249">
        <f t="shared" si="3"/>
        <v>0</v>
      </c>
      <c r="X10" s="249">
        <f t="shared" si="4"/>
        <v>0</v>
      </c>
      <c r="Y10" s="249">
        <f t="shared" si="5"/>
        <v>0</v>
      </c>
      <c r="Z10" s="51"/>
      <c r="AA10" s="51"/>
      <c r="AB10" s="218"/>
      <c r="AC10" s="218"/>
      <c r="AD10" s="218"/>
      <c r="AE10" s="218"/>
      <c r="AF10" s="398"/>
      <c r="AG10" s="218"/>
    </row>
    <row r="11" spans="1:193 16371:16383" s="217" customFormat="1" x14ac:dyDescent="0.25">
      <c r="B11" s="50"/>
      <c r="C11" s="50"/>
      <c r="D11" s="50"/>
      <c r="E11" s="50"/>
      <c r="F11" s="50"/>
      <c r="G11" s="50"/>
      <c r="H11" s="50"/>
      <c r="I11" s="50"/>
      <c r="J11" s="234"/>
      <c r="K11" s="50"/>
      <c r="L11" s="50"/>
      <c r="M11" s="196"/>
      <c r="N11" s="274"/>
      <c r="O11" s="52"/>
      <c r="P11" s="52"/>
      <c r="Q11" s="52"/>
      <c r="R11" s="52"/>
      <c r="S11" s="52"/>
      <c r="T11" s="249">
        <f t="shared" si="0"/>
        <v>0</v>
      </c>
      <c r="U11" s="249">
        <f t="shared" si="1"/>
        <v>0</v>
      </c>
      <c r="V11" s="249">
        <f t="shared" si="2"/>
        <v>0</v>
      </c>
      <c r="W11" s="249">
        <f t="shared" si="3"/>
        <v>0</v>
      </c>
      <c r="X11" s="249">
        <f t="shared" si="4"/>
        <v>0</v>
      </c>
      <c r="Y11" s="249">
        <f t="shared" si="5"/>
        <v>0</v>
      </c>
      <c r="Z11" s="51"/>
      <c r="AA11" s="51"/>
      <c r="AB11" s="218"/>
      <c r="AC11" s="218"/>
      <c r="AD11" s="218"/>
      <c r="AE11" s="218"/>
      <c r="AF11" s="398"/>
      <c r="AG11" s="218"/>
    </row>
    <row r="12" spans="1:193 16371:16383" s="217" customFormat="1" x14ac:dyDescent="0.25">
      <c r="B12" s="198"/>
      <c r="C12" s="198"/>
      <c r="D12" s="198"/>
      <c r="E12" s="198"/>
      <c r="F12" s="198"/>
      <c r="G12" s="50"/>
      <c r="H12" s="50"/>
      <c r="I12" s="50"/>
      <c r="J12" s="234"/>
      <c r="K12" s="50"/>
      <c r="L12" s="50"/>
      <c r="M12" s="196"/>
      <c r="N12" s="274"/>
      <c r="O12" s="52"/>
      <c r="P12" s="52"/>
      <c r="Q12" s="52"/>
      <c r="R12" s="52"/>
      <c r="S12" s="52"/>
      <c r="T12" s="249">
        <f t="shared" si="0"/>
        <v>0</v>
      </c>
      <c r="U12" s="249">
        <f t="shared" si="1"/>
        <v>0</v>
      </c>
      <c r="V12" s="249">
        <f t="shared" si="2"/>
        <v>0</v>
      </c>
      <c r="W12" s="249">
        <f t="shared" si="3"/>
        <v>0</v>
      </c>
      <c r="X12" s="249">
        <f t="shared" si="4"/>
        <v>0</v>
      </c>
      <c r="Y12" s="249">
        <f t="shared" si="5"/>
        <v>0</v>
      </c>
      <c r="Z12" s="51"/>
      <c r="AA12" s="51"/>
      <c r="AB12" s="218"/>
      <c r="AC12" s="218"/>
      <c r="AD12" s="218"/>
      <c r="AE12" s="218"/>
      <c r="AF12" s="398"/>
      <c r="AG12" s="218"/>
    </row>
    <row r="13" spans="1:193 16371:16383" s="217" customFormat="1" x14ac:dyDescent="0.25">
      <c r="B13" s="50"/>
      <c r="C13" s="50"/>
      <c r="D13" s="50"/>
      <c r="E13" s="50"/>
      <c r="F13" s="50"/>
      <c r="G13" s="50"/>
      <c r="H13" s="50"/>
      <c r="I13" s="50"/>
      <c r="J13" s="234"/>
      <c r="K13" s="50"/>
      <c r="L13" s="50"/>
      <c r="M13" s="196"/>
      <c r="N13" s="274"/>
      <c r="O13" s="52"/>
      <c r="P13" s="52"/>
      <c r="Q13" s="52"/>
      <c r="R13" s="52"/>
      <c r="S13" s="52"/>
      <c r="T13" s="249">
        <f t="shared" si="0"/>
        <v>0</v>
      </c>
      <c r="U13" s="249">
        <f t="shared" si="1"/>
        <v>0</v>
      </c>
      <c r="V13" s="249">
        <f t="shared" si="2"/>
        <v>0</v>
      </c>
      <c r="W13" s="249">
        <f t="shared" si="3"/>
        <v>0</v>
      </c>
      <c r="X13" s="249">
        <f t="shared" si="4"/>
        <v>0</v>
      </c>
      <c r="Y13" s="249">
        <f t="shared" si="5"/>
        <v>0</v>
      </c>
      <c r="Z13" s="51"/>
      <c r="AA13" s="51"/>
      <c r="AB13" s="218"/>
      <c r="AC13" s="218"/>
      <c r="AD13" s="218"/>
      <c r="AE13" s="218"/>
      <c r="AF13" s="398"/>
      <c r="AG13" s="218"/>
    </row>
    <row r="14" spans="1:193 16371:16383" s="217" customFormat="1" x14ac:dyDescent="0.25">
      <c r="B14" s="198"/>
      <c r="C14" s="198"/>
      <c r="D14" s="198"/>
      <c r="E14" s="198"/>
      <c r="F14" s="198"/>
      <c r="G14" s="50"/>
      <c r="H14" s="50"/>
      <c r="I14" s="50"/>
      <c r="J14" s="234"/>
      <c r="K14" s="50"/>
      <c r="L14" s="50"/>
      <c r="M14" s="196"/>
      <c r="N14" s="49"/>
      <c r="O14" s="52"/>
      <c r="P14" s="52"/>
      <c r="Q14" s="52"/>
      <c r="R14" s="52"/>
      <c r="S14" s="52"/>
      <c r="T14" s="249">
        <f t="shared" si="0"/>
        <v>0</v>
      </c>
      <c r="U14" s="249">
        <f t="shared" si="1"/>
        <v>0</v>
      </c>
      <c r="V14" s="249">
        <f t="shared" si="2"/>
        <v>0</v>
      </c>
      <c r="W14" s="249">
        <f t="shared" si="3"/>
        <v>0</v>
      </c>
      <c r="X14" s="249">
        <f t="shared" si="4"/>
        <v>0</v>
      </c>
      <c r="Y14" s="249">
        <f t="shared" si="5"/>
        <v>0</v>
      </c>
      <c r="Z14" s="51"/>
      <c r="AA14" s="51"/>
      <c r="AB14" s="218"/>
      <c r="AC14" s="218"/>
      <c r="AD14" s="218"/>
      <c r="AE14" s="218"/>
      <c r="AF14" s="398"/>
      <c r="AG14" s="218"/>
    </row>
    <row r="15" spans="1:193 16371:16383" s="217" customFormat="1" x14ac:dyDescent="0.25">
      <c r="B15" s="198"/>
      <c r="C15" s="198"/>
      <c r="D15" s="198"/>
      <c r="E15" s="198"/>
      <c r="F15" s="198"/>
      <c r="G15" s="50"/>
      <c r="H15" s="50"/>
      <c r="I15" s="50"/>
      <c r="J15" s="234"/>
      <c r="K15" s="50"/>
      <c r="L15" s="50"/>
      <c r="M15" s="196"/>
      <c r="N15" s="274"/>
      <c r="O15" s="52"/>
      <c r="P15" s="52"/>
      <c r="Q15" s="52"/>
      <c r="R15" s="52"/>
      <c r="S15" s="52"/>
      <c r="T15" s="249">
        <f t="shared" si="0"/>
        <v>0</v>
      </c>
      <c r="U15" s="249">
        <f t="shared" si="1"/>
        <v>0</v>
      </c>
      <c r="V15" s="249">
        <f t="shared" si="2"/>
        <v>0</v>
      </c>
      <c r="W15" s="249">
        <f t="shared" si="3"/>
        <v>0</v>
      </c>
      <c r="X15" s="249">
        <f t="shared" si="4"/>
        <v>0</v>
      </c>
      <c r="Y15" s="249">
        <f t="shared" si="5"/>
        <v>0</v>
      </c>
      <c r="Z15" s="51"/>
      <c r="AA15" s="51"/>
      <c r="AB15" s="218"/>
      <c r="AC15" s="218"/>
      <c r="AD15" s="218"/>
      <c r="AE15" s="218"/>
      <c r="AF15" s="398"/>
      <c r="AG15" s="218"/>
    </row>
    <row r="16" spans="1:193 16371:16383" s="217" customFormat="1" x14ac:dyDescent="0.25">
      <c r="B16" s="198"/>
      <c r="C16" s="198"/>
      <c r="D16" s="198"/>
      <c r="E16" s="198"/>
      <c r="F16" s="198"/>
      <c r="G16" s="50"/>
      <c r="H16" s="50"/>
      <c r="I16" s="50"/>
      <c r="J16" s="50"/>
      <c r="K16" s="50"/>
      <c r="L16" s="50"/>
      <c r="M16" s="196"/>
      <c r="N16" s="274"/>
      <c r="O16" s="52"/>
      <c r="P16" s="52"/>
      <c r="Q16" s="52"/>
      <c r="R16" s="52"/>
      <c r="S16" s="52"/>
      <c r="T16" s="249">
        <f t="shared" si="0"/>
        <v>0</v>
      </c>
      <c r="U16" s="249">
        <f t="shared" si="1"/>
        <v>0</v>
      </c>
      <c r="V16" s="249">
        <f t="shared" si="2"/>
        <v>0</v>
      </c>
      <c r="W16" s="249">
        <f t="shared" si="3"/>
        <v>0</v>
      </c>
      <c r="X16" s="249">
        <f t="shared" si="4"/>
        <v>0</v>
      </c>
      <c r="Y16" s="249">
        <f t="shared" si="5"/>
        <v>0</v>
      </c>
      <c r="Z16" s="51"/>
      <c r="AA16" s="51"/>
      <c r="AB16" s="218"/>
      <c r="AC16" s="218"/>
      <c r="AD16" s="218"/>
      <c r="AE16" s="218"/>
      <c r="AF16" s="398"/>
      <c r="AG16" s="218"/>
    </row>
    <row r="17" spans="1:33" s="217" customFormat="1" x14ac:dyDescent="0.25">
      <c r="B17" s="50"/>
      <c r="C17" s="50"/>
      <c r="D17" s="50"/>
      <c r="E17" s="50"/>
      <c r="F17" s="50"/>
      <c r="G17" s="50"/>
      <c r="H17" s="50"/>
      <c r="I17" s="50"/>
      <c r="J17" s="50"/>
      <c r="K17" s="50"/>
      <c r="L17" s="50"/>
      <c r="M17" s="196"/>
      <c r="N17" s="274"/>
      <c r="O17" s="52"/>
      <c r="P17" s="52"/>
      <c r="Q17" s="52"/>
      <c r="R17" s="52"/>
      <c r="S17" s="52"/>
      <c r="T17" s="249">
        <f t="shared" si="0"/>
        <v>0</v>
      </c>
      <c r="U17" s="249">
        <f t="shared" si="1"/>
        <v>0</v>
      </c>
      <c r="V17" s="249">
        <f t="shared" si="2"/>
        <v>0</v>
      </c>
      <c r="W17" s="249">
        <f t="shared" si="3"/>
        <v>0</v>
      </c>
      <c r="X17" s="249">
        <f t="shared" si="4"/>
        <v>0</v>
      </c>
      <c r="Y17" s="249">
        <f t="shared" si="5"/>
        <v>0</v>
      </c>
      <c r="Z17" s="51"/>
      <c r="AA17" s="51"/>
      <c r="AB17" s="218"/>
      <c r="AC17" s="218"/>
      <c r="AD17" s="218"/>
      <c r="AE17" s="218"/>
      <c r="AF17" s="398"/>
      <c r="AG17" s="218"/>
    </row>
    <row r="18" spans="1:33" s="217" customFormat="1" x14ac:dyDescent="0.25">
      <c r="B18" s="50"/>
      <c r="C18" s="50"/>
      <c r="D18" s="50"/>
      <c r="E18" s="50"/>
      <c r="F18" s="50"/>
      <c r="G18" s="50"/>
      <c r="H18" s="50"/>
      <c r="I18" s="50"/>
      <c r="J18" s="50"/>
      <c r="K18" s="50"/>
      <c r="L18" s="50"/>
      <c r="M18" s="196"/>
      <c r="N18" s="274"/>
      <c r="O18" s="52"/>
      <c r="P18" s="52"/>
      <c r="Q18" s="52"/>
      <c r="R18" s="52"/>
      <c r="S18" s="52"/>
      <c r="T18" s="249">
        <f t="shared" si="0"/>
        <v>0</v>
      </c>
      <c r="U18" s="249">
        <f t="shared" si="1"/>
        <v>0</v>
      </c>
      <c r="V18" s="249">
        <f t="shared" si="2"/>
        <v>0</v>
      </c>
      <c r="W18" s="249">
        <f t="shared" si="3"/>
        <v>0</v>
      </c>
      <c r="X18" s="249">
        <f t="shared" si="4"/>
        <v>0</v>
      </c>
      <c r="Y18" s="249">
        <f t="shared" si="5"/>
        <v>0</v>
      </c>
      <c r="Z18" s="51"/>
      <c r="AA18" s="51"/>
      <c r="AB18" s="218"/>
      <c r="AC18" s="218"/>
      <c r="AD18" s="218"/>
      <c r="AE18" s="218"/>
      <c r="AF18" s="398"/>
      <c r="AG18" s="218"/>
    </row>
    <row r="19" spans="1:33" s="217" customFormat="1" x14ac:dyDescent="0.25">
      <c r="B19" s="50"/>
      <c r="C19" s="50"/>
      <c r="D19" s="50"/>
      <c r="E19" s="50"/>
      <c r="F19" s="50"/>
      <c r="G19" s="50"/>
      <c r="H19" s="50"/>
      <c r="I19" s="50"/>
      <c r="J19" s="50"/>
      <c r="K19" s="50"/>
      <c r="L19" s="50"/>
      <c r="M19" s="196"/>
      <c r="N19" s="49"/>
      <c r="O19" s="52"/>
      <c r="P19" s="52"/>
      <c r="Q19" s="52"/>
      <c r="R19" s="52"/>
      <c r="S19" s="52"/>
      <c r="T19" s="249">
        <f t="shared" si="0"/>
        <v>0</v>
      </c>
      <c r="U19" s="249">
        <f t="shared" si="1"/>
        <v>0</v>
      </c>
      <c r="V19" s="249">
        <f t="shared" si="2"/>
        <v>0</v>
      </c>
      <c r="W19" s="249">
        <f t="shared" si="3"/>
        <v>0</v>
      </c>
      <c r="X19" s="249">
        <f t="shared" si="4"/>
        <v>0</v>
      </c>
      <c r="Y19" s="249">
        <f t="shared" si="5"/>
        <v>0</v>
      </c>
      <c r="Z19" s="51"/>
      <c r="AA19" s="51"/>
    </row>
    <row r="20" spans="1:33" s="217" customFormat="1" x14ac:dyDescent="0.25">
      <c r="B20" s="50"/>
      <c r="C20" s="50"/>
      <c r="D20" s="50"/>
      <c r="E20" s="50"/>
      <c r="F20" s="50"/>
      <c r="G20" s="50"/>
      <c r="H20" s="50"/>
      <c r="I20" s="50"/>
      <c r="J20" s="50"/>
      <c r="K20" s="50"/>
      <c r="L20" s="50"/>
      <c r="M20" s="196"/>
      <c r="N20" s="274"/>
      <c r="O20" s="52"/>
      <c r="P20" s="52"/>
      <c r="Q20" s="52"/>
      <c r="R20" s="52"/>
      <c r="S20" s="52"/>
      <c r="T20" s="249">
        <f t="shared" si="0"/>
        <v>0</v>
      </c>
      <c r="U20" s="249">
        <f t="shared" si="1"/>
        <v>0</v>
      </c>
      <c r="V20" s="249">
        <f t="shared" si="2"/>
        <v>0</v>
      </c>
      <c r="W20" s="249">
        <f t="shared" si="3"/>
        <v>0</v>
      </c>
      <c r="X20" s="249">
        <f t="shared" si="4"/>
        <v>0</v>
      </c>
      <c r="Y20" s="249">
        <f t="shared" si="5"/>
        <v>0</v>
      </c>
      <c r="Z20" s="51"/>
      <c r="AA20" s="51"/>
    </row>
    <row r="21" spans="1:33" s="217" customFormat="1" x14ac:dyDescent="0.25">
      <c r="B21" s="50"/>
      <c r="C21" s="50"/>
      <c r="D21" s="50"/>
      <c r="E21" s="50"/>
      <c r="F21" s="50"/>
      <c r="G21" s="50"/>
      <c r="H21" s="50"/>
      <c r="I21" s="50"/>
      <c r="J21" s="50"/>
      <c r="K21" s="50"/>
      <c r="L21" s="50"/>
      <c r="M21" s="196"/>
      <c r="N21" s="49"/>
      <c r="O21" s="52"/>
      <c r="P21" s="52"/>
      <c r="Q21" s="52"/>
      <c r="R21" s="52"/>
      <c r="S21" s="52"/>
      <c r="T21" s="249">
        <f t="shared" si="0"/>
        <v>0</v>
      </c>
      <c r="U21" s="249">
        <f t="shared" si="1"/>
        <v>0</v>
      </c>
      <c r="V21" s="249">
        <f t="shared" si="2"/>
        <v>0</v>
      </c>
      <c r="W21" s="249">
        <f t="shared" si="3"/>
        <v>0</v>
      </c>
      <c r="X21" s="249">
        <f t="shared" si="4"/>
        <v>0</v>
      </c>
      <c r="Y21" s="249">
        <f t="shared" si="5"/>
        <v>0</v>
      </c>
      <c r="Z21" s="51"/>
      <c r="AA21" s="51"/>
    </row>
    <row r="22" spans="1:33" s="359" customFormat="1" x14ac:dyDescent="0.25">
      <c r="B22" s="198"/>
      <c r="C22" s="198"/>
      <c r="D22" s="198"/>
      <c r="E22" s="198"/>
      <c r="F22" s="198"/>
      <c r="G22" s="50"/>
      <c r="H22" s="50"/>
      <c r="I22" s="50"/>
      <c r="J22" s="50"/>
      <c r="K22" s="50"/>
      <c r="L22" s="50"/>
      <c r="M22" s="196"/>
      <c r="N22" s="274"/>
      <c r="O22" s="52"/>
      <c r="P22" s="52"/>
      <c r="Q22" s="52"/>
      <c r="R22" s="52"/>
      <c r="S22" s="268"/>
      <c r="T22" s="249">
        <f t="shared" si="0"/>
        <v>0</v>
      </c>
      <c r="U22" s="249">
        <f t="shared" si="1"/>
        <v>0</v>
      </c>
      <c r="V22" s="249">
        <f t="shared" si="2"/>
        <v>0</v>
      </c>
      <c r="W22" s="249">
        <f t="shared" si="3"/>
        <v>0</v>
      </c>
      <c r="X22" s="249">
        <f t="shared" si="4"/>
        <v>0</v>
      </c>
      <c r="Y22" s="249">
        <f t="shared" si="5"/>
        <v>0</v>
      </c>
      <c r="Z22" s="279"/>
      <c r="AA22" s="279"/>
      <c r="AD22" s="312"/>
      <c r="AE22" s="312"/>
      <c r="AF22" s="312"/>
      <c r="AG22" s="312"/>
    </row>
    <row r="23" spans="1:33" s="359" customFormat="1" x14ac:dyDescent="0.25">
      <c r="B23" s="198"/>
      <c r="C23" s="198"/>
      <c r="D23" s="198"/>
      <c r="E23" s="198"/>
      <c r="F23" s="198"/>
      <c r="G23" s="50"/>
      <c r="H23" s="50"/>
      <c r="I23" s="50"/>
      <c r="J23" s="50"/>
      <c r="K23" s="50"/>
      <c r="L23" s="50"/>
      <c r="M23" s="196"/>
      <c r="N23" s="274"/>
      <c r="O23" s="52"/>
      <c r="P23" s="52"/>
      <c r="Q23" s="52"/>
      <c r="R23" s="52"/>
      <c r="S23" s="268"/>
      <c r="T23" s="249">
        <f t="shared" si="0"/>
        <v>0</v>
      </c>
      <c r="U23" s="249">
        <f t="shared" si="1"/>
        <v>0</v>
      </c>
      <c r="V23" s="249">
        <f t="shared" si="2"/>
        <v>0</v>
      </c>
      <c r="W23" s="249">
        <f t="shared" si="3"/>
        <v>0</v>
      </c>
      <c r="X23" s="249">
        <f t="shared" si="4"/>
        <v>0</v>
      </c>
      <c r="Y23" s="249">
        <f t="shared" si="5"/>
        <v>0</v>
      </c>
      <c r="Z23" s="279"/>
      <c r="AA23" s="279"/>
      <c r="AD23" s="312"/>
      <c r="AE23" s="312"/>
      <c r="AF23" s="312"/>
      <c r="AG23" s="312"/>
    </row>
    <row r="24" spans="1:33" s="359" customFormat="1" x14ac:dyDescent="0.25">
      <c r="B24" s="198"/>
      <c r="C24" s="198"/>
      <c r="D24" s="198"/>
      <c r="E24" s="198"/>
      <c r="F24" s="198"/>
      <c r="G24" s="50"/>
      <c r="H24" s="50"/>
      <c r="I24" s="50"/>
      <c r="J24" s="50"/>
      <c r="K24" s="50"/>
      <c r="L24" s="50"/>
      <c r="M24" s="196"/>
      <c r="N24" s="274"/>
      <c r="O24" s="52"/>
      <c r="P24" s="52"/>
      <c r="Q24" s="52"/>
      <c r="R24" s="52"/>
      <c r="S24" s="268"/>
      <c r="T24" s="249">
        <f t="shared" si="0"/>
        <v>0</v>
      </c>
      <c r="U24" s="249">
        <f t="shared" si="1"/>
        <v>0</v>
      </c>
      <c r="V24" s="249">
        <f t="shared" si="2"/>
        <v>0</v>
      </c>
      <c r="W24" s="249">
        <f t="shared" si="3"/>
        <v>0</v>
      </c>
      <c r="X24" s="249">
        <f t="shared" si="4"/>
        <v>0</v>
      </c>
      <c r="Y24" s="249">
        <f t="shared" si="5"/>
        <v>0</v>
      </c>
      <c r="Z24" s="279"/>
      <c r="AA24" s="279"/>
      <c r="AD24" s="312"/>
      <c r="AE24" s="312"/>
      <c r="AF24" s="312"/>
      <c r="AG24" s="312"/>
    </row>
    <row r="25" spans="1:33" s="359" customFormat="1" x14ac:dyDescent="0.25">
      <c r="B25" s="50"/>
      <c r="C25" s="50"/>
      <c r="D25" s="222"/>
      <c r="E25" s="50"/>
      <c r="F25" s="50"/>
      <c r="G25" s="50"/>
      <c r="H25" s="50"/>
      <c r="I25" s="50"/>
      <c r="J25" s="50"/>
      <c r="K25" s="50"/>
      <c r="L25" s="50"/>
      <c r="M25" s="196"/>
      <c r="N25" s="274"/>
      <c r="O25" s="52"/>
      <c r="P25" s="52"/>
      <c r="Q25" s="52"/>
      <c r="R25" s="52"/>
      <c r="S25" s="268"/>
      <c r="T25" s="249">
        <f t="shared" si="0"/>
        <v>0</v>
      </c>
      <c r="U25" s="249">
        <f t="shared" si="1"/>
        <v>0</v>
      </c>
      <c r="V25" s="249">
        <f t="shared" si="2"/>
        <v>0</v>
      </c>
      <c r="W25" s="249">
        <f t="shared" si="3"/>
        <v>0</v>
      </c>
      <c r="X25" s="249">
        <f t="shared" si="4"/>
        <v>0</v>
      </c>
      <c r="Y25" s="249">
        <f t="shared" si="5"/>
        <v>0</v>
      </c>
      <c r="Z25" s="279"/>
      <c r="AA25" s="279"/>
      <c r="AD25" s="312"/>
      <c r="AE25" s="312"/>
      <c r="AF25" s="312"/>
      <c r="AG25" s="312"/>
    </row>
    <row r="26" spans="1:33" s="359" customFormat="1" x14ac:dyDescent="0.25">
      <c r="B26" s="50"/>
      <c r="C26" s="50"/>
      <c r="D26" s="222"/>
      <c r="E26" s="50"/>
      <c r="F26" s="50"/>
      <c r="G26" s="50"/>
      <c r="H26" s="50"/>
      <c r="I26" s="50"/>
      <c r="J26" s="50"/>
      <c r="K26" s="50"/>
      <c r="L26" s="50"/>
      <c r="M26" s="196"/>
      <c r="N26" s="274"/>
      <c r="O26" s="52"/>
      <c r="P26" s="52"/>
      <c r="Q26" s="52"/>
      <c r="R26" s="52"/>
      <c r="S26" s="268"/>
      <c r="T26" s="249">
        <f t="shared" si="0"/>
        <v>0</v>
      </c>
      <c r="U26" s="249">
        <f t="shared" si="1"/>
        <v>0</v>
      </c>
      <c r="V26" s="249">
        <f t="shared" si="2"/>
        <v>0</v>
      </c>
      <c r="W26" s="249">
        <f t="shared" si="3"/>
        <v>0</v>
      </c>
      <c r="X26" s="249">
        <f t="shared" si="4"/>
        <v>0</v>
      </c>
      <c r="Y26" s="249">
        <f t="shared" si="5"/>
        <v>0</v>
      </c>
      <c r="Z26" s="279"/>
      <c r="AA26" s="279"/>
      <c r="AD26" s="312"/>
      <c r="AE26" s="312"/>
      <c r="AF26" s="312"/>
      <c r="AG26" s="312"/>
    </row>
    <row r="27" spans="1:33" s="359" customFormat="1" x14ac:dyDescent="0.25">
      <c r="B27" s="50"/>
      <c r="C27" s="50"/>
      <c r="D27" s="222"/>
      <c r="E27" s="50"/>
      <c r="F27" s="50"/>
      <c r="G27" s="50"/>
      <c r="H27" s="50"/>
      <c r="I27" s="50"/>
      <c r="J27" s="50"/>
      <c r="K27" s="50"/>
      <c r="L27" s="50"/>
      <c r="M27" s="196"/>
      <c r="N27" s="274"/>
      <c r="O27" s="52"/>
      <c r="P27" s="52"/>
      <c r="Q27" s="52"/>
      <c r="R27" s="52"/>
      <c r="S27" s="268"/>
      <c r="T27" s="249">
        <f t="shared" si="0"/>
        <v>0</v>
      </c>
      <c r="U27" s="249">
        <f t="shared" si="1"/>
        <v>0</v>
      </c>
      <c r="V27" s="249">
        <f t="shared" si="2"/>
        <v>0</v>
      </c>
      <c r="W27" s="249">
        <f t="shared" si="3"/>
        <v>0</v>
      </c>
      <c r="X27" s="249">
        <f t="shared" si="4"/>
        <v>0</v>
      </c>
      <c r="Y27" s="249">
        <f t="shared" si="5"/>
        <v>0</v>
      </c>
      <c r="Z27" s="279"/>
      <c r="AA27" s="279"/>
      <c r="AD27" s="312"/>
      <c r="AE27" s="312"/>
      <c r="AF27" s="312"/>
      <c r="AG27" s="312"/>
    </row>
    <row r="28" spans="1:33" s="359" customFormat="1" x14ac:dyDescent="0.25">
      <c r="A28" s="50"/>
      <c r="B28" s="50"/>
      <c r="C28" s="50"/>
      <c r="D28" s="198"/>
      <c r="E28" s="50"/>
      <c r="F28" s="50"/>
      <c r="G28" s="50"/>
      <c r="H28" s="50"/>
      <c r="I28" s="50"/>
      <c r="J28" s="50"/>
      <c r="K28" s="50"/>
      <c r="L28" s="50"/>
      <c r="M28" s="196"/>
      <c r="N28" s="49"/>
      <c r="O28" s="52"/>
      <c r="P28" s="52"/>
      <c r="Q28" s="52"/>
      <c r="R28" s="52"/>
      <c r="S28" s="268"/>
      <c r="T28" s="249">
        <f t="shared" ref="T28:X28" si="6">IF($N28="Pending",0,$N28*O28)</f>
        <v>0</v>
      </c>
      <c r="U28" s="249">
        <f t="shared" si="6"/>
        <v>0</v>
      </c>
      <c r="V28" s="249">
        <f t="shared" si="6"/>
        <v>0</v>
      </c>
      <c r="W28" s="249">
        <f t="shared" si="6"/>
        <v>0</v>
      </c>
      <c r="X28" s="249">
        <f t="shared" si="6"/>
        <v>0</v>
      </c>
      <c r="Y28" s="249">
        <f t="shared" ref="Y28" si="7">SUM(T28:X28)</f>
        <v>0</v>
      </c>
      <c r="Z28" s="279"/>
      <c r="AA28" s="279"/>
      <c r="AD28" s="312"/>
      <c r="AE28" s="312"/>
      <c r="AF28" s="312"/>
      <c r="AG28" s="312"/>
    </row>
    <row r="29" spans="1:33" s="359" customFormat="1" x14ac:dyDescent="0.25">
      <c r="A29" s="208"/>
      <c r="B29" s="198"/>
      <c r="C29" s="198"/>
      <c r="D29" s="198"/>
      <c r="E29" s="198"/>
      <c r="F29" s="198"/>
      <c r="G29" s="198"/>
      <c r="H29" s="198"/>
      <c r="I29" s="198"/>
      <c r="J29" s="198"/>
      <c r="K29" s="198"/>
      <c r="L29" s="198"/>
      <c r="M29" s="198"/>
      <c r="N29" s="289"/>
      <c r="O29" s="279"/>
      <c r="P29" s="268"/>
      <c r="Q29" s="268"/>
      <c r="R29" s="268"/>
      <c r="S29" s="268"/>
      <c r="T29" s="249">
        <f t="shared" ref="T29:T71" si="8">IF($N29="Pending",0,$N29*O29)</f>
        <v>0</v>
      </c>
      <c r="U29" s="249">
        <f t="shared" ref="U29:U71" si="9">IF($N29="Pending",0,$N29*P29)</f>
        <v>0</v>
      </c>
      <c r="V29" s="249">
        <f t="shared" ref="V29:V71" si="10">IF($N29="Pending",0,$N29*Q29)</f>
        <v>0</v>
      </c>
      <c r="W29" s="249">
        <f t="shared" ref="W29:W71" si="11">IF($N29="Pending",0,$N29*R29)</f>
        <v>0</v>
      </c>
      <c r="X29" s="249">
        <f t="shared" ref="X29:X71" si="12">IF($N29="Pending",0,$N29*S29)</f>
        <v>0</v>
      </c>
      <c r="Y29" s="249">
        <f t="shared" ref="Y29:Y71" si="13">SUM(T29:X29)</f>
        <v>0</v>
      </c>
      <c r="Z29" s="279"/>
      <c r="AA29" s="279"/>
      <c r="AD29" s="312"/>
      <c r="AE29" s="312"/>
      <c r="AF29" s="312"/>
      <c r="AG29" s="312"/>
    </row>
    <row r="30" spans="1:33" s="359" customFormat="1" x14ac:dyDescent="0.25">
      <c r="A30" s="208"/>
      <c r="B30" s="198"/>
      <c r="C30" s="198"/>
      <c r="D30" s="198"/>
      <c r="E30" s="198"/>
      <c r="F30" s="198"/>
      <c r="G30" s="198"/>
      <c r="H30" s="198"/>
      <c r="I30" s="198"/>
      <c r="J30" s="198"/>
      <c r="K30" s="198"/>
      <c r="L30" s="198"/>
      <c r="M30" s="198"/>
      <c r="N30" s="279"/>
      <c r="O30" s="279"/>
      <c r="P30" s="268"/>
      <c r="Q30" s="268"/>
      <c r="R30" s="268"/>
      <c r="S30" s="268"/>
      <c r="T30" s="249">
        <f t="shared" si="8"/>
        <v>0</v>
      </c>
      <c r="U30" s="249">
        <f t="shared" si="9"/>
        <v>0</v>
      </c>
      <c r="V30" s="249">
        <f t="shared" si="10"/>
        <v>0</v>
      </c>
      <c r="W30" s="249">
        <f t="shared" si="11"/>
        <v>0</v>
      </c>
      <c r="X30" s="249">
        <f t="shared" si="12"/>
        <v>0</v>
      </c>
      <c r="Y30" s="249">
        <f t="shared" si="13"/>
        <v>0</v>
      </c>
      <c r="Z30" s="279"/>
      <c r="AA30" s="279"/>
      <c r="AD30" s="312"/>
      <c r="AE30" s="312"/>
      <c r="AF30" s="312"/>
      <c r="AG30" s="312"/>
    </row>
    <row r="31" spans="1:33" s="359" customFormat="1" x14ac:dyDescent="0.25">
      <c r="A31" s="208"/>
      <c r="B31" s="198"/>
      <c r="C31" s="198"/>
      <c r="D31" s="198"/>
      <c r="E31" s="198"/>
      <c r="F31" s="198"/>
      <c r="G31" s="198"/>
      <c r="H31" s="198"/>
      <c r="I31" s="198"/>
      <c r="J31" s="198"/>
      <c r="K31" s="198"/>
      <c r="L31" s="198"/>
      <c r="M31" s="198"/>
      <c r="N31" s="289"/>
      <c r="O31" s="279"/>
      <c r="P31" s="268"/>
      <c r="Q31" s="268"/>
      <c r="R31" s="268"/>
      <c r="S31" s="268"/>
      <c r="T31" s="249">
        <f t="shared" si="8"/>
        <v>0</v>
      </c>
      <c r="U31" s="249">
        <f t="shared" si="9"/>
        <v>0</v>
      </c>
      <c r="V31" s="249">
        <f t="shared" si="10"/>
        <v>0</v>
      </c>
      <c r="W31" s="249">
        <f t="shared" si="11"/>
        <v>0</v>
      </c>
      <c r="X31" s="249">
        <f t="shared" si="12"/>
        <v>0</v>
      </c>
      <c r="Y31" s="249">
        <f t="shared" si="13"/>
        <v>0</v>
      </c>
      <c r="Z31" s="279"/>
      <c r="AA31" s="279"/>
      <c r="AD31" s="312"/>
      <c r="AE31" s="312"/>
      <c r="AF31" s="312"/>
      <c r="AG31" s="312"/>
    </row>
    <row r="32" spans="1:33" s="359" customFormat="1" x14ac:dyDescent="0.25">
      <c r="A32" s="208"/>
      <c r="B32" s="198"/>
      <c r="C32" s="198"/>
      <c r="D32" s="198"/>
      <c r="E32" s="198"/>
      <c r="F32" s="198"/>
      <c r="G32" s="198"/>
      <c r="H32" s="198"/>
      <c r="I32" s="198"/>
      <c r="J32" s="198"/>
      <c r="K32" s="198"/>
      <c r="L32" s="198"/>
      <c r="M32" s="198"/>
      <c r="N32" s="289"/>
      <c r="O32" s="279"/>
      <c r="P32" s="268"/>
      <c r="Q32" s="268"/>
      <c r="R32" s="268"/>
      <c r="S32" s="268"/>
      <c r="T32" s="249">
        <f t="shared" si="8"/>
        <v>0</v>
      </c>
      <c r="U32" s="249">
        <f t="shared" si="9"/>
        <v>0</v>
      </c>
      <c r="V32" s="249">
        <f t="shared" si="10"/>
        <v>0</v>
      </c>
      <c r="W32" s="249">
        <f t="shared" si="11"/>
        <v>0</v>
      </c>
      <c r="X32" s="249">
        <f t="shared" si="12"/>
        <v>0</v>
      </c>
      <c r="Y32" s="249">
        <f t="shared" si="13"/>
        <v>0</v>
      </c>
      <c r="Z32" s="279"/>
      <c r="AA32" s="279"/>
      <c r="AD32" s="312"/>
      <c r="AE32" s="312"/>
      <c r="AF32" s="312"/>
      <c r="AG32" s="312"/>
    </row>
    <row r="33" spans="1:33" s="359" customFormat="1" x14ac:dyDescent="0.25">
      <c r="A33" s="208"/>
      <c r="B33" s="198"/>
      <c r="C33" s="198"/>
      <c r="D33" s="198"/>
      <c r="E33" s="198"/>
      <c r="F33" s="198"/>
      <c r="G33" s="198"/>
      <c r="H33" s="198"/>
      <c r="I33" s="198"/>
      <c r="J33" s="198"/>
      <c r="K33" s="198"/>
      <c r="L33" s="198"/>
      <c r="M33" s="198"/>
      <c r="N33" s="289"/>
      <c r="O33" s="279"/>
      <c r="P33" s="268"/>
      <c r="Q33" s="268"/>
      <c r="R33" s="268"/>
      <c r="S33" s="268"/>
      <c r="T33" s="249">
        <f t="shared" si="8"/>
        <v>0</v>
      </c>
      <c r="U33" s="249">
        <f t="shared" si="9"/>
        <v>0</v>
      </c>
      <c r="V33" s="249">
        <f t="shared" si="10"/>
        <v>0</v>
      </c>
      <c r="W33" s="249">
        <f t="shared" si="11"/>
        <v>0</v>
      </c>
      <c r="X33" s="249">
        <f t="shared" si="12"/>
        <v>0</v>
      </c>
      <c r="Y33" s="249">
        <f t="shared" si="13"/>
        <v>0</v>
      </c>
      <c r="Z33" s="279"/>
      <c r="AA33" s="279"/>
      <c r="AD33" s="312"/>
      <c r="AE33" s="312"/>
      <c r="AF33" s="312"/>
      <c r="AG33" s="312"/>
    </row>
    <row r="34" spans="1:33" s="378" customFormat="1" x14ac:dyDescent="0.25">
      <c r="A34" s="208"/>
      <c r="B34" s="198"/>
      <c r="C34" s="198"/>
      <c r="D34" s="198"/>
      <c r="E34" s="198"/>
      <c r="F34" s="198"/>
      <c r="G34" s="198"/>
      <c r="H34" s="198"/>
      <c r="I34" s="198"/>
      <c r="J34" s="198"/>
      <c r="K34" s="198"/>
      <c r="L34" s="198"/>
      <c r="M34" s="198"/>
      <c r="N34" s="289"/>
      <c r="O34" s="279"/>
      <c r="P34" s="268"/>
      <c r="Q34" s="268"/>
      <c r="R34" s="268"/>
      <c r="S34" s="268"/>
      <c r="T34" s="249">
        <f t="shared" si="8"/>
        <v>0</v>
      </c>
      <c r="U34" s="249">
        <f t="shared" si="9"/>
        <v>0</v>
      </c>
      <c r="V34" s="249">
        <f t="shared" si="10"/>
        <v>0</v>
      </c>
      <c r="W34" s="249">
        <f t="shared" si="11"/>
        <v>0</v>
      </c>
      <c r="X34" s="249">
        <f t="shared" si="12"/>
        <v>0</v>
      </c>
      <c r="Y34" s="249">
        <f t="shared" si="13"/>
        <v>0</v>
      </c>
      <c r="Z34" s="279"/>
      <c r="AA34" s="279"/>
      <c r="AD34" s="312"/>
      <c r="AE34" s="312"/>
      <c r="AF34" s="312"/>
      <c r="AG34" s="312"/>
    </row>
    <row r="35" spans="1:33" s="378" customFormat="1" x14ac:dyDescent="0.25">
      <c r="A35" s="208"/>
      <c r="B35" s="198"/>
      <c r="C35" s="198"/>
      <c r="D35" s="198"/>
      <c r="E35" s="198"/>
      <c r="F35" s="198"/>
      <c r="G35" s="198"/>
      <c r="H35" s="198"/>
      <c r="I35" s="198"/>
      <c r="J35" s="198"/>
      <c r="K35" s="198"/>
      <c r="L35" s="198"/>
      <c r="M35" s="198"/>
      <c r="N35" s="289"/>
      <c r="O35" s="279"/>
      <c r="P35" s="268"/>
      <c r="Q35" s="268"/>
      <c r="R35" s="268"/>
      <c r="S35" s="268"/>
      <c r="T35" s="249">
        <f t="shared" si="8"/>
        <v>0</v>
      </c>
      <c r="U35" s="249">
        <f t="shared" si="9"/>
        <v>0</v>
      </c>
      <c r="V35" s="249">
        <f t="shared" si="10"/>
        <v>0</v>
      </c>
      <c r="W35" s="249">
        <f t="shared" si="11"/>
        <v>0</v>
      </c>
      <c r="X35" s="249">
        <f t="shared" si="12"/>
        <v>0</v>
      </c>
      <c r="Y35" s="249">
        <f t="shared" si="13"/>
        <v>0</v>
      </c>
      <c r="Z35" s="279"/>
      <c r="AA35" s="279"/>
      <c r="AD35" s="312"/>
      <c r="AE35" s="312"/>
      <c r="AF35" s="312"/>
      <c r="AG35" s="312"/>
    </row>
    <row r="36" spans="1:33" s="378" customFormat="1" x14ac:dyDescent="0.25">
      <c r="A36" s="208"/>
      <c r="B36" s="198"/>
      <c r="C36" s="198"/>
      <c r="D36" s="198"/>
      <c r="E36" s="198"/>
      <c r="F36" s="198"/>
      <c r="G36" s="198"/>
      <c r="H36" s="198"/>
      <c r="I36" s="198"/>
      <c r="J36" s="198"/>
      <c r="K36" s="198"/>
      <c r="L36" s="198"/>
      <c r="M36" s="198"/>
      <c r="N36" s="279"/>
      <c r="O36" s="279"/>
      <c r="P36" s="268"/>
      <c r="Q36" s="268"/>
      <c r="R36" s="268"/>
      <c r="S36" s="268"/>
      <c r="T36" s="249">
        <f t="shared" si="8"/>
        <v>0</v>
      </c>
      <c r="U36" s="249">
        <f t="shared" si="9"/>
        <v>0</v>
      </c>
      <c r="V36" s="249">
        <f t="shared" si="10"/>
        <v>0</v>
      </c>
      <c r="W36" s="249">
        <f t="shared" si="11"/>
        <v>0</v>
      </c>
      <c r="X36" s="249">
        <f t="shared" si="12"/>
        <v>0</v>
      </c>
      <c r="Y36" s="249">
        <f t="shared" si="13"/>
        <v>0</v>
      </c>
      <c r="Z36" s="279"/>
      <c r="AA36" s="279"/>
      <c r="AD36" s="312"/>
      <c r="AE36" s="312"/>
      <c r="AF36" s="312"/>
      <c r="AG36" s="312"/>
    </row>
    <row r="37" spans="1:33" s="378" customFormat="1" x14ac:dyDescent="0.25">
      <c r="A37" s="208"/>
      <c r="B37" s="198"/>
      <c r="C37" s="198"/>
      <c r="D37" s="198"/>
      <c r="E37" s="198"/>
      <c r="F37" s="198"/>
      <c r="G37" s="198"/>
      <c r="H37" s="198"/>
      <c r="I37" s="198"/>
      <c r="J37" s="198"/>
      <c r="K37" s="198"/>
      <c r="L37" s="198"/>
      <c r="M37" s="198"/>
      <c r="N37" s="279"/>
      <c r="O37" s="279"/>
      <c r="P37" s="268"/>
      <c r="Q37" s="268"/>
      <c r="R37" s="268"/>
      <c r="S37" s="268"/>
      <c r="T37" s="249">
        <f t="shared" si="8"/>
        <v>0</v>
      </c>
      <c r="U37" s="249">
        <f t="shared" si="9"/>
        <v>0</v>
      </c>
      <c r="V37" s="249">
        <f t="shared" si="10"/>
        <v>0</v>
      </c>
      <c r="W37" s="249">
        <f t="shared" si="11"/>
        <v>0</v>
      </c>
      <c r="X37" s="249">
        <f t="shared" si="12"/>
        <v>0</v>
      </c>
      <c r="Y37" s="249">
        <f t="shared" si="13"/>
        <v>0</v>
      </c>
      <c r="Z37" s="279"/>
      <c r="AA37" s="279"/>
      <c r="AD37" s="312"/>
      <c r="AE37" s="312"/>
      <c r="AF37" s="312"/>
      <c r="AG37" s="312"/>
    </row>
    <row r="38" spans="1:33" s="378" customFormat="1" x14ac:dyDescent="0.25">
      <c r="A38" s="208"/>
      <c r="B38" s="198"/>
      <c r="C38" s="198"/>
      <c r="D38" s="198"/>
      <c r="E38" s="198"/>
      <c r="F38" s="198"/>
      <c r="G38" s="198"/>
      <c r="H38" s="198"/>
      <c r="I38" s="198"/>
      <c r="J38" s="198"/>
      <c r="K38" s="198"/>
      <c r="L38" s="198"/>
      <c r="M38" s="198"/>
      <c r="N38" s="289"/>
      <c r="O38" s="279"/>
      <c r="P38" s="268"/>
      <c r="Q38" s="268"/>
      <c r="R38" s="268"/>
      <c r="S38" s="268"/>
      <c r="T38" s="249">
        <f t="shared" si="8"/>
        <v>0</v>
      </c>
      <c r="U38" s="249">
        <f t="shared" si="9"/>
        <v>0</v>
      </c>
      <c r="V38" s="249">
        <f t="shared" si="10"/>
        <v>0</v>
      </c>
      <c r="W38" s="249">
        <f t="shared" si="11"/>
        <v>0</v>
      </c>
      <c r="X38" s="249">
        <f t="shared" si="12"/>
        <v>0</v>
      </c>
      <c r="Y38" s="249">
        <f t="shared" si="13"/>
        <v>0</v>
      </c>
      <c r="Z38" s="279"/>
      <c r="AA38" s="279"/>
      <c r="AD38" s="312"/>
      <c r="AE38" s="312"/>
      <c r="AF38" s="312"/>
      <c r="AG38" s="312"/>
    </row>
    <row r="39" spans="1:33" s="378" customFormat="1" x14ac:dyDescent="0.25">
      <c r="A39" s="208"/>
      <c r="B39" s="198"/>
      <c r="C39" s="198"/>
      <c r="D39" s="198"/>
      <c r="E39" s="198"/>
      <c r="F39" s="198"/>
      <c r="G39" s="198"/>
      <c r="H39" s="198"/>
      <c r="I39" s="198"/>
      <c r="J39" s="198"/>
      <c r="K39" s="198"/>
      <c r="L39" s="198"/>
      <c r="M39" s="198"/>
      <c r="N39" s="279"/>
      <c r="O39" s="279"/>
      <c r="P39" s="268"/>
      <c r="Q39" s="268"/>
      <c r="R39" s="268"/>
      <c r="S39" s="268"/>
      <c r="T39" s="249">
        <f t="shared" si="8"/>
        <v>0</v>
      </c>
      <c r="U39" s="249">
        <f t="shared" si="9"/>
        <v>0</v>
      </c>
      <c r="V39" s="249">
        <f t="shared" si="10"/>
        <v>0</v>
      </c>
      <c r="W39" s="249">
        <f t="shared" si="11"/>
        <v>0</v>
      </c>
      <c r="X39" s="249">
        <f t="shared" si="12"/>
        <v>0</v>
      </c>
      <c r="Y39" s="249">
        <f t="shared" si="13"/>
        <v>0</v>
      </c>
      <c r="Z39" s="279"/>
      <c r="AA39" s="279"/>
      <c r="AD39" s="312"/>
      <c r="AE39" s="312"/>
      <c r="AF39" s="312"/>
      <c r="AG39" s="312"/>
    </row>
    <row r="40" spans="1:33" s="378" customFormat="1" x14ac:dyDescent="0.25">
      <c r="A40" s="208"/>
      <c r="B40" s="198"/>
      <c r="C40" s="198"/>
      <c r="D40" s="198"/>
      <c r="E40" s="198"/>
      <c r="F40" s="198"/>
      <c r="G40" s="198"/>
      <c r="H40" s="198"/>
      <c r="I40" s="198"/>
      <c r="J40" s="198"/>
      <c r="K40" s="198"/>
      <c r="L40" s="198"/>
      <c r="M40" s="198"/>
      <c r="N40" s="279"/>
      <c r="O40" s="279"/>
      <c r="P40" s="268"/>
      <c r="Q40" s="268"/>
      <c r="R40" s="268"/>
      <c r="S40" s="268"/>
      <c r="T40" s="249">
        <f t="shared" si="8"/>
        <v>0</v>
      </c>
      <c r="U40" s="249">
        <f t="shared" si="9"/>
        <v>0</v>
      </c>
      <c r="V40" s="249">
        <f t="shared" si="10"/>
        <v>0</v>
      </c>
      <c r="W40" s="249">
        <f t="shared" si="11"/>
        <v>0</v>
      </c>
      <c r="X40" s="249">
        <f t="shared" si="12"/>
        <v>0</v>
      </c>
      <c r="Y40" s="249">
        <f t="shared" si="13"/>
        <v>0</v>
      </c>
      <c r="Z40" s="279"/>
      <c r="AA40" s="279"/>
      <c r="AD40" s="312"/>
      <c r="AE40" s="379"/>
      <c r="AF40" s="312"/>
      <c r="AG40" s="312"/>
    </row>
    <row r="41" spans="1:33" s="378" customFormat="1" x14ac:dyDescent="0.25">
      <c r="A41" s="189"/>
      <c r="B41" s="198"/>
      <c r="C41" s="198"/>
      <c r="D41" s="198"/>
      <c r="E41" s="198"/>
      <c r="F41" s="198"/>
      <c r="G41" s="198"/>
      <c r="H41" s="198"/>
      <c r="I41" s="198"/>
      <c r="J41" s="198"/>
      <c r="K41" s="198"/>
      <c r="L41" s="198"/>
      <c r="M41" s="198"/>
      <c r="N41" s="279"/>
      <c r="O41" s="279"/>
      <c r="P41" s="268"/>
      <c r="Q41" s="268"/>
      <c r="R41" s="268"/>
      <c r="S41" s="268"/>
      <c r="T41" s="249">
        <f t="shared" si="8"/>
        <v>0</v>
      </c>
      <c r="U41" s="249">
        <f t="shared" si="9"/>
        <v>0</v>
      </c>
      <c r="V41" s="249">
        <f t="shared" si="10"/>
        <v>0</v>
      </c>
      <c r="W41" s="249">
        <f t="shared" si="11"/>
        <v>0</v>
      </c>
      <c r="X41" s="249">
        <f t="shared" si="12"/>
        <v>0</v>
      </c>
      <c r="Y41" s="249">
        <f t="shared" si="13"/>
        <v>0</v>
      </c>
      <c r="Z41" s="279"/>
      <c r="AA41" s="279"/>
    </row>
    <row r="42" spans="1:33" s="378" customFormat="1" x14ac:dyDescent="0.25">
      <c r="A42" s="189"/>
      <c r="B42" s="198"/>
      <c r="C42" s="198"/>
      <c r="D42" s="198"/>
      <c r="E42" s="198"/>
      <c r="F42" s="198"/>
      <c r="G42" s="198"/>
      <c r="H42" s="198"/>
      <c r="I42" s="198"/>
      <c r="J42" s="198"/>
      <c r="K42" s="198"/>
      <c r="L42" s="198"/>
      <c r="M42" s="198"/>
      <c r="N42" s="198"/>
      <c r="O42" s="189"/>
      <c r="P42" s="190"/>
      <c r="Q42" s="190"/>
      <c r="R42" s="190"/>
      <c r="S42" s="190"/>
      <c r="T42" s="249">
        <f t="shared" si="8"/>
        <v>0</v>
      </c>
      <c r="U42" s="249">
        <f t="shared" si="9"/>
        <v>0</v>
      </c>
      <c r="V42" s="249">
        <f t="shared" si="10"/>
        <v>0</v>
      </c>
      <c r="W42" s="249">
        <f t="shared" si="11"/>
        <v>0</v>
      </c>
      <c r="X42" s="249">
        <f t="shared" si="12"/>
        <v>0</v>
      </c>
      <c r="Y42" s="249">
        <f t="shared" si="13"/>
        <v>0</v>
      </c>
      <c r="Z42" s="186"/>
      <c r="AA42" s="186"/>
    </row>
    <row r="43" spans="1:33" s="378" customFormat="1" x14ac:dyDescent="0.25">
      <c r="A43" s="189"/>
      <c r="B43" s="198"/>
      <c r="C43" s="198"/>
      <c r="D43" s="198"/>
      <c r="E43" s="198"/>
      <c r="F43" s="198"/>
      <c r="G43" s="198"/>
      <c r="H43" s="198"/>
      <c r="I43" s="198"/>
      <c r="J43" s="198"/>
      <c r="K43" s="198"/>
      <c r="L43" s="198"/>
      <c r="M43" s="198"/>
      <c r="N43" s="198"/>
      <c r="O43" s="189"/>
      <c r="P43" s="190"/>
      <c r="Q43" s="190"/>
      <c r="R43" s="190"/>
      <c r="S43" s="190"/>
      <c r="T43" s="249">
        <f t="shared" si="8"/>
        <v>0</v>
      </c>
      <c r="U43" s="249">
        <f t="shared" si="9"/>
        <v>0</v>
      </c>
      <c r="V43" s="249">
        <f t="shared" si="10"/>
        <v>0</v>
      </c>
      <c r="W43" s="249">
        <f t="shared" si="11"/>
        <v>0</v>
      </c>
      <c r="X43" s="249">
        <f t="shared" si="12"/>
        <v>0</v>
      </c>
      <c r="Y43" s="249">
        <f t="shared" si="13"/>
        <v>0</v>
      </c>
      <c r="Z43" s="186"/>
      <c r="AA43" s="186"/>
      <c r="AD43" s="380"/>
    </row>
    <row r="44" spans="1:33" s="378" customFormat="1" x14ac:dyDescent="0.25">
      <c r="A44" s="189"/>
      <c r="B44" s="198"/>
      <c r="C44" s="198"/>
      <c r="D44" s="198"/>
      <c r="E44" s="198"/>
      <c r="F44" s="198"/>
      <c r="G44" s="198"/>
      <c r="H44" s="198"/>
      <c r="I44" s="198"/>
      <c r="J44" s="198"/>
      <c r="K44" s="198"/>
      <c r="L44" s="198"/>
      <c r="M44" s="198"/>
      <c r="N44" s="198"/>
      <c r="O44" s="189"/>
      <c r="P44" s="190"/>
      <c r="Q44" s="190"/>
      <c r="R44" s="190"/>
      <c r="S44" s="190"/>
      <c r="T44" s="249">
        <f t="shared" si="8"/>
        <v>0</v>
      </c>
      <c r="U44" s="249">
        <f t="shared" si="9"/>
        <v>0</v>
      </c>
      <c r="V44" s="249">
        <f t="shared" si="10"/>
        <v>0</v>
      </c>
      <c r="W44" s="249">
        <f t="shared" si="11"/>
        <v>0</v>
      </c>
      <c r="X44" s="249">
        <f t="shared" si="12"/>
        <v>0</v>
      </c>
      <c r="Y44" s="249">
        <f t="shared" si="13"/>
        <v>0</v>
      </c>
      <c r="Z44" s="186"/>
      <c r="AA44" s="186"/>
    </row>
    <row r="45" spans="1:33" s="378" customFormat="1" x14ac:dyDescent="0.25">
      <c r="A45" s="189"/>
      <c r="B45" s="198"/>
      <c r="C45" s="198"/>
      <c r="D45" s="198"/>
      <c r="E45" s="198"/>
      <c r="F45" s="198"/>
      <c r="G45" s="198"/>
      <c r="H45" s="198"/>
      <c r="I45" s="198"/>
      <c r="J45" s="198"/>
      <c r="K45" s="198"/>
      <c r="L45" s="198"/>
      <c r="M45" s="198"/>
      <c r="N45" s="198"/>
      <c r="O45" s="189"/>
      <c r="P45" s="190"/>
      <c r="Q45" s="190"/>
      <c r="R45" s="190"/>
      <c r="S45" s="190"/>
      <c r="T45" s="249">
        <f t="shared" si="8"/>
        <v>0</v>
      </c>
      <c r="U45" s="249">
        <f t="shared" si="9"/>
        <v>0</v>
      </c>
      <c r="V45" s="249">
        <f t="shared" si="10"/>
        <v>0</v>
      </c>
      <c r="W45" s="249">
        <f t="shared" si="11"/>
        <v>0</v>
      </c>
      <c r="X45" s="249">
        <f t="shared" si="12"/>
        <v>0</v>
      </c>
      <c r="Y45" s="249">
        <f t="shared" si="13"/>
        <v>0</v>
      </c>
      <c r="Z45" s="186"/>
      <c r="AA45" s="186"/>
    </row>
    <row r="46" spans="1:33" s="378" customFormat="1" x14ac:dyDescent="0.25">
      <c r="A46" s="189"/>
      <c r="B46" s="198"/>
      <c r="C46" s="198"/>
      <c r="D46" s="198"/>
      <c r="E46" s="198"/>
      <c r="F46" s="198"/>
      <c r="G46" s="198"/>
      <c r="H46" s="198"/>
      <c r="I46" s="198"/>
      <c r="J46" s="198"/>
      <c r="K46" s="198"/>
      <c r="L46" s="198"/>
      <c r="M46" s="198"/>
      <c r="N46" s="198"/>
      <c r="O46" s="189"/>
      <c r="P46" s="190"/>
      <c r="Q46" s="190"/>
      <c r="R46" s="190"/>
      <c r="S46" s="190"/>
      <c r="T46" s="249">
        <f t="shared" si="8"/>
        <v>0</v>
      </c>
      <c r="U46" s="249">
        <f t="shared" si="9"/>
        <v>0</v>
      </c>
      <c r="V46" s="249">
        <f t="shared" si="10"/>
        <v>0</v>
      </c>
      <c r="W46" s="249">
        <f t="shared" si="11"/>
        <v>0</v>
      </c>
      <c r="X46" s="249">
        <f t="shared" si="12"/>
        <v>0</v>
      </c>
      <c r="Y46" s="249">
        <f t="shared" si="13"/>
        <v>0</v>
      </c>
      <c r="Z46" s="186"/>
      <c r="AA46" s="186"/>
    </row>
    <row r="47" spans="1:33" s="378" customFormat="1" x14ac:dyDescent="0.25">
      <c r="A47" s="189"/>
      <c r="B47" s="198"/>
      <c r="C47" s="198"/>
      <c r="D47" s="198"/>
      <c r="E47" s="198"/>
      <c r="F47" s="198"/>
      <c r="G47" s="198"/>
      <c r="H47" s="198"/>
      <c r="I47" s="198"/>
      <c r="J47" s="198"/>
      <c r="K47" s="198"/>
      <c r="L47" s="198"/>
      <c r="M47" s="198"/>
      <c r="N47" s="198"/>
      <c r="O47" s="189"/>
      <c r="P47" s="190"/>
      <c r="Q47" s="190"/>
      <c r="R47" s="190"/>
      <c r="S47" s="190"/>
      <c r="T47" s="249">
        <f t="shared" si="8"/>
        <v>0</v>
      </c>
      <c r="U47" s="249">
        <f t="shared" si="9"/>
        <v>0</v>
      </c>
      <c r="V47" s="249">
        <f t="shared" si="10"/>
        <v>0</v>
      </c>
      <c r="W47" s="249">
        <f t="shared" si="11"/>
        <v>0</v>
      </c>
      <c r="X47" s="249">
        <f t="shared" si="12"/>
        <v>0</v>
      </c>
      <c r="Y47" s="249">
        <f t="shared" si="13"/>
        <v>0</v>
      </c>
      <c r="Z47" s="186"/>
      <c r="AA47" s="186"/>
    </row>
    <row r="48" spans="1:33" s="378" customFormat="1" x14ac:dyDescent="0.25">
      <c r="A48" s="189"/>
      <c r="B48" s="198"/>
      <c r="C48" s="198"/>
      <c r="D48" s="198"/>
      <c r="E48" s="198"/>
      <c r="F48" s="198"/>
      <c r="G48" s="198"/>
      <c r="H48" s="198"/>
      <c r="I48" s="198"/>
      <c r="J48" s="198"/>
      <c r="K48" s="198"/>
      <c r="L48" s="198"/>
      <c r="M48" s="198"/>
      <c r="N48" s="198"/>
      <c r="O48" s="189"/>
      <c r="P48" s="190"/>
      <c r="Q48" s="190"/>
      <c r="R48" s="190"/>
      <c r="S48" s="190"/>
      <c r="T48" s="249">
        <f t="shared" si="8"/>
        <v>0</v>
      </c>
      <c r="U48" s="249">
        <f t="shared" si="9"/>
        <v>0</v>
      </c>
      <c r="V48" s="249">
        <f t="shared" si="10"/>
        <v>0</v>
      </c>
      <c r="W48" s="249">
        <f t="shared" si="11"/>
        <v>0</v>
      </c>
      <c r="X48" s="249">
        <f t="shared" si="12"/>
        <v>0</v>
      </c>
      <c r="Y48" s="249">
        <f t="shared" si="13"/>
        <v>0</v>
      </c>
      <c r="Z48" s="186"/>
      <c r="AA48" s="186"/>
    </row>
    <row r="49" spans="1:27" s="378" customFormat="1" x14ac:dyDescent="0.25">
      <c r="A49" s="189"/>
      <c r="B49" s="198"/>
      <c r="C49" s="198"/>
      <c r="D49" s="198"/>
      <c r="E49" s="198"/>
      <c r="F49" s="198"/>
      <c r="G49" s="198"/>
      <c r="H49" s="198"/>
      <c r="I49" s="198"/>
      <c r="J49" s="198"/>
      <c r="K49" s="198"/>
      <c r="L49" s="198"/>
      <c r="M49" s="198"/>
      <c r="N49" s="198"/>
      <c r="O49" s="189"/>
      <c r="P49" s="190"/>
      <c r="Q49" s="190"/>
      <c r="R49" s="190"/>
      <c r="S49" s="190"/>
      <c r="T49" s="249">
        <f t="shared" si="8"/>
        <v>0</v>
      </c>
      <c r="U49" s="249">
        <f t="shared" si="9"/>
        <v>0</v>
      </c>
      <c r="V49" s="249">
        <f t="shared" si="10"/>
        <v>0</v>
      </c>
      <c r="W49" s="249">
        <f t="shared" si="11"/>
        <v>0</v>
      </c>
      <c r="X49" s="249">
        <f t="shared" si="12"/>
        <v>0</v>
      </c>
      <c r="Y49" s="249">
        <f t="shared" si="13"/>
        <v>0</v>
      </c>
      <c r="Z49" s="186"/>
      <c r="AA49" s="186"/>
    </row>
    <row r="50" spans="1:27" s="378" customFormat="1" x14ac:dyDescent="0.25">
      <c r="A50" s="189"/>
      <c r="B50" s="198"/>
      <c r="C50" s="198"/>
      <c r="D50" s="198"/>
      <c r="E50" s="198"/>
      <c r="F50" s="198"/>
      <c r="G50" s="198"/>
      <c r="H50" s="198"/>
      <c r="I50" s="198"/>
      <c r="J50" s="198"/>
      <c r="K50" s="198"/>
      <c r="L50" s="198"/>
      <c r="M50" s="198"/>
      <c r="N50" s="198"/>
      <c r="O50" s="189"/>
      <c r="P50" s="190"/>
      <c r="Q50" s="190"/>
      <c r="R50" s="190"/>
      <c r="S50" s="190"/>
      <c r="T50" s="249">
        <f t="shared" si="8"/>
        <v>0</v>
      </c>
      <c r="U50" s="249">
        <f t="shared" si="9"/>
        <v>0</v>
      </c>
      <c r="V50" s="249">
        <f t="shared" si="10"/>
        <v>0</v>
      </c>
      <c r="W50" s="249">
        <f t="shared" si="11"/>
        <v>0</v>
      </c>
      <c r="X50" s="249">
        <f t="shared" si="12"/>
        <v>0</v>
      </c>
      <c r="Y50" s="249">
        <f t="shared" si="13"/>
        <v>0</v>
      </c>
      <c r="Z50" s="186"/>
      <c r="AA50" s="186"/>
    </row>
    <row r="51" spans="1:27" s="378" customFormat="1" x14ac:dyDescent="0.25">
      <c r="A51" s="189"/>
      <c r="B51" s="198"/>
      <c r="C51" s="198"/>
      <c r="D51" s="198"/>
      <c r="E51" s="198"/>
      <c r="F51" s="198"/>
      <c r="G51" s="198"/>
      <c r="H51" s="198"/>
      <c r="I51" s="198"/>
      <c r="J51" s="198"/>
      <c r="K51" s="198"/>
      <c r="L51" s="198"/>
      <c r="M51" s="198"/>
      <c r="N51" s="198"/>
      <c r="O51" s="189"/>
      <c r="P51" s="190"/>
      <c r="Q51" s="190"/>
      <c r="R51" s="190"/>
      <c r="S51" s="190"/>
      <c r="T51" s="249">
        <f t="shared" si="8"/>
        <v>0</v>
      </c>
      <c r="U51" s="249">
        <f t="shared" si="9"/>
        <v>0</v>
      </c>
      <c r="V51" s="249">
        <f t="shared" si="10"/>
        <v>0</v>
      </c>
      <c r="W51" s="249">
        <f t="shared" si="11"/>
        <v>0</v>
      </c>
      <c r="X51" s="249">
        <f t="shared" si="12"/>
        <v>0</v>
      </c>
      <c r="Y51" s="249">
        <f t="shared" si="13"/>
        <v>0</v>
      </c>
      <c r="Z51" s="186"/>
      <c r="AA51" s="186"/>
    </row>
    <row r="52" spans="1:27" s="378" customFormat="1" x14ac:dyDescent="0.25">
      <c r="A52" s="189"/>
      <c r="B52" s="198"/>
      <c r="C52" s="198"/>
      <c r="D52" s="198"/>
      <c r="E52" s="198"/>
      <c r="F52" s="198"/>
      <c r="G52" s="198"/>
      <c r="H52" s="198"/>
      <c r="I52" s="198"/>
      <c r="J52" s="198"/>
      <c r="K52" s="198"/>
      <c r="L52" s="198"/>
      <c r="M52" s="198"/>
      <c r="N52" s="198"/>
      <c r="O52" s="189"/>
      <c r="P52" s="190"/>
      <c r="Q52" s="190"/>
      <c r="R52" s="190"/>
      <c r="S52" s="190"/>
      <c r="T52" s="249">
        <f t="shared" si="8"/>
        <v>0</v>
      </c>
      <c r="U52" s="249">
        <f t="shared" si="9"/>
        <v>0</v>
      </c>
      <c r="V52" s="249">
        <f t="shared" si="10"/>
        <v>0</v>
      </c>
      <c r="W52" s="249">
        <f t="shared" si="11"/>
        <v>0</v>
      </c>
      <c r="X52" s="249">
        <f t="shared" si="12"/>
        <v>0</v>
      </c>
      <c r="Y52" s="249">
        <f t="shared" si="13"/>
        <v>0</v>
      </c>
      <c r="Z52" s="186"/>
      <c r="AA52" s="186"/>
    </row>
    <row r="53" spans="1:27" s="378" customFormat="1" x14ac:dyDescent="0.25">
      <c r="A53" s="189"/>
      <c r="B53" s="198"/>
      <c r="C53" s="198"/>
      <c r="D53" s="198"/>
      <c r="E53" s="198"/>
      <c r="F53" s="198"/>
      <c r="G53" s="198"/>
      <c r="H53" s="198"/>
      <c r="I53" s="198"/>
      <c r="J53" s="198"/>
      <c r="K53" s="198"/>
      <c r="L53" s="198"/>
      <c r="M53" s="198"/>
      <c r="N53" s="198"/>
      <c r="O53" s="189"/>
      <c r="P53" s="190"/>
      <c r="Q53" s="190"/>
      <c r="R53" s="190"/>
      <c r="S53" s="190"/>
      <c r="T53" s="249">
        <f t="shared" si="8"/>
        <v>0</v>
      </c>
      <c r="U53" s="249">
        <f t="shared" si="9"/>
        <v>0</v>
      </c>
      <c r="V53" s="249">
        <f t="shared" si="10"/>
        <v>0</v>
      </c>
      <c r="W53" s="249">
        <f t="shared" si="11"/>
        <v>0</v>
      </c>
      <c r="X53" s="249">
        <f t="shared" si="12"/>
        <v>0</v>
      </c>
      <c r="Y53" s="249">
        <f t="shared" si="13"/>
        <v>0</v>
      </c>
      <c r="Z53" s="186"/>
      <c r="AA53" s="186"/>
    </row>
    <row r="54" spans="1:27" s="192" customFormat="1" x14ac:dyDescent="0.25">
      <c r="A54" s="208"/>
      <c r="B54" s="198"/>
      <c r="C54" s="198"/>
      <c r="D54" s="198"/>
      <c r="E54" s="198"/>
      <c r="F54" s="198"/>
      <c r="G54" s="198"/>
      <c r="H54" s="198"/>
      <c r="I54" s="198"/>
      <c r="J54" s="198"/>
      <c r="K54" s="198"/>
      <c r="L54" s="198"/>
      <c r="M54" s="198"/>
      <c r="N54" s="198"/>
      <c r="O54" s="189"/>
      <c r="P54" s="190"/>
      <c r="Q54" s="190"/>
      <c r="R54" s="190"/>
      <c r="S54" s="190"/>
      <c r="T54" s="249">
        <f t="shared" si="8"/>
        <v>0</v>
      </c>
      <c r="U54" s="249">
        <f t="shared" si="9"/>
        <v>0</v>
      </c>
      <c r="V54" s="249">
        <f t="shared" si="10"/>
        <v>0</v>
      </c>
      <c r="W54" s="249">
        <f t="shared" si="11"/>
        <v>0</v>
      </c>
      <c r="X54" s="249">
        <f t="shared" si="12"/>
        <v>0</v>
      </c>
      <c r="Y54" s="249">
        <f t="shared" si="13"/>
        <v>0</v>
      </c>
      <c r="Z54" s="186"/>
      <c r="AA54" s="186"/>
    </row>
    <row r="55" spans="1:27" s="192" customFormat="1" x14ac:dyDescent="0.25">
      <c r="A55" s="208"/>
      <c r="B55" s="198"/>
      <c r="C55" s="198"/>
      <c r="D55" s="198"/>
      <c r="E55" s="198"/>
      <c r="F55" s="198"/>
      <c r="G55" s="198"/>
      <c r="H55" s="198"/>
      <c r="I55" s="198"/>
      <c r="J55" s="198"/>
      <c r="K55" s="198"/>
      <c r="L55" s="198"/>
      <c r="M55" s="198"/>
      <c r="N55" s="198"/>
      <c r="O55" s="189"/>
      <c r="P55" s="190"/>
      <c r="Q55" s="190"/>
      <c r="R55" s="190"/>
      <c r="S55" s="190"/>
      <c r="T55" s="249">
        <f t="shared" si="8"/>
        <v>0</v>
      </c>
      <c r="U55" s="249">
        <f t="shared" si="9"/>
        <v>0</v>
      </c>
      <c r="V55" s="249">
        <f t="shared" si="10"/>
        <v>0</v>
      </c>
      <c r="W55" s="249">
        <f t="shared" si="11"/>
        <v>0</v>
      </c>
      <c r="X55" s="249">
        <f t="shared" si="12"/>
        <v>0</v>
      </c>
      <c r="Y55" s="249">
        <f t="shared" si="13"/>
        <v>0</v>
      </c>
      <c r="Z55" s="186"/>
      <c r="AA55" s="186"/>
    </row>
    <row r="56" spans="1:27" s="192" customFormat="1" x14ac:dyDescent="0.25">
      <c r="A56" s="208"/>
      <c r="B56" s="198"/>
      <c r="C56" s="198"/>
      <c r="D56" s="198"/>
      <c r="E56" s="198"/>
      <c r="F56" s="198"/>
      <c r="G56" s="198"/>
      <c r="H56" s="198"/>
      <c r="I56" s="198"/>
      <c r="J56" s="198"/>
      <c r="K56" s="198"/>
      <c r="L56" s="198"/>
      <c r="M56" s="198"/>
      <c r="N56" s="198"/>
      <c r="O56" s="189"/>
      <c r="P56" s="190"/>
      <c r="Q56" s="190"/>
      <c r="R56" s="190"/>
      <c r="S56" s="190"/>
      <c r="T56" s="249">
        <f t="shared" si="8"/>
        <v>0</v>
      </c>
      <c r="U56" s="249">
        <f t="shared" si="9"/>
        <v>0</v>
      </c>
      <c r="V56" s="249">
        <f t="shared" si="10"/>
        <v>0</v>
      </c>
      <c r="W56" s="249">
        <f t="shared" si="11"/>
        <v>0</v>
      </c>
      <c r="X56" s="249">
        <f t="shared" si="12"/>
        <v>0</v>
      </c>
      <c r="Y56" s="249">
        <f t="shared" si="13"/>
        <v>0</v>
      </c>
      <c r="Z56" s="186"/>
      <c r="AA56" s="186"/>
    </row>
    <row r="57" spans="1:27" s="192" customFormat="1" x14ac:dyDescent="0.25">
      <c r="A57" s="208"/>
      <c r="B57" s="198"/>
      <c r="C57" s="198"/>
      <c r="D57" s="198"/>
      <c r="E57" s="198"/>
      <c r="F57" s="198"/>
      <c r="G57" s="198"/>
      <c r="H57" s="198"/>
      <c r="I57" s="198"/>
      <c r="J57" s="198"/>
      <c r="K57" s="198"/>
      <c r="L57" s="198"/>
      <c r="M57" s="198"/>
      <c r="N57" s="198"/>
      <c r="O57" s="189"/>
      <c r="P57" s="190"/>
      <c r="Q57" s="190"/>
      <c r="R57" s="190"/>
      <c r="S57" s="190"/>
      <c r="T57" s="249">
        <f t="shared" si="8"/>
        <v>0</v>
      </c>
      <c r="U57" s="249">
        <f t="shared" si="9"/>
        <v>0</v>
      </c>
      <c r="V57" s="249">
        <f t="shared" si="10"/>
        <v>0</v>
      </c>
      <c r="W57" s="249">
        <f t="shared" si="11"/>
        <v>0</v>
      </c>
      <c r="X57" s="249">
        <f t="shared" si="12"/>
        <v>0</v>
      </c>
      <c r="Y57" s="249">
        <f t="shared" si="13"/>
        <v>0</v>
      </c>
      <c r="Z57" s="186"/>
      <c r="AA57" s="186"/>
    </row>
    <row r="58" spans="1:27" s="192" customFormat="1" x14ac:dyDescent="0.25">
      <c r="A58" s="208"/>
      <c r="B58" s="198"/>
      <c r="C58" s="198"/>
      <c r="D58" s="198"/>
      <c r="E58" s="198"/>
      <c r="F58" s="198"/>
      <c r="G58" s="198"/>
      <c r="H58" s="198"/>
      <c r="I58" s="198"/>
      <c r="J58" s="198"/>
      <c r="K58" s="198"/>
      <c r="L58" s="198"/>
      <c r="M58" s="198"/>
      <c r="N58" s="198"/>
      <c r="O58" s="189"/>
      <c r="P58" s="190"/>
      <c r="Q58" s="190"/>
      <c r="R58" s="190"/>
      <c r="S58" s="190"/>
      <c r="T58" s="249">
        <f t="shared" si="8"/>
        <v>0</v>
      </c>
      <c r="U58" s="249">
        <f t="shared" si="9"/>
        <v>0</v>
      </c>
      <c r="V58" s="249">
        <f t="shared" si="10"/>
        <v>0</v>
      </c>
      <c r="W58" s="249">
        <f t="shared" si="11"/>
        <v>0</v>
      </c>
      <c r="X58" s="249">
        <f t="shared" si="12"/>
        <v>0</v>
      </c>
      <c r="Y58" s="249">
        <f t="shared" si="13"/>
        <v>0</v>
      </c>
      <c r="Z58" s="186"/>
      <c r="AA58" s="186"/>
    </row>
    <row r="59" spans="1:27" s="192" customFormat="1" x14ac:dyDescent="0.25">
      <c r="A59" s="208"/>
      <c r="B59" s="198"/>
      <c r="C59" s="198"/>
      <c r="D59" s="198"/>
      <c r="E59" s="198"/>
      <c r="F59" s="198"/>
      <c r="G59" s="198"/>
      <c r="H59" s="198"/>
      <c r="I59" s="198"/>
      <c r="J59" s="198"/>
      <c r="K59" s="198"/>
      <c r="L59" s="198"/>
      <c r="M59" s="198"/>
      <c r="N59" s="198"/>
      <c r="O59" s="189"/>
      <c r="P59" s="190"/>
      <c r="Q59" s="190"/>
      <c r="R59" s="190"/>
      <c r="S59" s="190"/>
      <c r="T59" s="249">
        <f t="shared" si="8"/>
        <v>0</v>
      </c>
      <c r="U59" s="249">
        <f t="shared" si="9"/>
        <v>0</v>
      </c>
      <c r="V59" s="249">
        <f t="shared" si="10"/>
        <v>0</v>
      </c>
      <c r="W59" s="249">
        <f t="shared" si="11"/>
        <v>0</v>
      </c>
      <c r="X59" s="249">
        <f t="shared" si="12"/>
        <v>0</v>
      </c>
      <c r="Y59" s="249">
        <f t="shared" si="13"/>
        <v>0</v>
      </c>
      <c r="Z59" s="186"/>
      <c r="AA59" s="186"/>
    </row>
    <row r="60" spans="1:27" s="192" customFormat="1" x14ac:dyDescent="0.25">
      <c r="A60" s="208"/>
      <c r="B60" s="198"/>
      <c r="C60" s="198"/>
      <c r="D60" s="198"/>
      <c r="E60" s="198"/>
      <c r="F60" s="198"/>
      <c r="G60" s="198"/>
      <c r="H60" s="198"/>
      <c r="I60" s="198"/>
      <c r="J60" s="198"/>
      <c r="K60" s="198"/>
      <c r="L60" s="198"/>
      <c r="M60" s="198"/>
      <c r="N60" s="198"/>
      <c r="O60" s="189"/>
      <c r="P60" s="190"/>
      <c r="Q60" s="190"/>
      <c r="R60" s="190"/>
      <c r="S60" s="190"/>
      <c r="T60" s="249">
        <f t="shared" si="8"/>
        <v>0</v>
      </c>
      <c r="U60" s="249">
        <f t="shared" si="9"/>
        <v>0</v>
      </c>
      <c r="V60" s="249">
        <f t="shared" si="10"/>
        <v>0</v>
      </c>
      <c r="W60" s="249">
        <f t="shared" si="11"/>
        <v>0</v>
      </c>
      <c r="X60" s="249">
        <f t="shared" si="12"/>
        <v>0</v>
      </c>
      <c r="Y60" s="249">
        <f t="shared" si="13"/>
        <v>0</v>
      </c>
      <c r="Z60" s="186"/>
      <c r="AA60" s="186"/>
    </row>
    <row r="61" spans="1:27" s="192" customFormat="1" x14ac:dyDescent="0.25">
      <c r="A61" s="208"/>
      <c r="B61" s="198"/>
      <c r="C61" s="198"/>
      <c r="D61" s="198"/>
      <c r="E61" s="198"/>
      <c r="F61" s="198"/>
      <c r="G61" s="198"/>
      <c r="H61" s="198"/>
      <c r="I61" s="198"/>
      <c r="J61" s="198"/>
      <c r="K61" s="198"/>
      <c r="L61" s="198"/>
      <c r="M61" s="198"/>
      <c r="N61" s="198"/>
      <c r="O61" s="189"/>
      <c r="P61" s="190"/>
      <c r="Q61" s="190"/>
      <c r="R61" s="190"/>
      <c r="S61" s="190"/>
      <c r="T61" s="249">
        <f t="shared" si="8"/>
        <v>0</v>
      </c>
      <c r="U61" s="249">
        <f t="shared" si="9"/>
        <v>0</v>
      </c>
      <c r="V61" s="249">
        <f t="shared" si="10"/>
        <v>0</v>
      </c>
      <c r="W61" s="249">
        <f t="shared" si="11"/>
        <v>0</v>
      </c>
      <c r="X61" s="249">
        <f t="shared" si="12"/>
        <v>0</v>
      </c>
      <c r="Y61" s="249">
        <f t="shared" si="13"/>
        <v>0</v>
      </c>
      <c r="Z61" s="186"/>
      <c r="AA61" s="186"/>
    </row>
    <row r="62" spans="1:27" s="192" customFormat="1" x14ac:dyDescent="0.25">
      <c r="A62" s="208"/>
      <c r="B62" s="198"/>
      <c r="C62" s="198"/>
      <c r="D62" s="198"/>
      <c r="E62" s="198"/>
      <c r="F62" s="198"/>
      <c r="G62" s="198"/>
      <c r="H62" s="198"/>
      <c r="I62" s="198"/>
      <c r="J62" s="198"/>
      <c r="K62" s="198"/>
      <c r="L62" s="198"/>
      <c r="M62" s="198"/>
      <c r="N62" s="198"/>
      <c r="O62" s="189"/>
      <c r="P62" s="190"/>
      <c r="Q62" s="190"/>
      <c r="R62" s="190"/>
      <c r="S62" s="190"/>
      <c r="T62" s="249">
        <f t="shared" si="8"/>
        <v>0</v>
      </c>
      <c r="U62" s="249">
        <f t="shared" si="9"/>
        <v>0</v>
      </c>
      <c r="V62" s="249">
        <f t="shared" si="10"/>
        <v>0</v>
      </c>
      <c r="W62" s="249">
        <f t="shared" si="11"/>
        <v>0</v>
      </c>
      <c r="X62" s="249">
        <f t="shared" si="12"/>
        <v>0</v>
      </c>
      <c r="Y62" s="249">
        <f t="shared" si="13"/>
        <v>0</v>
      </c>
      <c r="Z62" s="186"/>
      <c r="AA62" s="186"/>
    </row>
    <row r="63" spans="1:27" s="192" customFormat="1" x14ac:dyDescent="0.25">
      <c r="A63" s="208"/>
      <c r="B63" s="198"/>
      <c r="C63" s="198"/>
      <c r="D63" s="198"/>
      <c r="E63" s="198"/>
      <c r="F63" s="198"/>
      <c r="G63" s="198"/>
      <c r="H63" s="198"/>
      <c r="I63" s="198"/>
      <c r="J63" s="198"/>
      <c r="K63" s="198"/>
      <c r="L63" s="198"/>
      <c r="M63" s="198"/>
      <c r="N63" s="198"/>
      <c r="O63" s="189"/>
      <c r="P63" s="190"/>
      <c r="Q63" s="190"/>
      <c r="R63" s="190"/>
      <c r="S63" s="190"/>
      <c r="T63" s="249">
        <f t="shared" si="8"/>
        <v>0</v>
      </c>
      <c r="U63" s="249">
        <f t="shared" si="9"/>
        <v>0</v>
      </c>
      <c r="V63" s="249">
        <f t="shared" si="10"/>
        <v>0</v>
      </c>
      <c r="W63" s="249">
        <f t="shared" si="11"/>
        <v>0</v>
      </c>
      <c r="X63" s="249">
        <f t="shared" si="12"/>
        <v>0</v>
      </c>
      <c r="Y63" s="249">
        <f t="shared" si="13"/>
        <v>0</v>
      </c>
      <c r="Z63" s="186"/>
      <c r="AA63" s="186"/>
    </row>
    <row r="64" spans="1:27" s="192" customFormat="1" x14ac:dyDescent="0.25">
      <c r="A64" s="208"/>
      <c r="B64" s="198"/>
      <c r="C64" s="198"/>
      <c r="D64" s="198"/>
      <c r="E64" s="198"/>
      <c r="F64" s="198"/>
      <c r="G64" s="198"/>
      <c r="H64" s="198"/>
      <c r="I64" s="198"/>
      <c r="J64" s="198"/>
      <c r="K64" s="198"/>
      <c r="L64" s="198"/>
      <c r="M64" s="198"/>
      <c r="N64" s="198"/>
      <c r="O64" s="189"/>
      <c r="P64" s="190"/>
      <c r="Q64" s="190"/>
      <c r="R64" s="190"/>
      <c r="S64" s="190"/>
      <c r="T64" s="249">
        <f t="shared" si="8"/>
        <v>0</v>
      </c>
      <c r="U64" s="249">
        <f t="shared" si="9"/>
        <v>0</v>
      </c>
      <c r="V64" s="249">
        <f t="shared" si="10"/>
        <v>0</v>
      </c>
      <c r="W64" s="249">
        <f t="shared" si="11"/>
        <v>0</v>
      </c>
      <c r="X64" s="249">
        <f t="shared" si="12"/>
        <v>0</v>
      </c>
      <c r="Y64" s="249">
        <f t="shared" si="13"/>
        <v>0</v>
      </c>
      <c r="Z64" s="186"/>
      <c r="AA64" s="186"/>
    </row>
    <row r="65" spans="1:27" x14ac:dyDescent="0.25">
      <c r="A65" s="144"/>
      <c r="B65" s="50"/>
      <c r="C65" s="50"/>
      <c r="D65" s="50"/>
      <c r="E65" s="50"/>
      <c r="F65" s="50"/>
      <c r="G65" s="50"/>
      <c r="H65" s="50"/>
      <c r="I65" s="50"/>
      <c r="J65" s="50"/>
      <c r="K65" s="50"/>
      <c r="L65" s="50"/>
      <c r="M65" s="50"/>
      <c r="N65" s="50"/>
      <c r="O65" s="49"/>
      <c r="P65" s="52"/>
      <c r="Q65" s="52"/>
      <c r="R65" s="52"/>
      <c r="S65" s="52"/>
      <c r="T65" s="249">
        <f t="shared" si="8"/>
        <v>0</v>
      </c>
      <c r="U65" s="249">
        <f t="shared" si="9"/>
        <v>0</v>
      </c>
      <c r="V65" s="249">
        <f t="shared" si="10"/>
        <v>0</v>
      </c>
      <c r="W65" s="249">
        <f t="shared" si="11"/>
        <v>0</v>
      </c>
      <c r="X65" s="249">
        <f t="shared" si="12"/>
        <v>0</v>
      </c>
      <c r="Y65" s="249">
        <f t="shared" si="13"/>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249">
        <f t="shared" si="8"/>
        <v>0</v>
      </c>
      <c r="U66" s="249">
        <f t="shared" si="9"/>
        <v>0</v>
      </c>
      <c r="V66" s="249">
        <f t="shared" si="10"/>
        <v>0</v>
      </c>
      <c r="W66" s="249">
        <f t="shared" si="11"/>
        <v>0</v>
      </c>
      <c r="X66" s="249">
        <f t="shared" si="12"/>
        <v>0</v>
      </c>
      <c r="Y66" s="249">
        <f t="shared" si="13"/>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249">
        <f t="shared" si="8"/>
        <v>0</v>
      </c>
      <c r="U67" s="249">
        <f t="shared" si="9"/>
        <v>0</v>
      </c>
      <c r="V67" s="249">
        <f t="shared" si="10"/>
        <v>0</v>
      </c>
      <c r="W67" s="249">
        <f t="shared" si="11"/>
        <v>0</v>
      </c>
      <c r="X67" s="249">
        <f t="shared" si="12"/>
        <v>0</v>
      </c>
      <c r="Y67" s="249">
        <f t="shared" si="13"/>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249">
        <f t="shared" si="8"/>
        <v>0</v>
      </c>
      <c r="U68" s="249">
        <f t="shared" si="9"/>
        <v>0</v>
      </c>
      <c r="V68" s="249">
        <f t="shared" si="10"/>
        <v>0</v>
      </c>
      <c r="W68" s="249">
        <f t="shared" si="11"/>
        <v>0</v>
      </c>
      <c r="X68" s="249">
        <f t="shared" si="12"/>
        <v>0</v>
      </c>
      <c r="Y68" s="249">
        <f t="shared" si="13"/>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249">
        <f t="shared" si="8"/>
        <v>0</v>
      </c>
      <c r="U69" s="249">
        <f t="shared" si="9"/>
        <v>0</v>
      </c>
      <c r="V69" s="249">
        <f t="shared" si="10"/>
        <v>0</v>
      </c>
      <c r="W69" s="249">
        <f t="shared" si="11"/>
        <v>0</v>
      </c>
      <c r="X69" s="249">
        <f t="shared" si="12"/>
        <v>0</v>
      </c>
      <c r="Y69" s="249">
        <f t="shared" si="13"/>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249">
        <f t="shared" si="8"/>
        <v>0</v>
      </c>
      <c r="U70" s="249">
        <f t="shared" si="9"/>
        <v>0</v>
      </c>
      <c r="V70" s="249">
        <f t="shared" si="10"/>
        <v>0</v>
      </c>
      <c r="W70" s="249">
        <f t="shared" si="11"/>
        <v>0</v>
      </c>
      <c r="X70" s="249">
        <f t="shared" si="12"/>
        <v>0</v>
      </c>
      <c r="Y70" s="249">
        <f t="shared" si="13"/>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249">
        <f t="shared" si="8"/>
        <v>0</v>
      </c>
      <c r="U71" s="249">
        <f t="shared" si="9"/>
        <v>0</v>
      </c>
      <c r="V71" s="249">
        <f t="shared" si="10"/>
        <v>0</v>
      </c>
      <c r="W71" s="249">
        <f t="shared" si="11"/>
        <v>0</v>
      </c>
      <c r="X71" s="249">
        <f t="shared" si="12"/>
        <v>0</v>
      </c>
      <c r="Y71" s="249">
        <f t="shared" si="13"/>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249">
        <f t="shared" ref="T72:T106" si="14">IF($N72="Pending",0,$N72*O72)</f>
        <v>0</v>
      </c>
      <c r="U72" s="249">
        <f t="shared" ref="U72:U106" si="15">IF($N72="Pending",0,$N72*P72)</f>
        <v>0</v>
      </c>
      <c r="V72" s="249">
        <f t="shared" ref="V72:V106" si="16">IF($N72="Pending",0,$N72*Q72)</f>
        <v>0</v>
      </c>
      <c r="W72" s="249">
        <f t="shared" ref="W72:W106" si="17">IF($N72="Pending",0,$N72*R72)</f>
        <v>0</v>
      </c>
      <c r="X72" s="249">
        <f t="shared" ref="X72:X106" si="18">IF($N72="Pending",0,$N72*S72)</f>
        <v>0</v>
      </c>
      <c r="Y72" s="249">
        <f t="shared" ref="Y72:Y106" si="19">SUM(T72:X72)</f>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249">
        <f t="shared" si="14"/>
        <v>0</v>
      </c>
      <c r="U73" s="249">
        <f t="shared" si="15"/>
        <v>0</v>
      </c>
      <c r="V73" s="249">
        <f t="shared" si="16"/>
        <v>0</v>
      </c>
      <c r="W73" s="249">
        <f t="shared" si="17"/>
        <v>0</v>
      </c>
      <c r="X73" s="249">
        <f t="shared" si="18"/>
        <v>0</v>
      </c>
      <c r="Y73" s="249">
        <f t="shared" si="19"/>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249">
        <f t="shared" si="14"/>
        <v>0</v>
      </c>
      <c r="U74" s="249">
        <f t="shared" si="15"/>
        <v>0</v>
      </c>
      <c r="V74" s="249">
        <f t="shared" si="16"/>
        <v>0</v>
      </c>
      <c r="W74" s="249">
        <f t="shared" si="17"/>
        <v>0</v>
      </c>
      <c r="X74" s="249">
        <f t="shared" si="18"/>
        <v>0</v>
      </c>
      <c r="Y74" s="249">
        <f t="shared" si="19"/>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249">
        <f t="shared" si="14"/>
        <v>0</v>
      </c>
      <c r="U75" s="249">
        <f t="shared" si="15"/>
        <v>0</v>
      </c>
      <c r="V75" s="249">
        <f t="shared" si="16"/>
        <v>0</v>
      </c>
      <c r="W75" s="249">
        <f t="shared" si="17"/>
        <v>0</v>
      </c>
      <c r="X75" s="249">
        <f t="shared" si="18"/>
        <v>0</v>
      </c>
      <c r="Y75" s="249">
        <f t="shared" si="19"/>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249">
        <f t="shared" si="14"/>
        <v>0</v>
      </c>
      <c r="U76" s="249">
        <f t="shared" si="15"/>
        <v>0</v>
      </c>
      <c r="V76" s="249">
        <f t="shared" si="16"/>
        <v>0</v>
      </c>
      <c r="W76" s="249">
        <f t="shared" si="17"/>
        <v>0</v>
      </c>
      <c r="X76" s="249">
        <f t="shared" si="18"/>
        <v>0</v>
      </c>
      <c r="Y76" s="249">
        <f t="shared" si="19"/>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249">
        <f t="shared" si="14"/>
        <v>0</v>
      </c>
      <c r="U77" s="249">
        <f t="shared" si="15"/>
        <v>0</v>
      </c>
      <c r="V77" s="249">
        <f t="shared" si="16"/>
        <v>0</v>
      </c>
      <c r="W77" s="249">
        <f t="shared" si="17"/>
        <v>0</v>
      </c>
      <c r="X77" s="249">
        <f t="shared" si="18"/>
        <v>0</v>
      </c>
      <c r="Y77" s="249">
        <f t="shared" si="19"/>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249">
        <f t="shared" si="14"/>
        <v>0</v>
      </c>
      <c r="U78" s="249">
        <f t="shared" si="15"/>
        <v>0</v>
      </c>
      <c r="V78" s="249">
        <f t="shared" si="16"/>
        <v>0</v>
      </c>
      <c r="W78" s="249">
        <f t="shared" si="17"/>
        <v>0</v>
      </c>
      <c r="X78" s="249">
        <f t="shared" si="18"/>
        <v>0</v>
      </c>
      <c r="Y78" s="249">
        <f t="shared" si="19"/>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249">
        <f t="shared" si="14"/>
        <v>0</v>
      </c>
      <c r="U79" s="249">
        <f t="shared" si="15"/>
        <v>0</v>
      </c>
      <c r="V79" s="249">
        <f t="shared" si="16"/>
        <v>0</v>
      </c>
      <c r="W79" s="249">
        <f t="shared" si="17"/>
        <v>0</v>
      </c>
      <c r="X79" s="249">
        <f t="shared" si="18"/>
        <v>0</v>
      </c>
      <c r="Y79" s="249">
        <f t="shared" si="19"/>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249">
        <f t="shared" si="14"/>
        <v>0</v>
      </c>
      <c r="U80" s="249">
        <f t="shared" si="15"/>
        <v>0</v>
      </c>
      <c r="V80" s="249">
        <f t="shared" si="16"/>
        <v>0</v>
      </c>
      <c r="W80" s="249">
        <f t="shared" si="17"/>
        <v>0</v>
      </c>
      <c r="X80" s="249">
        <f t="shared" si="18"/>
        <v>0</v>
      </c>
      <c r="Y80" s="249">
        <f t="shared" si="19"/>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249">
        <f t="shared" si="14"/>
        <v>0</v>
      </c>
      <c r="U81" s="249">
        <f t="shared" si="15"/>
        <v>0</v>
      </c>
      <c r="V81" s="249">
        <f t="shared" si="16"/>
        <v>0</v>
      </c>
      <c r="W81" s="249">
        <f t="shared" si="17"/>
        <v>0</v>
      </c>
      <c r="X81" s="249">
        <f t="shared" si="18"/>
        <v>0</v>
      </c>
      <c r="Y81" s="249">
        <f t="shared" si="19"/>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249">
        <f t="shared" si="14"/>
        <v>0</v>
      </c>
      <c r="U82" s="249">
        <f t="shared" si="15"/>
        <v>0</v>
      </c>
      <c r="V82" s="249">
        <f t="shared" si="16"/>
        <v>0</v>
      </c>
      <c r="W82" s="249">
        <f t="shared" si="17"/>
        <v>0</v>
      </c>
      <c r="X82" s="249">
        <f t="shared" si="18"/>
        <v>0</v>
      </c>
      <c r="Y82" s="249">
        <f t="shared" si="19"/>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249">
        <f t="shared" si="14"/>
        <v>0</v>
      </c>
      <c r="U83" s="249">
        <f t="shared" si="15"/>
        <v>0</v>
      </c>
      <c r="V83" s="249">
        <f t="shared" si="16"/>
        <v>0</v>
      </c>
      <c r="W83" s="249">
        <f t="shared" si="17"/>
        <v>0</v>
      </c>
      <c r="X83" s="249">
        <f t="shared" si="18"/>
        <v>0</v>
      </c>
      <c r="Y83" s="249">
        <f t="shared" si="19"/>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249">
        <f t="shared" si="14"/>
        <v>0</v>
      </c>
      <c r="U84" s="249">
        <f t="shared" si="15"/>
        <v>0</v>
      </c>
      <c r="V84" s="249">
        <f t="shared" si="16"/>
        <v>0</v>
      </c>
      <c r="W84" s="249">
        <f t="shared" si="17"/>
        <v>0</v>
      </c>
      <c r="X84" s="249">
        <f t="shared" si="18"/>
        <v>0</v>
      </c>
      <c r="Y84" s="249">
        <f t="shared" si="19"/>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249">
        <f t="shared" si="14"/>
        <v>0</v>
      </c>
      <c r="U85" s="249">
        <f t="shared" si="15"/>
        <v>0</v>
      </c>
      <c r="V85" s="249">
        <f t="shared" si="16"/>
        <v>0</v>
      </c>
      <c r="W85" s="249">
        <f t="shared" si="17"/>
        <v>0</v>
      </c>
      <c r="X85" s="249">
        <f t="shared" si="18"/>
        <v>0</v>
      </c>
      <c r="Y85" s="249">
        <f t="shared" si="19"/>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249">
        <f t="shared" si="14"/>
        <v>0</v>
      </c>
      <c r="U86" s="249">
        <f t="shared" si="15"/>
        <v>0</v>
      </c>
      <c r="V86" s="249">
        <f t="shared" si="16"/>
        <v>0</v>
      </c>
      <c r="W86" s="249">
        <f t="shared" si="17"/>
        <v>0</v>
      </c>
      <c r="X86" s="249">
        <f t="shared" si="18"/>
        <v>0</v>
      </c>
      <c r="Y86" s="249">
        <f t="shared" si="19"/>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249">
        <f t="shared" si="14"/>
        <v>0</v>
      </c>
      <c r="U87" s="249">
        <f t="shared" si="15"/>
        <v>0</v>
      </c>
      <c r="V87" s="249">
        <f t="shared" si="16"/>
        <v>0</v>
      </c>
      <c r="W87" s="249">
        <f t="shared" si="17"/>
        <v>0</v>
      </c>
      <c r="X87" s="249">
        <f t="shared" si="18"/>
        <v>0</v>
      </c>
      <c r="Y87" s="249">
        <f t="shared" si="19"/>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249">
        <f t="shared" si="14"/>
        <v>0</v>
      </c>
      <c r="U88" s="249">
        <f t="shared" si="15"/>
        <v>0</v>
      </c>
      <c r="V88" s="249">
        <f t="shared" si="16"/>
        <v>0</v>
      </c>
      <c r="W88" s="249">
        <f t="shared" si="17"/>
        <v>0</v>
      </c>
      <c r="X88" s="249">
        <f t="shared" si="18"/>
        <v>0</v>
      </c>
      <c r="Y88" s="249">
        <f t="shared" si="19"/>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249">
        <f t="shared" si="14"/>
        <v>0</v>
      </c>
      <c r="U89" s="249">
        <f t="shared" si="15"/>
        <v>0</v>
      </c>
      <c r="V89" s="249">
        <f t="shared" si="16"/>
        <v>0</v>
      </c>
      <c r="W89" s="249">
        <f t="shared" si="17"/>
        <v>0</v>
      </c>
      <c r="X89" s="249">
        <f t="shared" si="18"/>
        <v>0</v>
      </c>
      <c r="Y89" s="249">
        <f t="shared" si="19"/>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249">
        <f t="shared" si="14"/>
        <v>0</v>
      </c>
      <c r="U90" s="249">
        <f t="shared" si="15"/>
        <v>0</v>
      </c>
      <c r="V90" s="249">
        <f t="shared" si="16"/>
        <v>0</v>
      </c>
      <c r="W90" s="249">
        <f t="shared" si="17"/>
        <v>0</v>
      </c>
      <c r="X90" s="249">
        <f t="shared" si="18"/>
        <v>0</v>
      </c>
      <c r="Y90" s="249">
        <f t="shared" si="19"/>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249">
        <f t="shared" si="14"/>
        <v>0</v>
      </c>
      <c r="U91" s="249">
        <f t="shared" si="15"/>
        <v>0</v>
      </c>
      <c r="V91" s="249">
        <f t="shared" si="16"/>
        <v>0</v>
      </c>
      <c r="W91" s="249">
        <f t="shared" si="17"/>
        <v>0</v>
      </c>
      <c r="X91" s="249">
        <f t="shared" si="18"/>
        <v>0</v>
      </c>
      <c r="Y91" s="249">
        <f t="shared" si="19"/>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249">
        <f t="shared" si="14"/>
        <v>0</v>
      </c>
      <c r="U92" s="249">
        <f t="shared" si="15"/>
        <v>0</v>
      </c>
      <c r="V92" s="249">
        <f t="shared" si="16"/>
        <v>0</v>
      </c>
      <c r="W92" s="249">
        <f t="shared" si="17"/>
        <v>0</v>
      </c>
      <c r="X92" s="249">
        <f t="shared" si="18"/>
        <v>0</v>
      </c>
      <c r="Y92" s="249">
        <f t="shared" si="19"/>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249">
        <f t="shared" si="14"/>
        <v>0</v>
      </c>
      <c r="U93" s="249">
        <f t="shared" si="15"/>
        <v>0</v>
      </c>
      <c r="V93" s="249">
        <f t="shared" si="16"/>
        <v>0</v>
      </c>
      <c r="W93" s="249">
        <f t="shared" si="17"/>
        <v>0</v>
      </c>
      <c r="X93" s="249">
        <f t="shared" si="18"/>
        <v>0</v>
      </c>
      <c r="Y93" s="249">
        <f t="shared" si="19"/>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249">
        <f t="shared" si="14"/>
        <v>0</v>
      </c>
      <c r="U94" s="249">
        <f t="shared" si="15"/>
        <v>0</v>
      </c>
      <c r="V94" s="249">
        <f t="shared" si="16"/>
        <v>0</v>
      </c>
      <c r="W94" s="249">
        <f t="shared" si="17"/>
        <v>0</v>
      </c>
      <c r="X94" s="249">
        <f t="shared" si="18"/>
        <v>0</v>
      </c>
      <c r="Y94" s="249">
        <f t="shared" si="19"/>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249">
        <f t="shared" si="14"/>
        <v>0</v>
      </c>
      <c r="U95" s="249">
        <f t="shared" si="15"/>
        <v>0</v>
      </c>
      <c r="V95" s="249">
        <f t="shared" si="16"/>
        <v>0</v>
      </c>
      <c r="W95" s="249">
        <f t="shared" si="17"/>
        <v>0</v>
      </c>
      <c r="X95" s="249">
        <f t="shared" si="18"/>
        <v>0</v>
      </c>
      <c r="Y95" s="249">
        <f t="shared" si="19"/>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249">
        <f t="shared" si="14"/>
        <v>0</v>
      </c>
      <c r="U96" s="249">
        <f t="shared" si="15"/>
        <v>0</v>
      </c>
      <c r="V96" s="249">
        <f t="shared" si="16"/>
        <v>0</v>
      </c>
      <c r="W96" s="249">
        <f t="shared" si="17"/>
        <v>0</v>
      </c>
      <c r="X96" s="249">
        <f t="shared" si="18"/>
        <v>0</v>
      </c>
      <c r="Y96" s="249">
        <f t="shared" si="19"/>
        <v>0</v>
      </c>
      <c r="Z96" s="51"/>
      <c r="AA96" s="51"/>
    </row>
    <row r="97" spans="1:27" x14ac:dyDescent="0.25">
      <c r="A97" s="144"/>
      <c r="B97" s="50"/>
      <c r="C97" s="50"/>
      <c r="D97" s="50"/>
      <c r="E97" s="50"/>
      <c r="F97" s="50"/>
      <c r="G97" s="50"/>
      <c r="H97" s="50"/>
      <c r="I97" s="50"/>
      <c r="J97" s="50"/>
      <c r="K97" s="50"/>
      <c r="L97" s="50"/>
      <c r="M97" s="50"/>
      <c r="N97" s="50"/>
      <c r="O97" s="49"/>
      <c r="P97" s="52"/>
      <c r="Q97" s="52"/>
      <c r="R97" s="52"/>
      <c r="S97" s="52"/>
      <c r="T97" s="249">
        <f t="shared" si="14"/>
        <v>0</v>
      </c>
      <c r="U97" s="249">
        <f t="shared" si="15"/>
        <v>0</v>
      </c>
      <c r="V97" s="249">
        <f t="shared" si="16"/>
        <v>0</v>
      </c>
      <c r="W97" s="249">
        <f t="shared" si="17"/>
        <v>0</v>
      </c>
      <c r="X97" s="249">
        <f t="shared" si="18"/>
        <v>0</v>
      </c>
      <c r="Y97" s="249">
        <f t="shared" si="19"/>
        <v>0</v>
      </c>
      <c r="Z97" s="51"/>
      <c r="AA97" s="51"/>
    </row>
    <row r="98" spans="1:27" x14ac:dyDescent="0.25">
      <c r="A98" s="144"/>
      <c r="B98" s="50"/>
      <c r="C98" s="50"/>
      <c r="D98" s="50"/>
      <c r="E98" s="50"/>
      <c r="F98" s="50"/>
      <c r="G98" s="50"/>
      <c r="H98" s="50"/>
      <c r="I98" s="50"/>
      <c r="J98" s="50"/>
      <c r="K98" s="50"/>
      <c r="L98" s="50"/>
      <c r="M98" s="50"/>
      <c r="N98" s="50"/>
      <c r="O98" s="49"/>
      <c r="P98" s="52"/>
      <c r="Q98" s="52"/>
      <c r="R98" s="52"/>
      <c r="S98" s="52"/>
      <c r="T98" s="249">
        <f t="shared" si="14"/>
        <v>0</v>
      </c>
      <c r="U98" s="249">
        <f t="shared" si="15"/>
        <v>0</v>
      </c>
      <c r="V98" s="249">
        <f t="shared" si="16"/>
        <v>0</v>
      </c>
      <c r="W98" s="249">
        <f t="shared" si="17"/>
        <v>0</v>
      </c>
      <c r="X98" s="249">
        <f t="shared" si="18"/>
        <v>0</v>
      </c>
      <c r="Y98" s="249">
        <f t="shared" si="19"/>
        <v>0</v>
      </c>
      <c r="Z98" s="51"/>
      <c r="AA98" s="51"/>
    </row>
    <row r="99" spans="1:27" x14ac:dyDescent="0.25">
      <c r="A99" s="144"/>
      <c r="B99" s="50"/>
      <c r="C99" s="50"/>
      <c r="D99" s="50"/>
      <c r="E99" s="50"/>
      <c r="F99" s="50"/>
      <c r="G99" s="50"/>
      <c r="H99" s="50"/>
      <c r="I99" s="50"/>
      <c r="J99" s="50"/>
      <c r="K99" s="50"/>
      <c r="L99" s="50"/>
      <c r="M99" s="50"/>
      <c r="N99" s="50"/>
      <c r="O99" s="49"/>
      <c r="P99" s="52"/>
      <c r="Q99" s="52"/>
      <c r="R99" s="52"/>
      <c r="S99" s="52"/>
      <c r="T99" s="249">
        <f t="shared" si="14"/>
        <v>0</v>
      </c>
      <c r="U99" s="249">
        <f t="shared" si="15"/>
        <v>0</v>
      </c>
      <c r="V99" s="249">
        <f t="shared" si="16"/>
        <v>0</v>
      </c>
      <c r="W99" s="249">
        <f t="shared" si="17"/>
        <v>0</v>
      </c>
      <c r="X99" s="249">
        <f t="shared" si="18"/>
        <v>0</v>
      </c>
      <c r="Y99" s="249">
        <f t="shared" si="19"/>
        <v>0</v>
      </c>
      <c r="Z99" s="51"/>
      <c r="AA99" s="51"/>
    </row>
    <row r="100" spans="1:27" x14ac:dyDescent="0.25">
      <c r="A100" s="144"/>
      <c r="B100" s="50"/>
      <c r="C100" s="50"/>
      <c r="D100" s="50"/>
      <c r="E100" s="50"/>
      <c r="F100" s="50"/>
      <c r="G100" s="50"/>
      <c r="H100" s="50"/>
      <c r="I100" s="50"/>
      <c r="J100" s="50"/>
      <c r="K100" s="50"/>
      <c r="L100" s="50"/>
      <c r="M100" s="50"/>
      <c r="N100" s="50"/>
      <c r="O100" s="49"/>
      <c r="P100" s="52"/>
      <c r="Q100" s="52"/>
      <c r="R100" s="52"/>
      <c r="S100" s="52"/>
      <c r="T100" s="249">
        <f t="shared" si="14"/>
        <v>0</v>
      </c>
      <c r="U100" s="249">
        <f t="shared" si="15"/>
        <v>0</v>
      </c>
      <c r="V100" s="249">
        <f t="shared" si="16"/>
        <v>0</v>
      </c>
      <c r="W100" s="249">
        <f t="shared" si="17"/>
        <v>0</v>
      </c>
      <c r="X100" s="249">
        <f t="shared" si="18"/>
        <v>0</v>
      </c>
      <c r="Y100" s="249">
        <f t="shared" si="19"/>
        <v>0</v>
      </c>
      <c r="Z100" s="51"/>
      <c r="AA100" s="51"/>
    </row>
    <row r="101" spans="1:27" x14ac:dyDescent="0.25">
      <c r="A101" s="144"/>
      <c r="B101" s="50"/>
      <c r="C101" s="50"/>
      <c r="D101" s="50"/>
      <c r="E101" s="50"/>
      <c r="F101" s="50"/>
      <c r="G101" s="50"/>
      <c r="H101" s="50"/>
      <c r="I101" s="50"/>
      <c r="J101" s="50"/>
      <c r="K101" s="50"/>
      <c r="L101" s="50"/>
      <c r="M101" s="50"/>
      <c r="N101" s="50"/>
      <c r="O101" s="49"/>
      <c r="P101" s="52"/>
      <c r="Q101" s="52"/>
      <c r="R101" s="52"/>
      <c r="S101" s="52"/>
      <c r="T101" s="249">
        <f t="shared" si="14"/>
        <v>0</v>
      </c>
      <c r="U101" s="249">
        <f t="shared" si="15"/>
        <v>0</v>
      </c>
      <c r="V101" s="249">
        <f t="shared" si="16"/>
        <v>0</v>
      </c>
      <c r="W101" s="249">
        <f t="shared" si="17"/>
        <v>0</v>
      </c>
      <c r="X101" s="249">
        <f t="shared" si="18"/>
        <v>0</v>
      </c>
      <c r="Y101" s="249">
        <f t="shared" si="19"/>
        <v>0</v>
      </c>
      <c r="Z101" s="51"/>
      <c r="AA101" s="51"/>
    </row>
    <row r="102" spans="1:27" x14ac:dyDescent="0.25">
      <c r="A102" s="144"/>
      <c r="B102" s="50"/>
      <c r="C102" s="50"/>
      <c r="D102" s="50"/>
      <c r="E102" s="50"/>
      <c r="F102" s="50"/>
      <c r="G102" s="50"/>
      <c r="H102" s="50"/>
      <c r="I102" s="50"/>
      <c r="J102" s="50"/>
      <c r="K102" s="50"/>
      <c r="L102" s="50"/>
      <c r="M102" s="50"/>
      <c r="N102" s="50"/>
      <c r="O102" s="49"/>
      <c r="P102" s="52"/>
      <c r="Q102" s="52"/>
      <c r="R102" s="52"/>
      <c r="S102" s="52"/>
      <c r="T102" s="249">
        <f t="shared" si="14"/>
        <v>0</v>
      </c>
      <c r="U102" s="249">
        <f t="shared" si="15"/>
        <v>0</v>
      </c>
      <c r="V102" s="249">
        <f t="shared" si="16"/>
        <v>0</v>
      </c>
      <c r="W102" s="249">
        <f t="shared" si="17"/>
        <v>0</v>
      </c>
      <c r="X102" s="249">
        <f t="shared" si="18"/>
        <v>0</v>
      </c>
      <c r="Y102" s="249">
        <f t="shared" si="19"/>
        <v>0</v>
      </c>
      <c r="Z102" s="51"/>
      <c r="AA102" s="51"/>
    </row>
    <row r="103" spans="1:27" x14ac:dyDescent="0.25">
      <c r="A103" s="144"/>
      <c r="B103" s="50"/>
      <c r="C103" s="50"/>
      <c r="D103" s="50"/>
      <c r="E103" s="50"/>
      <c r="F103" s="50"/>
      <c r="G103" s="50"/>
      <c r="H103" s="50"/>
      <c r="I103" s="50"/>
      <c r="J103" s="50"/>
      <c r="K103" s="50"/>
      <c r="L103" s="50"/>
      <c r="M103" s="50"/>
      <c r="N103" s="50"/>
      <c r="O103" s="49"/>
      <c r="P103" s="52"/>
      <c r="Q103" s="52"/>
      <c r="R103" s="52"/>
      <c r="S103" s="52"/>
      <c r="T103" s="249">
        <f t="shared" si="14"/>
        <v>0</v>
      </c>
      <c r="U103" s="249">
        <f t="shared" si="15"/>
        <v>0</v>
      </c>
      <c r="V103" s="249">
        <f t="shared" si="16"/>
        <v>0</v>
      </c>
      <c r="W103" s="249">
        <f t="shared" si="17"/>
        <v>0</v>
      </c>
      <c r="X103" s="249">
        <f t="shared" si="18"/>
        <v>0</v>
      </c>
      <c r="Y103" s="249">
        <f t="shared" si="19"/>
        <v>0</v>
      </c>
      <c r="Z103" s="51"/>
      <c r="AA103" s="51"/>
    </row>
    <row r="104" spans="1:27" x14ac:dyDescent="0.25">
      <c r="A104" s="144"/>
      <c r="B104" s="50"/>
      <c r="C104" s="50"/>
      <c r="D104" s="50"/>
      <c r="E104" s="50"/>
      <c r="F104" s="50"/>
      <c r="G104" s="50"/>
      <c r="H104" s="50"/>
      <c r="I104" s="50"/>
      <c r="J104" s="50"/>
      <c r="K104" s="50"/>
      <c r="L104" s="50"/>
      <c r="M104" s="50"/>
      <c r="N104" s="50"/>
      <c r="O104" s="49"/>
      <c r="P104" s="52"/>
      <c r="Q104" s="52"/>
      <c r="R104" s="52"/>
      <c r="S104" s="52"/>
      <c r="T104" s="249">
        <f t="shared" si="14"/>
        <v>0</v>
      </c>
      <c r="U104" s="249">
        <f t="shared" si="15"/>
        <v>0</v>
      </c>
      <c r="V104" s="249">
        <f t="shared" si="16"/>
        <v>0</v>
      </c>
      <c r="W104" s="249">
        <f t="shared" si="17"/>
        <v>0</v>
      </c>
      <c r="X104" s="249">
        <f t="shared" si="18"/>
        <v>0</v>
      </c>
      <c r="Y104" s="249">
        <f t="shared" si="19"/>
        <v>0</v>
      </c>
      <c r="Z104" s="51"/>
      <c r="AA104" s="51"/>
    </row>
    <row r="105" spans="1:27" x14ac:dyDescent="0.25">
      <c r="A105" s="144"/>
      <c r="B105" s="50"/>
      <c r="C105" s="50"/>
      <c r="D105" s="50"/>
      <c r="E105" s="50"/>
      <c r="F105" s="50"/>
      <c r="G105" s="50"/>
      <c r="H105" s="50"/>
      <c r="I105" s="50"/>
      <c r="J105" s="50"/>
      <c r="K105" s="50"/>
      <c r="L105" s="50"/>
      <c r="M105" s="50"/>
      <c r="N105" s="50"/>
      <c r="O105" s="49"/>
      <c r="P105" s="52"/>
      <c r="Q105" s="52"/>
      <c r="R105" s="52"/>
      <c r="S105" s="52"/>
      <c r="T105" s="249">
        <f t="shared" si="14"/>
        <v>0</v>
      </c>
      <c r="U105" s="249">
        <f t="shared" si="15"/>
        <v>0</v>
      </c>
      <c r="V105" s="249">
        <f t="shared" si="16"/>
        <v>0</v>
      </c>
      <c r="W105" s="249">
        <f t="shared" si="17"/>
        <v>0</v>
      </c>
      <c r="X105" s="249">
        <f t="shared" si="18"/>
        <v>0</v>
      </c>
      <c r="Y105" s="249">
        <f t="shared" si="19"/>
        <v>0</v>
      </c>
      <c r="Z105" s="51"/>
      <c r="AA105" s="51"/>
    </row>
    <row r="106" spans="1:27" x14ac:dyDescent="0.25">
      <c r="A106" s="144"/>
      <c r="B106" s="50"/>
      <c r="C106" s="50"/>
      <c r="D106" s="50"/>
      <c r="E106" s="50"/>
      <c r="F106" s="50"/>
      <c r="G106" s="50"/>
      <c r="H106" s="50"/>
      <c r="I106" s="50"/>
      <c r="J106" s="50"/>
      <c r="K106" s="50"/>
      <c r="L106" s="50"/>
      <c r="M106" s="50"/>
      <c r="N106" s="50"/>
      <c r="O106" s="49"/>
      <c r="P106" s="52"/>
      <c r="Q106" s="52"/>
      <c r="R106" s="52"/>
      <c r="S106" s="52"/>
      <c r="T106" s="249">
        <f t="shared" si="14"/>
        <v>0</v>
      </c>
      <c r="U106" s="249">
        <f t="shared" si="15"/>
        <v>0</v>
      </c>
      <c r="V106" s="249">
        <f t="shared" si="16"/>
        <v>0</v>
      </c>
      <c r="W106" s="249">
        <f t="shared" si="17"/>
        <v>0</v>
      </c>
      <c r="X106" s="249">
        <f t="shared" si="18"/>
        <v>0</v>
      </c>
      <c r="Y106" s="249">
        <f t="shared" si="19"/>
        <v>0</v>
      </c>
      <c r="Z106" s="51"/>
      <c r="AA106" s="51"/>
    </row>
    <row r="107" spans="1:27" x14ac:dyDescent="0.25">
      <c r="A107" s="138"/>
      <c r="B107" s="39"/>
      <c r="C107" s="39"/>
      <c r="D107" s="39"/>
      <c r="E107" s="39"/>
      <c r="F107" s="39"/>
      <c r="G107" s="39"/>
      <c r="H107" s="39"/>
      <c r="I107" s="39"/>
      <c r="J107" s="39"/>
      <c r="K107" s="39"/>
      <c r="L107" s="39"/>
      <c r="M107" s="39"/>
      <c r="N107" s="39"/>
      <c r="O107" s="70"/>
      <c r="P107" s="32"/>
      <c r="Q107" s="32"/>
      <c r="R107" s="32"/>
      <c r="S107" s="32"/>
      <c r="T107" s="283"/>
      <c r="U107" s="283"/>
      <c r="V107" s="283"/>
      <c r="W107" s="283"/>
      <c r="X107" s="283"/>
      <c r="Y107" s="283"/>
      <c r="Z107" s="38"/>
      <c r="AA107" s="38"/>
    </row>
    <row r="108" spans="1:27" x14ac:dyDescent="0.25">
      <c r="A108" s="138"/>
      <c r="B108" s="138"/>
      <c r="C108" s="39"/>
      <c r="D108" s="39"/>
      <c r="E108" s="39"/>
      <c r="F108" s="39"/>
      <c r="G108" s="39"/>
      <c r="H108" s="39"/>
      <c r="I108" s="38"/>
      <c r="J108" s="38"/>
      <c r="K108" s="70"/>
      <c r="L108" s="38"/>
      <c r="M108" s="38"/>
      <c r="N108" s="38"/>
      <c r="O108" s="70"/>
      <c r="P108" s="32"/>
      <c r="Q108" s="32"/>
      <c r="R108" s="32"/>
      <c r="S108" s="71" t="s">
        <v>122</v>
      </c>
      <c r="T108" s="269">
        <f t="shared" ref="T108:Y108" si="20">SUM(T7:T105)</f>
        <v>0</v>
      </c>
      <c r="U108" s="269">
        <f t="shared" si="20"/>
        <v>0</v>
      </c>
      <c r="V108" s="269">
        <f t="shared" si="20"/>
        <v>0</v>
      </c>
      <c r="W108" s="269">
        <f t="shared" si="20"/>
        <v>0</v>
      </c>
      <c r="X108" s="269">
        <f t="shared" si="20"/>
        <v>0</v>
      </c>
      <c r="Y108" s="269">
        <f t="shared" si="20"/>
        <v>0</v>
      </c>
      <c r="Z108" s="38"/>
      <c r="AA108" s="38"/>
    </row>
    <row r="109" spans="1:27" x14ac:dyDescent="0.25">
      <c r="C109" s="39"/>
      <c r="M109" s="38"/>
    </row>
    <row r="110" spans="1:27" x14ac:dyDescent="0.25">
      <c r="T110" s="270" t="str">
        <f t="shared" ref="T110:Y110" si="21">T6</f>
        <v>Coût estimé 2021</v>
      </c>
      <c r="U110" s="270" t="str">
        <f t="shared" si="21"/>
        <v>Coût estimé 2022</v>
      </c>
      <c r="V110" s="270" t="str">
        <f t="shared" si="21"/>
        <v>Coût estimé 2023</v>
      </c>
      <c r="W110" s="270" t="str">
        <f t="shared" si="21"/>
        <v>Coût estimé 2024</v>
      </c>
      <c r="X110" s="270" t="str">
        <f t="shared" si="21"/>
        <v>Coût estimé 2025</v>
      </c>
      <c r="Y110" s="270" t="str">
        <f t="shared" si="21"/>
        <v>Total5Ans</v>
      </c>
      <c r="Z110" s="188">
        <f>SUM(Y111:Y128)</f>
        <v>0</v>
      </c>
      <c r="AA110"/>
    </row>
    <row r="111" spans="1:27" x14ac:dyDescent="0.25">
      <c r="S111" s="146" t="str">
        <f>'Informations de base'!$D65</f>
        <v>Réunion</v>
      </c>
      <c r="T111" s="271">
        <f t="shared" ref="T111:Y120" si="22">SUMIF($Z$7:$Z$105,$S111,T$7:T$105)</f>
        <v>0</v>
      </c>
      <c r="U111" s="271">
        <f t="shared" si="22"/>
        <v>0</v>
      </c>
      <c r="V111" s="271">
        <f t="shared" si="22"/>
        <v>0</v>
      </c>
      <c r="W111" s="271">
        <f t="shared" si="22"/>
        <v>0</v>
      </c>
      <c r="X111" s="271">
        <f t="shared" si="22"/>
        <v>0</v>
      </c>
      <c r="Y111" s="271">
        <f t="shared" si="22"/>
        <v>0</v>
      </c>
      <c r="Z111"/>
      <c r="AA111"/>
    </row>
    <row r="112" spans="1:27" x14ac:dyDescent="0.25">
      <c r="S112" s="146" t="str">
        <f>'Informations de base'!$D66</f>
        <v>Formation</v>
      </c>
      <c r="T112" s="271">
        <f t="shared" si="22"/>
        <v>0</v>
      </c>
      <c r="U112" s="271">
        <f t="shared" si="22"/>
        <v>0</v>
      </c>
      <c r="V112" s="271">
        <f t="shared" si="22"/>
        <v>0</v>
      </c>
      <c r="W112" s="271">
        <f t="shared" si="22"/>
        <v>0</v>
      </c>
      <c r="X112" s="271">
        <f t="shared" si="22"/>
        <v>0</v>
      </c>
      <c r="Y112" s="271">
        <f t="shared" si="22"/>
        <v>0</v>
      </c>
      <c r="Z112"/>
      <c r="AA112"/>
    </row>
    <row r="113" spans="1:28" x14ac:dyDescent="0.25">
      <c r="S113" s="146" t="str">
        <f>'Informations de base'!$D67</f>
        <v>Atelier</v>
      </c>
      <c r="T113" s="271">
        <f t="shared" si="22"/>
        <v>0</v>
      </c>
      <c r="U113" s="271">
        <f t="shared" si="22"/>
        <v>0</v>
      </c>
      <c r="V113" s="271">
        <f t="shared" si="22"/>
        <v>0</v>
      </c>
      <c r="W113" s="271">
        <f t="shared" si="22"/>
        <v>0</v>
      </c>
      <c r="X113" s="271">
        <f t="shared" si="22"/>
        <v>0</v>
      </c>
      <c r="Y113" s="271">
        <f t="shared" si="22"/>
        <v>0</v>
      </c>
      <c r="Z113"/>
      <c r="AA113"/>
    </row>
    <row r="114" spans="1:28" x14ac:dyDescent="0.25">
      <c r="S114" s="146" t="str">
        <f>'Informations de base'!$D68</f>
        <v>Développement de Manuel de procédures</v>
      </c>
      <c r="T114" s="271">
        <f t="shared" si="22"/>
        <v>0</v>
      </c>
      <c r="U114" s="271">
        <f t="shared" si="22"/>
        <v>0</v>
      </c>
      <c r="V114" s="271">
        <f t="shared" si="22"/>
        <v>0</v>
      </c>
      <c r="W114" s="271">
        <f t="shared" si="22"/>
        <v>0</v>
      </c>
      <c r="X114" s="271">
        <f t="shared" si="22"/>
        <v>0</v>
      </c>
      <c r="Y114" s="271">
        <f t="shared" si="22"/>
        <v>0</v>
      </c>
      <c r="Z114"/>
      <c r="AA114"/>
    </row>
    <row r="115" spans="1:28" s="37" customFormat="1" x14ac:dyDescent="0.25">
      <c r="A115" s="142"/>
      <c r="B115" s="142"/>
      <c r="C115" s="54"/>
      <c r="S115" s="146" t="str">
        <f>'Informations de base'!$D69</f>
        <v>Communication</v>
      </c>
      <c r="T115" s="271">
        <f t="shared" si="22"/>
        <v>0</v>
      </c>
      <c r="U115" s="271">
        <f t="shared" si="22"/>
        <v>0</v>
      </c>
      <c r="V115" s="271">
        <f t="shared" si="22"/>
        <v>0</v>
      </c>
      <c r="W115" s="271">
        <f t="shared" si="22"/>
        <v>0</v>
      </c>
      <c r="X115" s="271">
        <f t="shared" si="22"/>
        <v>0</v>
      </c>
      <c r="Y115" s="271">
        <f t="shared" si="22"/>
        <v>0</v>
      </c>
      <c r="Z115"/>
      <c r="AA115"/>
      <c r="AB115"/>
    </row>
    <row r="116" spans="1:28" s="37" customFormat="1" x14ac:dyDescent="0.25">
      <c r="A116" s="142"/>
      <c r="B116" s="142"/>
      <c r="C116" s="54"/>
      <c r="S116" s="146" t="str">
        <f>'Informations de base'!$D70</f>
        <v>Construction/insfrastructure</v>
      </c>
      <c r="T116" s="271">
        <f t="shared" si="22"/>
        <v>0</v>
      </c>
      <c r="U116" s="271">
        <f t="shared" si="22"/>
        <v>0</v>
      </c>
      <c r="V116" s="271">
        <f t="shared" si="22"/>
        <v>0</v>
      </c>
      <c r="W116" s="271">
        <f t="shared" si="22"/>
        <v>0</v>
      </c>
      <c r="X116" s="271">
        <f t="shared" si="22"/>
        <v>0</v>
      </c>
      <c r="Y116" s="271">
        <f t="shared" si="22"/>
        <v>0</v>
      </c>
      <c r="Z116"/>
      <c r="AA116"/>
      <c r="AB116"/>
    </row>
    <row r="117" spans="1:28" s="37" customFormat="1" x14ac:dyDescent="0.25">
      <c r="A117" s="142"/>
      <c r="B117" s="142"/>
      <c r="C117" s="54"/>
      <c r="S117" s="146" t="str">
        <f>'Informations de base'!$D71</f>
        <v>Consultance</v>
      </c>
      <c r="T117" s="271">
        <f t="shared" si="22"/>
        <v>0</v>
      </c>
      <c r="U117" s="271">
        <f t="shared" si="22"/>
        <v>0</v>
      </c>
      <c r="V117" s="271">
        <f t="shared" si="22"/>
        <v>0</v>
      </c>
      <c r="W117" s="271">
        <f t="shared" si="22"/>
        <v>0</v>
      </c>
      <c r="X117" s="271">
        <f t="shared" si="22"/>
        <v>0</v>
      </c>
      <c r="Y117" s="271">
        <f t="shared" si="22"/>
        <v>0</v>
      </c>
      <c r="Z117"/>
      <c r="AA117"/>
      <c r="AB117"/>
    </row>
    <row r="118" spans="1:28" s="37" customFormat="1" x14ac:dyDescent="0.25">
      <c r="A118" s="142"/>
      <c r="B118" s="142"/>
      <c r="C118" s="54"/>
      <c r="S118" s="146" t="str">
        <f>'Informations de base'!$D72</f>
        <v>Évaluation/Monitorage</v>
      </c>
      <c r="T118" s="271">
        <f t="shared" si="22"/>
        <v>0</v>
      </c>
      <c r="U118" s="271">
        <f t="shared" si="22"/>
        <v>0</v>
      </c>
      <c r="V118" s="271">
        <f t="shared" si="22"/>
        <v>0</v>
      </c>
      <c r="W118" s="271">
        <f t="shared" si="22"/>
        <v>0</v>
      </c>
      <c r="X118" s="271">
        <f t="shared" si="22"/>
        <v>0</v>
      </c>
      <c r="Y118" s="271">
        <f t="shared" si="22"/>
        <v>0</v>
      </c>
      <c r="Z118"/>
      <c r="AA118"/>
      <c r="AB118"/>
    </row>
    <row r="119" spans="1:28" s="37" customFormat="1" x14ac:dyDescent="0.25">
      <c r="A119" s="142"/>
      <c r="B119" s="142"/>
      <c r="C119" s="54"/>
      <c r="S119" s="146" t="str">
        <f>'Informations de base'!$D73</f>
        <v>Supervision</v>
      </c>
      <c r="T119" s="271">
        <f t="shared" si="22"/>
        <v>0</v>
      </c>
      <c r="U119" s="271">
        <f t="shared" si="22"/>
        <v>0</v>
      </c>
      <c r="V119" s="271">
        <f t="shared" si="22"/>
        <v>0</v>
      </c>
      <c r="W119" s="271">
        <f t="shared" si="22"/>
        <v>0</v>
      </c>
      <c r="X119" s="271">
        <f t="shared" si="22"/>
        <v>0</v>
      </c>
      <c r="Y119" s="271">
        <f t="shared" si="22"/>
        <v>0</v>
      </c>
      <c r="Z119"/>
      <c r="AA119"/>
      <c r="AB119"/>
    </row>
    <row r="120" spans="1:28" x14ac:dyDescent="0.25">
      <c r="S120" s="146" t="str">
        <f>'Informations de base'!$D74</f>
        <v>Ressources humaines</v>
      </c>
      <c r="T120" s="271">
        <f t="shared" si="22"/>
        <v>0</v>
      </c>
      <c r="U120" s="271">
        <f t="shared" si="22"/>
        <v>0</v>
      </c>
      <c r="V120" s="271">
        <f t="shared" si="22"/>
        <v>0</v>
      </c>
      <c r="W120" s="271">
        <f t="shared" si="22"/>
        <v>0</v>
      </c>
      <c r="X120" s="271">
        <f t="shared" si="22"/>
        <v>0</v>
      </c>
      <c r="Y120" s="271">
        <f t="shared" si="22"/>
        <v>0</v>
      </c>
      <c r="Z120"/>
      <c r="AA120"/>
    </row>
    <row r="121" spans="1:28" x14ac:dyDescent="0.25">
      <c r="S121" s="146" t="str">
        <f>'Informations de base'!$D75</f>
        <v>Equipement</v>
      </c>
      <c r="T121" s="271">
        <f t="shared" ref="T121:Y128" si="23">SUMIF($Z$7:$Z$105,$S121,T$7:T$105)</f>
        <v>0</v>
      </c>
      <c r="U121" s="271">
        <f t="shared" si="23"/>
        <v>0</v>
      </c>
      <c r="V121" s="271">
        <f t="shared" si="23"/>
        <v>0</v>
      </c>
      <c r="W121" s="271">
        <f t="shared" si="23"/>
        <v>0</v>
      </c>
      <c r="X121" s="271">
        <f t="shared" si="23"/>
        <v>0</v>
      </c>
      <c r="Y121" s="271">
        <f t="shared" si="23"/>
        <v>0</v>
      </c>
      <c r="Z121"/>
      <c r="AA121"/>
    </row>
    <row r="122" spans="1:28" x14ac:dyDescent="0.25">
      <c r="S122" s="146" t="str">
        <f>'Informations de base'!$D76</f>
        <v>Impression des documents</v>
      </c>
      <c r="T122" s="271">
        <f t="shared" si="23"/>
        <v>0</v>
      </c>
      <c r="U122" s="271">
        <f t="shared" si="23"/>
        <v>0</v>
      </c>
      <c r="V122" s="271">
        <f t="shared" si="23"/>
        <v>0</v>
      </c>
      <c r="W122" s="271">
        <f t="shared" si="23"/>
        <v>0</v>
      </c>
      <c r="X122" s="271">
        <f t="shared" si="23"/>
        <v>0</v>
      </c>
      <c r="Y122" s="271">
        <f t="shared" si="23"/>
        <v>0</v>
      </c>
      <c r="Z122"/>
      <c r="AA122"/>
    </row>
    <row r="123" spans="1:28" x14ac:dyDescent="0.25">
      <c r="S123" s="146" t="str">
        <f>'Informations de base'!$D77</f>
        <v>Approvisionnement</v>
      </c>
      <c r="T123" s="271">
        <f t="shared" si="23"/>
        <v>0</v>
      </c>
      <c r="U123" s="271">
        <f t="shared" si="23"/>
        <v>0</v>
      </c>
      <c r="V123" s="271">
        <f t="shared" si="23"/>
        <v>0</v>
      </c>
      <c r="W123" s="271">
        <f t="shared" si="23"/>
        <v>0</v>
      </c>
      <c r="X123" s="271">
        <f t="shared" si="23"/>
        <v>0</v>
      </c>
      <c r="Y123" s="271">
        <f t="shared" si="23"/>
        <v>0</v>
      </c>
      <c r="Z123"/>
      <c r="AA123"/>
    </row>
    <row r="124" spans="1:28" x14ac:dyDescent="0.25">
      <c r="S124" s="146" t="str">
        <f>'Informations de base'!$D78</f>
        <v>Prestation de services</v>
      </c>
      <c r="T124" s="271">
        <f t="shared" si="23"/>
        <v>0</v>
      </c>
      <c r="U124" s="271">
        <f t="shared" si="23"/>
        <v>0</v>
      </c>
      <c r="V124" s="271">
        <f t="shared" si="23"/>
        <v>0</v>
      </c>
      <c r="W124" s="271">
        <f t="shared" si="23"/>
        <v>0</v>
      </c>
      <c r="X124" s="271">
        <f t="shared" si="23"/>
        <v>0</v>
      </c>
      <c r="Y124" s="271">
        <f t="shared" si="23"/>
        <v>0</v>
      </c>
      <c r="Z124"/>
      <c r="AA124"/>
    </row>
    <row r="125" spans="1:28" x14ac:dyDescent="0.25">
      <c r="S125" s="146" t="str">
        <f>'Informations de base'!$D79</f>
        <v>Exercise de simulation</v>
      </c>
      <c r="T125" s="271">
        <f t="shared" si="23"/>
        <v>0</v>
      </c>
      <c r="U125" s="271">
        <f t="shared" si="23"/>
        <v>0</v>
      </c>
      <c r="V125" s="271">
        <f t="shared" si="23"/>
        <v>0</v>
      </c>
      <c r="W125" s="271">
        <f t="shared" si="23"/>
        <v>0</v>
      </c>
      <c r="X125" s="271">
        <f t="shared" si="23"/>
        <v>0</v>
      </c>
      <c r="Y125" s="271">
        <f t="shared" si="23"/>
        <v>0</v>
      </c>
      <c r="Z125"/>
      <c r="AA125"/>
    </row>
    <row r="126" spans="1:28" x14ac:dyDescent="0.25">
      <c r="S126" s="146" t="str">
        <f>'Informations de base'!$D80</f>
        <v>Plaidoyer</v>
      </c>
      <c r="T126" s="271">
        <f t="shared" si="23"/>
        <v>0</v>
      </c>
      <c r="U126" s="271">
        <f t="shared" si="23"/>
        <v>0</v>
      </c>
      <c r="V126" s="271">
        <f t="shared" si="23"/>
        <v>0</v>
      </c>
      <c r="W126" s="271">
        <f t="shared" si="23"/>
        <v>0</v>
      </c>
      <c r="X126" s="271">
        <f t="shared" si="23"/>
        <v>0</v>
      </c>
      <c r="Y126" s="271">
        <f t="shared" si="23"/>
        <v>0</v>
      </c>
      <c r="Z126"/>
      <c r="AA126"/>
    </row>
    <row r="127" spans="1:28" x14ac:dyDescent="0.25">
      <c r="S127" s="146" t="str">
        <f>'Informations de base'!$D81</f>
        <v>Enquête</v>
      </c>
      <c r="T127" s="271">
        <f t="shared" si="23"/>
        <v>0</v>
      </c>
      <c r="U127" s="271">
        <f t="shared" si="23"/>
        <v>0</v>
      </c>
      <c r="V127" s="271">
        <f t="shared" si="23"/>
        <v>0</v>
      </c>
      <c r="W127" s="271">
        <f t="shared" si="23"/>
        <v>0</v>
      </c>
      <c r="X127" s="271">
        <f t="shared" si="23"/>
        <v>0</v>
      </c>
      <c r="Y127" s="271">
        <f t="shared" si="23"/>
        <v>0</v>
      </c>
      <c r="Z127"/>
      <c r="AA127"/>
    </row>
    <row r="128" spans="1:28" x14ac:dyDescent="0.25">
      <c r="S128" s="146" t="str">
        <f>'Informations de base'!$D82</f>
        <v>Campagne</v>
      </c>
      <c r="T128" s="271">
        <f t="shared" si="23"/>
        <v>0</v>
      </c>
      <c r="U128" s="271">
        <f t="shared" si="23"/>
        <v>0</v>
      </c>
      <c r="V128" s="271">
        <f t="shared" si="23"/>
        <v>0</v>
      </c>
      <c r="W128" s="271">
        <f t="shared" si="23"/>
        <v>0</v>
      </c>
      <c r="X128" s="271">
        <f t="shared" si="23"/>
        <v>0</v>
      </c>
      <c r="Y128" s="271">
        <f t="shared" si="23"/>
        <v>0</v>
      </c>
      <c r="Z128"/>
      <c r="AA128"/>
    </row>
    <row r="129" spans="1:28" x14ac:dyDescent="0.25">
      <c r="S129" s="145"/>
      <c r="Z129"/>
      <c r="AA129"/>
    </row>
    <row r="130" spans="1:28" x14ac:dyDescent="0.25">
      <c r="S130" s="145"/>
      <c r="Z130"/>
      <c r="AA130"/>
    </row>
    <row r="131" spans="1:28" s="37" customFormat="1" x14ac:dyDescent="0.25">
      <c r="A131" s="142"/>
      <c r="B131" s="142"/>
      <c r="C131" s="54"/>
      <c r="T131" s="270" t="str">
        <f t="shared" ref="T131:Y131" si="24">T6</f>
        <v>Coût estimé 2021</v>
      </c>
      <c r="U131" s="270" t="str">
        <f t="shared" si="24"/>
        <v>Coût estimé 2022</v>
      </c>
      <c r="V131" s="270" t="str">
        <f t="shared" si="24"/>
        <v>Coût estimé 2023</v>
      </c>
      <c r="W131" s="270" t="str">
        <f t="shared" si="24"/>
        <v>Coût estimé 2024</v>
      </c>
      <c r="X131" s="270" t="str">
        <f t="shared" si="24"/>
        <v>Coût estimé 2025</v>
      </c>
      <c r="Y131" s="270" t="str">
        <f t="shared" si="24"/>
        <v>Total5Ans</v>
      </c>
      <c r="Z131" s="188">
        <f>SUM(Y132:Y141)</f>
        <v>0</v>
      </c>
      <c r="AA131"/>
      <c r="AB131"/>
    </row>
    <row r="132" spans="1:28" s="37" customFormat="1" x14ac:dyDescent="0.25">
      <c r="A132" s="142"/>
      <c r="B132" s="142"/>
      <c r="C132" s="54"/>
      <c r="S132" s="146" t="str">
        <f>'Informations de base'!$C$65</f>
        <v>Capital</v>
      </c>
      <c r="T132" s="271">
        <f t="shared" ref="T132:Y141" si="25">SUMIF($AA$7:$AA$105,$S132,T$7:T$105)</f>
        <v>0</v>
      </c>
      <c r="U132" s="271">
        <f t="shared" si="25"/>
        <v>0</v>
      </c>
      <c r="V132" s="271">
        <f t="shared" si="25"/>
        <v>0</v>
      </c>
      <c r="W132" s="271">
        <f t="shared" si="25"/>
        <v>0</v>
      </c>
      <c r="X132" s="271">
        <f t="shared" si="25"/>
        <v>0</v>
      </c>
      <c r="Y132" s="271">
        <f t="shared" si="25"/>
        <v>0</v>
      </c>
      <c r="Z132"/>
      <c r="AA132"/>
      <c r="AB132"/>
    </row>
    <row r="133" spans="1:28" s="37" customFormat="1" x14ac:dyDescent="0.25">
      <c r="A133" s="142"/>
      <c r="B133" s="142"/>
      <c r="C133" s="54"/>
      <c r="S133" s="146" t="str">
        <f>'Informations de base'!$C$66</f>
        <v>Recurrent</v>
      </c>
      <c r="T133" s="271">
        <f t="shared" si="25"/>
        <v>0</v>
      </c>
      <c r="U133" s="271">
        <f t="shared" si="25"/>
        <v>0</v>
      </c>
      <c r="V133" s="271">
        <f t="shared" si="25"/>
        <v>0</v>
      </c>
      <c r="W133" s="271">
        <f t="shared" si="25"/>
        <v>0</v>
      </c>
      <c r="X133" s="271">
        <f t="shared" si="25"/>
        <v>0</v>
      </c>
      <c r="Y133" s="271">
        <f t="shared" si="25"/>
        <v>0</v>
      </c>
      <c r="Z133"/>
      <c r="AA133"/>
      <c r="AB133"/>
    </row>
    <row r="134" spans="1:28" s="37" customFormat="1" x14ac:dyDescent="0.25">
      <c r="A134" s="142"/>
      <c r="B134" s="142"/>
      <c r="C134" s="54"/>
      <c r="S134" s="146" t="str">
        <f>'Informations de base'!$C$67</f>
        <v>Autre 1</v>
      </c>
      <c r="T134" s="271">
        <f t="shared" si="25"/>
        <v>0</v>
      </c>
      <c r="U134" s="271">
        <f t="shared" si="25"/>
        <v>0</v>
      </c>
      <c r="V134" s="271">
        <f t="shared" si="25"/>
        <v>0</v>
      </c>
      <c r="W134" s="271">
        <f t="shared" si="25"/>
        <v>0</v>
      </c>
      <c r="X134" s="271">
        <f t="shared" si="25"/>
        <v>0</v>
      </c>
      <c r="Y134" s="271">
        <f t="shared" si="25"/>
        <v>0</v>
      </c>
      <c r="Z134"/>
      <c r="AA134"/>
      <c r="AB134"/>
    </row>
    <row r="135" spans="1:28" s="37" customFormat="1" x14ac:dyDescent="0.25">
      <c r="A135" s="142"/>
      <c r="B135" s="142"/>
      <c r="C135" s="54"/>
      <c r="S135" s="146" t="str">
        <f>'Informations de base'!$C$68</f>
        <v>Autre 2</v>
      </c>
      <c r="T135" s="271">
        <f t="shared" si="25"/>
        <v>0</v>
      </c>
      <c r="U135" s="271">
        <f t="shared" si="25"/>
        <v>0</v>
      </c>
      <c r="V135" s="271">
        <f t="shared" si="25"/>
        <v>0</v>
      </c>
      <c r="W135" s="271">
        <f t="shared" si="25"/>
        <v>0</v>
      </c>
      <c r="X135" s="271">
        <f t="shared" si="25"/>
        <v>0</v>
      </c>
      <c r="Y135" s="271">
        <f t="shared" si="25"/>
        <v>0</v>
      </c>
      <c r="Z135"/>
      <c r="AA135"/>
      <c r="AB135"/>
    </row>
    <row r="136" spans="1:28" s="37" customFormat="1" x14ac:dyDescent="0.25">
      <c r="A136" s="142"/>
      <c r="B136" s="142"/>
      <c r="C136" s="54"/>
      <c r="S136" s="146">
        <f>'Informations de base'!$C$69</f>
        <v>0</v>
      </c>
      <c r="T136" s="271">
        <f t="shared" si="25"/>
        <v>0</v>
      </c>
      <c r="U136" s="271">
        <f t="shared" si="25"/>
        <v>0</v>
      </c>
      <c r="V136" s="271">
        <f t="shared" si="25"/>
        <v>0</v>
      </c>
      <c r="W136" s="271">
        <f t="shared" si="25"/>
        <v>0</v>
      </c>
      <c r="X136" s="271">
        <f t="shared" si="25"/>
        <v>0</v>
      </c>
      <c r="Y136" s="271">
        <f t="shared" si="25"/>
        <v>0</v>
      </c>
      <c r="Z136"/>
      <c r="AA136"/>
      <c r="AB136"/>
    </row>
    <row r="137" spans="1:28" s="37" customFormat="1" x14ac:dyDescent="0.25">
      <c r="A137" s="142"/>
      <c r="B137" s="142"/>
      <c r="C137" s="54"/>
      <c r="S137" s="146">
        <f>'Informations de base'!$C$70</f>
        <v>0</v>
      </c>
      <c r="T137" s="271">
        <f t="shared" si="25"/>
        <v>0</v>
      </c>
      <c r="U137" s="271">
        <f t="shared" si="25"/>
        <v>0</v>
      </c>
      <c r="V137" s="271">
        <f t="shared" si="25"/>
        <v>0</v>
      </c>
      <c r="W137" s="271">
        <f t="shared" si="25"/>
        <v>0</v>
      </c>
      <c r="X137" s="271">
        <f t="shared" si="25"/>
        <v>0</v>
      </c>
      <c r="Y137" s="271">
        <f t="shared" si="25"/>
        <v>0</v>
      </c>
      <c r="Z137"/>
      <c r="AA137"/>
      <c r="AB137"/>
    </row>
    <row r="138" spans="1:28" s="37" customFormat="1" x14ac:dyDescent="0.25">
      <c r="A138" s="142"/>
      <c r="B138" s="142"/>
      <c r="C138" s="54"/>
      <c r="S138" s="146">
        <f>'Informations de base'!$C$71</f>
        <v>0</v>
      </c>
      <c r="T138" s="271">
        <f t="shared" si="25"/>
        <v>0</v>
      </c>
      <c r="U138" s="271">
        <f t="shared" si="25"/>
        <v>0</v>
      </c>
      <c r="V138" s="271">
        <f t="shared" si="25"/>
        <v>0</v>
      </c>
      <c r="W138" s="271">
        <f t="shared" si="25"/>
        <v>0</v>
      </c>
      <c r="X138" s="271">
        <f t="shared" si="25"/>
        <v>0</v>
      </c>
      <c r="Y138" s="271">
        <f t="shared" si="25"/>
        <v>0</v>
      </c>
      <c r="Z138"/>
      <c r="AA138"/>
      <c r="AB138"/>
    </row>
    <row r="139" spans="1:28" s="37" customFormat="1" x14ac:dyDescent="0.25">
      <c r="A139" s="142"/>
      <c r="B139" s="142"/>
      <c r="C139" s="54"/>
      <c r="S139" s="146">
        <f>'Informations de base'!$C$72</f>
        <v>0</v>
      </c>
      <c r="T139" s="271">
        <f t="shared" si="25"/>
        <v>0</v>
      </c>
      <c r="U139" s="271">
        <f t="shared" si="25"/>
        <v>0</v>
      </c>
      <c r="V139" s="271">
        <f t="shared" si="25"/>
        <v>0</v>
      </c>
      <c r="W139" s="271">
        <f t="shared" si="25"/>
        <v>0</v>
      </c>
      <c r="X139" s="271">
        <f t="shared" si="25"/>
        <v>0</v>
      </c>
      <c r="Y139" s="271">
        <f t="shared" si="25"/>
        <v>0</v>
      </c>
      <c r="Z139"/>
      <c r="AA139"/>
      <c r="AB139"/>
    </row>
    <row r="140" spans="1:28" s="37" customFormat="1" x14ac:dyDescent="0.25">
      <c r="A140" s="142"/>
      <c r="B140" s="142"/>
      <c r="C140" s="54"/>
      <c r="S140" s="146">
        <f>'Informations de base'!$C$73</f>
        <v>0</v>
      </c>
      <c r="T140" s="271">
        <f t="shared" si="25"/>
        <v>0</v>
      </c>
      <c r="U140" s="271">
        <f t="shared" si="25"/>
        <v>0</v>
      </c>
      <c r="V140" s="271">
        <f t="shared" si="25"/>
        <v>0</v>
      </c>
      <c r="W140" s="271">
        <f t="shared" si="25"/>
        <v>0</v>
      </c>
      <c r="X140" s="271">
        <f t="shared" si="25"/>
        <v>0</v>
      </c>
      <c r="Y140" s="271">
        <f t="shared" si="25"/>
        <v>0</v>
      </c>
      <c r="Z140"/>
      <c r="AA140"/>
      <c r="AB140"/>
    </row>
    <row r="141" spans="1:28" x14ac:dyDescent="0.25">
      <c r="S141" s="146">
        <f>'Informations de base'!$C$74</f>
        <v>0</v>
      </c>
      <c r="T141" s="271">
        <f t="shared" si="25"/>
        <v>0</v>
      </c>
      <c r="U141" s="271">
        <f t="shared" si="25"/>
        <v>0</v>
      </c>
      <c r="V141" s="271">
        <f t="shared" si="25"/>
        <v>0</v>
      </c>
      <c r="W141" s="271">
        <f t="shared" si="25"/>
        <v>0</v>
      </c>
      <c r="X141" s="271">
        <f t="shared" si="25"/>
        <v>0</v>
      </c>
      <c r="Y141" s="271">
        <f t="shared" si="25"/>
        <v>0</v>
      </c>
      <c r="Z141"/>
      <c r="AA141"/>
    </row>
    <row r="142" spans="1:28" x14ac:dyDescent="0.25">
      <c r="S142" s="145"/>
      <c r="Z142"/>
      <c r="AA142"/>
    </row>
    <row r="143" spans="1:28" x14ac:dyDescent="0.25">
      <c r="S143" s="145"/>
      <c r="Z143"/>
      <c r="AA143"/>
    </row>
    <row r="144" spans="1:28" s="37" customFormat="1" x14ac:dyDescent="0.25">
      <c r="A144" s="142"/>
      <c r="B144" s="142"/>
      <c r="C144" s="54"/>
      <c r="T144" s="270" t="str">
        <f t="shared" ref="T144:Y144" si="26">T6</f>
        <v>Coût estimé 2021</v>
      </c>
      <c r="U144" s="270" t="str">
        <f t="shared" si="26"/>
        <v>Coût estimé 2022</v>
      </c>
      <c r="V144" s="270" t="str">
        <f t="shared" si="26"/>
        <v>Coût estimé 2023</v>
      </c>
      <c r="W144" s="270" t="str">
        <f t="shared" si="26"/>
        <v>Coût estimé 2024</v>
      </c>
      <c r="X144" s="270" t="str">
        <f t="shared" si="26"/>
        <v>Coût estimé 2025</v>
      </c>
      <c r="Y144" s="270" t="str">
        <f t="shared" si="26"/>
        <v>Total5Ans</v>
      </c>
      <c r="Z144" s="188">
        <f>SUM(Y145:Y148)</f>
        <v>0</v>
      </c>
      <c r="AA144"/>
      <c r="AB144"/>
    </row>
    <row r="145" spans="1:28" s="37" customFormat="1" x14ac:dyDescent="0.25">
      <c r="A145" s="142"/>
      <c r="B145" s="142"/>
      <c r="C145" s="54"/>
      <c r="S145" s="146" t="str">
        <f>'Informations de base'!$B$65</f>
        <v>National</v>
      </c>
      <c r="T145" s="271">
        <f t="shared" ref="T145:Y148" si="27">SUMIF($H$7:$H$105,$S145,T$7:T$105)</f>
        <v>0</v>
      </c>
      <c r="U145" s="271">
        <f t="shared" si="27"/>
        <v>0</v>
      </c>
      <c r="V145" s="271">
        <f t="shared" si="27"/>
        <v>0</v>
      </c>
      <c r="W145" s="271">
        <f t="shared" si="27"/>
        <v>0</v>
      </c>
      <c r="X145" s="271">
        <f t="shared" si="27"/>
        <v>0</v>
      </c>
      <c r="Y145" s="271">
        <f t="shared" si="27"/>
        <v>0</v>
      </c>
      <c r="Z145"/>
      <c r="AA145"/>
      <c r="AB145"/>
    </row>
    <row r="146" spans="1:28" s="37" customFormat="1" x14ac:dyDescent="0.25">
      <c r="A146" s="142"/>
      <c r="B146" s="142"/>
      <c r="C146" s="54"/>
      <c r="S146" s="146" t="str">
        <f>'Informations de base'!$B$66</f>
        <v>Central</v>
      </c>
      <c r="T146" s="271">
        <f t="shared" si="27"/>
        <v>0</v>
      </c>
      <c r="U146" s="271">
        <f t="shared" si="27"/>
        <v>0</v>
      </c>
      <c r="V146" s="271">
        <f t="shared" si="27"/>
        <v>0</v>
      </c>
      <c r="W146" s="271">
        <f t="shared" si="27"/>
        <v>0</v>
      </c>
      <c r="X146" s="271">
        <f t="shared" si="27"/>
        <v>0</v>
      </c>
      <c r="Y146" s="271">
        <f t="shared" si="27"/>
        <v>0</v>
      </c>
      <c r="Z146"/>
      <c r="AA146"/>
      <c r="AB146"/>
    </row>
    <row r="147" spans="1:28" s="37" customFormat="1" x14ac:dyDescent="0.25">
      <c r="A147" s="142"/>
      <c r="B147" s="142"/>
      <c r="C147" s="54"/>
      <c r="S147" s="146" t="str">
        <f>'Informations de base'!$B$67</f>
        <v>Région</v>
      </c>
      <c r="T147" s="271">
        <f t="shared" si="27"/>
        <v>0</v>
      </c>
      <c r="U147" s="271">
        <f t="shared" si="27"/>
        <v>0</v>
      </c>
      <c r="V147" s="271">
        <f t="shared" si="27"/>
        <v>0</v>
      </c>
      <c r="W147" s="271">
        <f t="shared" si="27"/>
        <v>0</v>
      </c>
      <c r="X147" s="271">
        <f t="shared" si="27"/>
        <v>0</v>
      </c>
      <c r="Y147" s="271">
        <f t="shared" si="27"/>
        <v>0</v>
      </c>
      <c r="Z147"/>
      <c r="AA147"/>
      <c r="AB147"/>
    </row>
    <row r="148" spans="1:28" s="37" customFormat="1" x14ac:dyDescent="0.25">
      <c r="A148" s="142"/>
      <c r="B148" s="142"/>
      <c r="C148" s="54"/>
      <c r="S148" s="146" t="str">
        <f>'Informations de base'!$B$68</f>
        <v>District sanitaire/Centre de santé</v>
      </c>
      <c r="T148" s="271">
        <f t="shared" si="27"/>
        <v>0</v>
      </c>
      <c r="U148" s="271">
        <f t="shared" si="27"/>
        <v>0</v>
      </c>
      <c r="V148" s="271">
        <f t="shared" si="27"/>
        <v>0</v>
      </c>
      <c r="W148" s="271">
        <f t="shared" si="27"/>
        <v>0</v>
      </c>
      <c r="X148" s="271">
        <f t="shared" si="27"/>
        <v>0</v>
      </c>
      <c r="Y148" s="271">
        <f t="shared" si="27"/>
        <v>0</v>
      </c>
      <c r="Z148"/>
      <c r="AA148"/>
      <c r="AB148"/>
    </row>
    <row r="149" spans="1:28" s="37" customFormat="1" x14ac:dyDescent="0.25">
      <c r="A149" s="142"/>
      <c r="B149" s="142"/>
      <c r="C149" s="54"/>
      <c r="S149" s="146"/>
      <c r="T149" s="271"/>
      <c r="U149" s="271"/>
      <c r="V149" s="271"/>
      <c r="W149" s="271"/>
      <c r="X149" s="271"/>
      <c r="Y149" s="271"/>
      <c r="Z149"/>
      <c r="AA149"/>
      <c r="AB149"/>
    </row>
    <row r="150" spans="1:28" s="37" customFormat="1" x14ac:dyDescent="0.25">
      <c r="A150" s="142"/>
      <c r="B150" s="142"/>
      <c r="C150" s="54"/>
      <c r="T150" s="271"/>
      <c r="U150" s="271"/>
      <c r="V150" s="271"/>
      <c r="W150" s="271"/>
      <c r="X150" s="271"/>
      <c r="Y150" s="271"/>
      <c r="Z150"/>
      <c r="AA150"/>
      <c r="AB150"/>
    </row>
    <row r="151" spans="1:28" s="37" customFormat="1" x14ac:dyDescent="0.25">
      <c r="A151" s="142"/>
      <c r="B151" s="142"/>
      <c r="C151" s="54"/>
      <c r="T151" s="270" t="str">
        <f t="shared" ref="T151:Y151" si="28">T6</f>
        <v>Coût estimé 2021</v>
      </c>
      <c r="U151" s="270" t="str">
        <f t="shared" si="28"/>
        <v>Coût estimé 2022</v>
      </c>
      <c r="V151" s="270" t="str">
        <f t="shared" si="28"/>
        <v>Coût estimé 2023</v>
      </c>
      <c r="W151" s="270" t="str">
        <f t="shared" si="28"/>
        <v>Coût estimé 2024</v>
      </c>
      <c r="X151" s="270" t="str">
        <f t="shared" si="28"/>
        <v>Coût estimé 2025</v>
      </c>
      <c r="Y151" s="270" t="str">
        <f t="shared" si="28"/>
        <v>Total5Ans</v>
      </c>
      <c r="Z151" s="188">
        <f>SUM(Y152:Y169)</f>
        <v>0</v>
      </c>
      <c r="AA151"/>
      <c r="AB151"/>
    </row>
    <row r="152" spans="1:28" s="37" customFormat="1" x14ac:dyDescent="0.25">
      <c r="A152" s="142"/>
      <c r="B152" s="142"/>
      <c r="C152" s="54"/>
      <c r="S152" s="146" t="str">
        <f>'Informations de base'!$E$65</f>
        <v>Ministère chargé de la santé</v>
      </c>
      <c r="T152" s="271">
        <f t="shared" ref="T152:Y161" si="29">SUMIF($G$7:$G$105,$S152,T$7:T$105)</f>
        <v>0</v>
      </c>
      <c r="U152" s="271">
        <f t="shared" si="29"/>
        <v>0</v>
      </c>
      <c r="V152" s="271">
        <f t="shared" si="29"/>
        <v>0</v>
      </c>
      <c r="W152" s="271">
        <f t="shared" si="29"/>
        <v>0</v>
      </c>
      <c r="X152" s="271">
        <f t="shared" si="29"/>
        <v>0</v>
      </c>
      <c r="Y152" s="271">
        <f t="shared" si="29"/>
        <v>0</v>
      </c>
      <c r="Z152"/>
      <c r="AA152"/>
      <c r="AB152"/>
    </row>
    <row r="153" spans="1:28" s="37" customFormat="1" x14ac:dyDescent="0.25">
      <c r="A153" s="142"/>
      <c r="B153" s="142"/>
      <c r="C153" s="54"/>
      <c r="S153" s="146" t="str">
        <f>'Informations de base'!$E$66</f>
        <v xml:space="preserve">Ministère chargé de l'agriculture et de l'élevage </v>
      </c>
      <c r="T153" s="271">
        <f t="shared" si="29"/>
        <v>0</v>
      </c>
      <c r="U153" s="271">
        <f t="shared" si="29"/>
        <v>0</v>
      </c>
      <c r="V153" s="271">
        <f t="shared" si="29"/>
        <v>0</v>
      </c>
      <c r="W153" s="271">
        <f t="shared" si="29"/>
        <v>0</v>
      </c>
      <c r="X153" s="271">
        <f t="shared" si="29"/>
        <v>0</v>
      </c>
      <c r="Y153" s="271">
        <f t="shared" si="29"/>
        <v>0</v>
      </c>
      <c r="Z153"/>
      <c r="AA153"/>
      <c r="AB153"/>
    </row>
    <row r="154" spans="1:28" s="37" customFormat="1" x14ac:dyDescent="0.25">
      <c r="A154" s="142"/>
      <c r="B154" s="142"/>
      <c r="C154" s="54"/>
      <c r="S154" s="146" t="str">
        <f>'Informations de base'!$E$67</f>
        <v>Ministère chargé de l'environnement et des ressources forestières</v>
      </c>
      <c r="T154" s="271">
        <f t="shared" si="29"/>
        <v>0</v>
      </c>
      <c r="U154" s="271">
        <f t="shared" si="29"/>
        <v>0</v>
      </c>
      <c r="V154" s="271">
        <f t="shared" si="29"/>
        <v>0</v>
      </c>
      <c r="W154" s="271">
        <f t="shared" si="29"/>
        <v>0</v>
      </c>
      <c r="X154" s="271">
        <f t="shared" si="29"/>
        <v>0</v>
      </c>
      <c r="Y154" s="271">
        <f t="shared" si="29"/>
        <v>0</v>
      </c>
      <c r="Z154"/>
      <c r="AA154"/>
      <c r="AB154"/>
    </row>
    <row r="155" spans="1:28" x14ac:dyDescent="0.25">
      <c r="S155" s="146" t="str">
        <f>'Informations de base'!$E$68</f>
        <v>Ministère chargé de l'administration du territoire</v>
      </c>
      <c r="T155" s="271">
        <f t="shared" si="29"/>
        <v>0</v>
      </c>
      <c r="U155" s="271">
        <f t="shared" si="29"/>
        <v>0</v>
      </c>
      <c r="V155" s="271">
        <f t="shared" si="29"/>
        <v>0</v>
      </c>
      <c r="W155" s="271">
        <f t="shared" si="29"/>
        <v>0</v>
      </c>
      <c r="X155" s="271">
        <f t="shared" si="29"/>
        <v>0</v>
      </c>
      <c r="Y155" s="271">
        <f t="shared" si="29"/>
        <v>0</v>
      </c>
      <c r="Z155"/>
      <c r="AA155"/>
    </row>
    <row r="156" spans="1:28" x14ac:dyDescent="0.25">
      <c r="S156" s="146" t="str">
        <f>'Informations de base'!$E$69</f>
        <v xml:space="preserve">Ministère chargé de la sécurité </v>
      </c>
      <c r="T156" s="271">
        <f t="shared" si="29"/>
        <v>0</v>
      </c>
      <c r="U156" s="271">
        <f t="shared" si="29"/>
        <v>0</v>
      </c>
      <c r="V156" s="271">
        <f t="shared" si="29"/>
        <v>0</v>
      </c>
      <c r="W156" s="271">
        <f t="shared" si="29"/>
        <v>0</v>
      </c>
      <c r="X156" s="271">
        <f t="shared" si="29"/>
        <v>0</v>
      </c>
      <c r="Y156" s="271">
        <f t="shared" si="29"/>
        <v>0</v>
      </c>
      <c r="Z156"/>
      <c r="AA156"/>
    </row>
    <row r="157" spans="1:28" x14ac:dyDescent="0.25">
      <c r="S157" s="146" t="str">
        <f>'Informations de base'!$E$70</f>
        <v>Ministère  chargé de l'économie et des finances</v>
      </c>
      <c r="T157" s="271">
        <f t="shared" si="29"/>
        <v>0</v>
      </c>
      <c r="U157" s="271">
        <f t="shared" si="29"/>
        <v>0</v>
      </c>
      <c r="V157" s="271">
        <f t="shared" si="29"/>
        <v>0</v>
      </c>
      <c r="W157" s="271">
        <f t="shared" si="29"/>
        <v>0</v>
      </c>
      <c r="X157" s="271">
        <f t="shared" si="29"/>
        <v>0</v>
      </c>
      <c r="Y157" s="271">
        <f t="shared" si="29"/>
        <v>0</v>
      </c>
      <c r="Z157"/>
      <c r="AA157"/>
    </row>
    <row r="158" spans="1:28" x14ac:dyDescent="0.25">
      <c r="S158" s="146" t="str">
        <f>'Informations de base'!$E$71</f>
        <v>Ministère chargé du plan</v>
      </c>
      <c r="T158" s="271">
        <f t="shared" si="29"/>
        <v>0</v>
      </c>
      <c r="U158" s="271">
        <f t="shared" si="29"/>
        <v>0</v>
      </c>
      <c r="V158" s="271">
        <f t="shared" si="29"/>
        <v>0</v>
      </c>
      <c r="W158" s="271">
        <f t="shared" si="29"/>
        <v>0</v>
      </c>
      <c r="X158" s="271">
        <f t="shared" si="29"/>
        <v>0</v>
      </c>
      <c r="Y158" s="271">
        <f t="shared" si="29"/>
        <v>0</v>
      </c>
      <c r="Z158"/>
      <c r="AA158"/>
    </row>
    <row r="159" spans="1:28" x14ac:dyDescent="0.25">
      <c r="S159" s="146" t="str">
        <f>'Informations de base'!$E$72</f>
        <v xml:space="preserve">Ministère chargé de l'énergie et des mines </v>
      </c>
      <c r="T159" s="271">
        <f t="shared" si="29"/>
        <v>0</v>
      </c>
      <c r="U159" s="271">
        <f t="shared" si="29"/>
        <v>0</v>
      </c>
      <c r="V159" s="271">
        <f t="shared" si="29"/>
        <v>0</v>
      </c>
      <c r="W159" s="271">
        <f t="shared" si="29"/>
        <v>0</v>
      </c>
      <c r="X159" s="271">
        <f t="shared" si="29"/>
        <v>0</v>
      </c>
      <c r="Y159" s="271">
        <f t="shared" si="29"/>
        <v>0</v>
      </c>
      <c r="Z159"/>
      <c r="AA159"/>
    </row>
    <row r="160" spans="1:28" x14ac:dyDescent="0.25">
      <c r="S160" s="146" t="str">
        <f>'Informations de base'!$E$73</f>
        <v xml:space="preserve">Ministère chargé de l'enseignement supérieur </v>
      </c>
      <c r="T160" s="271">
        <f t="shared" si="29"/>
        <v>0</v>
      </c>
      <c r="U160" s="271">
        <f t="shared" si="29"/>
        <v>0</v>
      </c>
      <c r="V160" s="271">
        <f t="shared" si="29"/>
        <v>0</v>
      </c>
      <c r="W160" s="271">
        <f t="shared" si="29"/>
        <v>0</v>
      </c>
      <c r="X160" s="271">
        <f t="shared" si="29"/>
        <v>0</v>
      </c>
      <c r="Y160" s="271">
        <f t="shared" si="29"/>
        <v>0</v>
      </c>
      <c r="Z160"/>
      <c r="AA160"/>
    </row>
    <row r="161" spans="1:27" x14ac:dyDescent="0.25">
      <c r="S161" s="146" t="str">
        <f>'Informations de base'!$E74</f>
        <v>Ministère  chargé des affaires étrangères et de la coopération</v>
      </c>
      <c r="T161" s="271">
        <f t="shared" si="29"/>
        <v>0</v>
      </c>
      <c r="U161" s="271">
        <f t="shared" si="29"/>
        <v>0</v>
      </c>
      <c r="V161" s="271">
        <f t="shared" si="29"/>
        <v>0</v>
      </c>
      <c r="W161" s="271">
        <f t="shared" si="29"/>
        <v>0</v>
      </c>
      <c r="X161" s="271">
        <f t="shared" si="29"/>
        <v>0</v>
      </c>
      <c r="Y161" s="271">
        <f t="shared" si="29"/>
        <v>0</v>
      </c>
      <c r="Z161"/>
      <c r="AA161"/>
    </row>
    <row r="162" spans="1:27" x14ac:dyDescent="0.25">
      <c r="S162" s="146" t="str">
        <f>'Informations de base'!$E75</f>
        <v>Ministère chargé de la communication</v>
      </c>
      <c r="T162" s="271">
        <f t="shared" ref="T162:Y169" si="30">SUMIF($G$7:$G$105,$S162,T$7:T$105)</f>
        <v>0</v>
      </c>
      <c r="U162" s="271">
        <f t="shared" si="30"/>
        <v>0</v>
      </c>
      <c r="V162" s="271">
        <f t="shared" si="30"/>
        <v>0</v>
      </c>
      <c r="W162" s="271">
        <f t="shared" si="30"/>
        <v>0</v>
      </c>
      <c r="X162" s="271">
        <f t="shared" si="30"/>
        <v>0</v>
      </c>
      <c r="Y162" s="271">
        <f t="shared" si="30"/>
        <v>0</v>
      </c>
      <c r="Z162"/>
      <c r="AA162"/>
    </row>
    <row r="163" spans="1:27" x14ac:dyDescent="0.25">
      <c r="S163" s="146" t="str">
        <f>'Informations de base'!$E76</f>
        <v xml:space="preserve">Ministère chargé de l'économie maritime </v>
      </c>
      <c r="T163" s="271">
        <f t="shared" si="30"/>
        <v>0</v>
      </c>
      <c r="U163" s="271">
        <f t="shared" si="30"/>
        <v>0</v>
      </c>
      <c r="V163" s="271">
        <f t="shared" si="30"/>
        <v>0</v>
      </c>
      <c r="W163" s="271">
        <f t="shared" si="30"/>
        <v>0</v>
      </c>
      <c r="X163" s="271">
        <f t="shared" si="30"/>
        <v>0</v>
      </c>
      <c r="Y163" s="271">
        <f t="shared" si="30"/>
        <v>0</v>
      </c>
      <c r="Z163"/>
      <c r="AA163"/>
    </row>
    <row r="164" spans="1:27" x14ac:dyDescent="0.25">
      <c r="S164" s="146" t="str">
        <f>'Informations de base'!$E77</f>
        <v xml:space="preserve">Ministère chargé des transports </v>
      </c>
      <c r="T164" s="271">
        <f t="shared" si="30"/>
        <v>0</v>
      </c>
      <c r="U164" s="271">
        <f t="shared" si="30"/>
        <v>0</v>
      </c>
      <c r="V164" s="271">
        <f t="shared" si="30"/>
        <v>0</v>
      </c>
      <c r="W164" s="271">
        <f t="shared" si="30"/>
        <v>0</v>
      </c>
      <c r="X164" s="271">
        <f t="shared" si="30"/>
        <v>0</v>
      </c>
      <c r="Y164" s="271">
        <f t="shared" si="30"/>
        <v>0</v>
      </c>
      <c r="Z164"/>
      <c r="AA164"/>
    </row>
    <row r="165" spans="1:27" x14ac:dyDescent="0.25">
      <c r="S165" s="146" t="str">
        <f>'Informations de base'!$E78</f>
        <v>Ministère chargé du commerce</v>
      </c>
      <c r="T165" s="271">
        <f t="shared" si="30"/>
        <v>0</v>
      </c>
      <c r="U165" s="271">
        <f t="shared" si="30"/>
        <v>0</v>
      </c>
      <c r="V165" s="271">
        <f t="shared" si="30"/>
        <v>0</v>
      </c>
      <c r="W165" s="271">
        <f t="shared" si="30"/>
        <v>0</v>
      </c>
      <c r="X165" s="271">
        <f t="shared" si="30"/>
        <v>0</v>
      </c>
      <c r="Y165" s="271">
        <f t="shared" si="30"/>
        <v>0</v>
      </c>
      <c r="Z165"/>
      <c r="AA165"/>
    </row>
    <row r="166" spans="1:27" x14ac:dyDescent="0.25">
      <c r="S166" s="146" t="str">
        <f>'Informations de base'!$E79</f>
        <v>Autre 14</v>
      </c>
      <c r="T166" s="271">
        <f t="shared" si="30"/>
        <v>0</v>
      </c>
      <c r="U166" s="271">
        <f t="shared" si="30"/>
        <v>0</v>
      </c>
      <c r="V166" s="271">
        <f t="shared" si="30"/>
        <v>0</v>
      </c>
      <c r="W166" s="271">
        <f t="shared" si="30"/>
        <v>0</v>
      </c>
      <c r="X166" s="271">
        <f t="shared" si="30"/>
        <v>0</v>
      </c>
      <c r="Y166" s="271">
        <f t="shared" si="30"/>
        <v>0</v>
      </c>
      <c r="Z166"/>
      <c r="AA166"/>
    </row>
    <row r="167" spans="1:27" x14ac:dyDescent="0.25">
      <c r="S167" s="146" t="str">
        <f>'Informations de base'!$E80</f>
        <v>Autre 15</v>
      </c>
      <c r="T167" s="271">
        <f t="shared" si="30"/>
        <v>0</v>
      </c>
      <c r="U167" s="271">
        <f t="shared" si="30"/>
        <v>0</v>
      </c>
      <c r="V167" s="271">
        <f t="shared" si="30"/>
        <v>0</v>
      </c>
      <c r="W167" s="271">
        <f t="shared" si="30"/>
        <v>0</v>
      </c>
      <c r="X167" s="271">
        <f t="shared" si="30"/>
        <v>0</v>
      </c>
      <c r="Y167" s="271">
        <f t="shared" si="30"/>
        <v>0</v>
      </c>
      <c r="Z167"/>
      <c r="AA167"/>
    </row>
    <row r="168" spans="1:27" x14ac:dyDescent="0.25">
      <c r="S168" s="146" t="str">
        <f>'Informations de base'!$E81</f>
        <v>Autre 16</v>
      </c>
      <c r="T168" s="271">
        <f t="shared" si="30"/>
        <v>0</v>
      </c>
      <c r="U168" s="271">
        <f t="shared" si="30"/>
        <v>0</v>
      </c>
      <c r="V168" s="271">
        <f t="shared" si="30"/>
        <v>0</v>
      </c>
      <c r="W168" s="271">
        <f t="shared" si="30"/>
        <v>0</v>
      </c>
      <c r="X168" s="271">
        <f t="shared" si="30"/>
        <v>0</v>
      </c>
      <c r="Y168" s="271">
        <f t="shared" si="30"/>
        <v>0</v>
      </c>
      <c r="Z168"/>
      <c r="AA168"/>
    </row>
    <row r="169" spans="1:27" x14ac:dyDescent="0.25">
      <c r="S169" s="146" t="str">
        <f>'Informations de base'!$E82</f>
        <v>Autre 17</v>
      </c>
      <c r="T169" s="271">
        <f t="shared" si="30"/>
        <v>0</v>
      </c>
      <c r="U169" s="271">
        <f t="shared" si="30"/>
        <v>0</v>
      </c>
      <c r="V169" s="271">
        <f t="shared" si="30"/>
        <v>0</v>
      </c>
      <c r="W169" s="271">
        <f t="shared" si="30"/>
        <v>0</v>
      </c>
      <c r="X169" s="271">
        <f t="shared" si="30"/>
        <v>0</v>
      </c>
      <c r="Y169" s="271">
        <f t="shared" si="30"/>
        <v>0</v>
      </c>
      <c r="Z169"/>
      <c r="AA169"/>
    </row>
    <row r="170" spans="1:27" x14ac:dyDescent="0.25">
      <c r="S170"/>
      <c r="T170" s="272"/>
      <c r="U170" s="272"/>
      <c r="V170" s="272"/>
      <c r="W170" s="272"/>
      <c r="X170" s="272"/>
      <c r="Y170" s="272"/>
      <c r="Z170"/>
      <c r="AA170"/>
    </row>
    <row r="171" spans="1:27" x14ac:dyDescent="0.25">
      <c r="S171"/>
      <c r="T171" s="272"/>
      <c r="U171" s="272"/>
      <c r="V171" s="272"/>
      <c r="W171" s="272"/>
      <c r="X171" s="272"/>
      <c r="Y171" s="272"/>
      <c r="Z171"/>
      <c r="AA171"/>
    </row>
    <row r="172" spans="1:27" x14ac:dyDescent="0.25">
      <c r="S172"/>
      <c r="T172" s="272"/>
      <c r="U172" s="272"/>
      <c r="V172" s="272"/>
      <c r="W172" s="272"/>
      <c r="X172" s="272"/>
      <c r="Y172" s="272"/>
      <c r="Z172"/>
      <c r="AA172"/>
    </row>
    <row r="173" spans="1:27" x14ac:dyDescent="0.25">
      <c r="S173"/>
      <c r="T173" s="272"/>
      <c r="U173" s="272"/>
      <c r="V173" s="272"/>
      <c r="W173" s="272"/>
      <c r="X173" s="272"/>
      <c r="Y173" s="272"/>
      <c r="Z173"/>
      <c r="AA173"/>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1">U6</f>
        <v>Coût estimé 2022</v>
      </c>
      <c r="V182" s="545" t="str">
        <f t="shared" si="31"/>
        <v>Coût estimé 2023</v>
      </c>
      <c r="W182" s="545" t="str">
        <f t="shared" si="31"/>
        <v>Coût estimé 2024</v>
      </c>
      <c r="X182" s="545" t="str">
        <f t="shared" si="31"/>
        <v>Coût estimé 2025</v>
      </c>
      <c r="Y182" s="545" t="str">
        <f t="shared" si="31"/>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600-000000000000}"/>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dimension ref="A1:XFC208"/>
  <sheetViews>
    <sheetView tabSelected="1" zoomScaleNormal="100" workbookViewId="0">
      <pane xSplit="2" ySplit="6" topLeftCell="C7" activePane="bottomRight" state="frozen"/>
      <selection activeCell="Y47" sqref="T7:Y47"/>
      <selection pane="topRight" activeCell="Y47" sqref="T7:Y47"/>
      <selection pane="bottomLeft" activeCell="Y47" sqref="T7:Y47"/>
      <selection pane="bottomRight" activeCell="F7" sqref="F7"/>
    </sheetView>
  </sheetViews>
  <sheetFormatPr defaultColWidth="9.140625" defaultRowHeight="15.75" outlineLevelRow="1" x14ac:dyDescent="0.25"/>
  <cols>
    <col min="1" max="1" width="3.5703125" style="142" customWidth="1"/>
    <col min="2" max="2" width="26.42578125" style="142" customWidth="1"/>
    <col min="3" max="3" width="48.42578125" style="54" customWidth="1"/>
    <col min="4" max="4" width="38.5703125" style="37" customWidth="1"/>
    <col min="5" max="5" width="47.42578125" style="37" customWidth="1"/>
    <col min="6" max="6" width="50" style="37" customWidth="1"/>
    <col min="7" max="7" width="28.5703125" style="37" customWidth="1"/>
    <col min="8" max="10" width="22.140625" style="37" customWidth="1"/>
    <col min="11" max="11" width="41.85546875" style="37" customWidth="1"/>
    <col min="12" max="12" width="18.140625" style="37" customWidth="1"/>
    <col min="13" max="13" width="17.140625" style="37" customWidth="1"/>
    <col min="14" max="14" width="19.140625" style="262" customWidth="1"/>
    <col min="15" max="19" width="6.42578125" style="37" customWidth="1"/>
    <col min="20" max="22" width="18.85546875" style="262" customWidth="1"/>
    <col min="23" max="24" width="18.85546875" style="262" hidden="1" customWidth="1"/>
    <col min="25" max="25" width="16.5703125" style="262" customWidth="1"/>
    <col min="26" max="26" width="14.5703125" style="37" customWidth="1"/>
    <col min="27" max="27" width="14.5703125" style="37" bestFit="1" customWidth="1"/>
    <col min="30" max="30" width="35.5703125" customWidth="1"/>
    <col min="31" max="31" width="22.85546875" customWidth="1"/>
    <col min="32" max="32" width="26.5703125" customWidth="1"/>
    <col min="33" max="33" width="24.5703125" customWidth="1"/>
    <col min="40" max="50" width="9.42578125" bestFit="1" customWidth="1"/>
    <col min="51" max="51" width="9.85546875" bestFit="1" customWidth="1"/>
    <col min="52" max="55" width="9.42578125" bestFit="1" customWidth="1"/>
    <col min="60" max="64" width="9.42578125" bestFit="1" customWidth="1"/>
    <col min="66" max="72" width="9.42578125" bestFit="1" customWidth="1"/>
    <col min="80" max="85" width="9.42578125" bestFit="1" customWidth="1"/>
    <col min="138" max="138" width="9.42578125" bestFit="1" customWidth="1"/>
    <col min="139" max="139" width="9.85546875" bestFit="1" customWidth="1"/>
    <col min="140" max="140" width="10.85546875" bestFit="1" customWidth="1"/>
    <col min="142" max="144" width="9.42578125" bestFit="1" customWidth="1"/>
    <col min="146" max="146" width="9.42578125" bestFit="1" customWidth="1"/>
    <col min="147" max="148" width="10.85546875" bestFit="1" customWidth="1"/>
    <col min="150" max="150" width="9.42578125" bestFit="1" customWidth="1"/>
    <col min="151" max="152" width="9.85546875" bestFit="1" customWidth="1"/>
    <col min="154" max="156" width="9.42578125" bestFit="1" customWidth="1"/>
    <col min="158" max="160" width="9.42578125" bestFit="1" customWidth="1"/>
    <col min="162" max="164" width="9.42578125" bestFit="1" customWidth="1"/>
    <col min="166" max="168" width="9.42578125" bestFit="1" customWidth="1"/>
    <col min="170" max="172" width="9.42578125" bestFit="1" customWidth="1"/>
    <col min="174" max="176" width="9.42578125" bestFit="1" customWidth="1"/>
    <col min="177" max="177" width="10.85546875" bestFit="1" customWidth="1"/>
    <col min="188" max="188" width="10.85546875" bestFit="1" customWidth="1"/>
  </cols>
  <sheetData>
    <row r="1" spans="1:193 16371:16383" x14ac:dyDescent="0.25">
      <c r="A1" s="137" t="str">
        <f>IF(ISNA(VLOOKUP(CountryName,CountriesCodes,2,FALSE))=TRUE,"",VLOOKUP(CountryName,CountriesCodes,2,FALSE)&amp; "AMR")</f>
        <v>TGO AMR</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261"/>
      <c r="O1" s="33"/>
      <c r="P1" s="33"/>
      <c r="Q1" s="33"/>
      <c r="R1" s="33"/>
      <c r="S1" s="3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72" customHeight="1" x14ac:dyDescent="0.25">
      <c r="A2" s="137">
        <v>101</v>
      </c>
      <c r="B2" s="34" t="s">
        <v>611</v>
      </c>
      <c r="C2" s="34"/>
      <c r="D2" s="34"/>
      <c r="E2" s="34"/>
      <c r="F2" s="34"/>
      <c r="G2" s="34"/>
      <c r="H2" s="34"/>
      <c r="I2" s="34"/>
      <c r="J2" s="34"/>
      <c r="K2" s="34"/>
      <c r="L2" s="34"/>
      <c r="M2" s="34"/>
      <c r="N2" s="244"/>
      <c r="O2" s="34"/>
      <c r="P2" s="34"/>
      <c r="Q2" s="34"/>
      <c r="R2" s="34"/>
      <c r="S2" s="3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51" hidden="1" outlineLevel="1" x14ac:dyDescent="0.25">
      <c r="A3" s="139"/>
      <c r="B3" s="35" t="s">
        <v>612</v>
      </c>
      <c r="C3" s="35"/>
      <c r="D3" s="35"/>
      <c r="E3" s="35"/>
      <c r="F3" s="35"/>
      <c r="G3" s="35"/>
      <c r="H3" s="35"/>
      <c r="I3" s="35"/>
      <c r="J3" s="35"/>
      <c r="K3" s="35"/>
      <c r="L3" s="35"/>
      <c r="M3" s="35"/>
      <c r="N3" s="245"/>
      <c r="O3" s="35"/>
      <c r="P3" s="35"/>
      <c r="Q3" s="35"/>
      <c r="R3" s="35"/>
      <c r="S3" s="3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ht="102" hidden="1" customHeight="1" outlineLevel="1" x14ac:dyDescent="0.25">
      <c r="A4" s="137"/>
      <c r="B4" s="36" t="s">
        <v>610</v>
      </c>
      <c r="C4" s="557" t="s">
        <v>813</v>
      </c>
      <c r="D4" s="558"/>
      <c r="E4" s="558"/>
      <c r="F4" s="558"/>
      <c r="G4" s="558"/>
      <c r="H4" s="36"/>
      <c r="N4" s="246"/>
    </row>
    <row r="5" spans="1:193 16371:16383" ht="29.25" customHeight="1" collapsed="1" x14ac:dyDescent="0.25">
      <c r="A5" s="140"/>
      <c r="B5" s="40" t="s">
        <v>609</v>
      </c>
      <c r="C5" s="232" t="s">
        <v>838</v>
      </c>
      <c r="D5" s="41"/>
      <c r="E5" s="41"/>
      <c r="F5" s="41"/>
      <c r="G5" s="41"/>
      <c r="H5" s="41"/>
      <c r="I5" s="41"/>
      <c r="J5" s="41"/>
      <c r="K5" s="41"/>
      <c r="L5" s="41"/>
      <c r="M5" s="41"/>
      <c r="N5" s="247"/>
      <c r="O5" s="42" t="s">
        <v>574</v>
      </c>
      <c r="P5" s="43"/>
      <c r="Q5" s="43"/>
      <c r="R5" s="43"/>
      <c r="S5" s="43"/>
      <c r="T5" s="263" t="s">
        <v>573</v>
      </c>
      <c r="U5" s="264"/>
      <c r="V5" s="264"/>
      <c r="W5" s="264"/>
      <c r="X5" s="264"/>
      <c r="Y5" s="265"/>
      <c r="Z5" s="41"/>
      <c r="AA5" s="41"/>
      <c r="AD5" s="228" t="s">
        <v>778</v>
      </c>
      <c r="AE5" s="229"/>
      <c r="AF5" s="229"/>
      <c r="AG5" s="230"/>
    </row>
    <row r="6" spans="1:193 16371:16383" ht="45" customHeight="1" x14ac:dyDescent="0.25">
      <c r="A6" s="141" t="s">
        <v>68</v>
      </c>
      <c r="B6" s="45" t="s">
        <v>598</v>
      </c>
      <c r="C6" s="45" t="s">
        <v>599</v>
      </c>
      <c r="D6" s="45" t="s">
        <v>600</v>
      </c>
      <c r="E6" s="45" t="s">
        <v>603</v>
      </c>
      <c r="F6" s="45" t="s">
        <v>604</v>
      </c>
      <c r="G6" s="45" t="s">
        <v>601</v>
      </c>
      <c r="H6" s="45" t="s">
        <v>602</v>
      </c>
      <c r="I6" s="45" t="s">
        <v>605</v>
      </c>
      <c r="J6" s="45" t="s">
        <v>788</v>
      </c>
      <c r="K6" s="45" t="s">
        <v>606</v>
      </c>
      <c r="L6" s="45" t="s">
        <v>607</v>
      </c>
      <c r="M6" s="45" t="s">
        <v>608</v>
      </c>
      <c r="N6" s="248"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822</v>
      </c>
      <c r="Z6" s="45" t="s">
        <v>69</v>
      </c>
      <c r="AA6" s="45" t="s">
        <v>70</v>
      </c>
      <c r="AB6">
        <f>COUNTA(AA7:AA107)</f>
        <v>0</v>
      </c>
      <c r="AC6">
        <f>COUNTA(N7:N107)</f>
        <v>0</v>
      </c>
      <c r="AD6" s="231" t="s">
        <v>779</v>
      </c>
      <c r="AE6" s="231" t="s">
        <v>780</v>
      </c>
      <c r="AF6" s="231" t="s">
        <v>781</v>
      </c>
      <c r="AG6" s="231" t="s">
        <v>782</v>
      </c>
    </row>
    <row r="7" spans="1:193 16371:16383" s="217" customFormat="1" ht="78.75" x14ac:dyDescent="0.25">
      <c r="A7" s="144"/>
      <c r="B7" s="50"/>
      <c r="C7" s="50"/>
      <c r="D7" s="563" t="s">
        <v>884</v>
      </c>
      <c r="E7" s="563" t="s">
        <v>885</v>
      </c>
      <c r="F7" s="563" t="s">
        <v>886</v>
      </c>
      <c r="G7" s="50"/>
      <c r="H7" s="50"/>
      <c r="I7" s="50"/>
      <c r="J7" s="50"/>
      <c r="K7" s="50"/>
      <c r="L7" s="50"/>
      <c r="M7" s="50"/>
      <c r="N7" s="196"/>
      <c r="O7" s="190"/>
      <c r="P7" s="190"/>
      <c r="Q7" s="190"/>
      <c r="R7" s="190"/>
      <c r="S7" s="190"/>
      <c r="T7" s="249">
        <f t="shared" ref="T7:T71" si="0">IF($N7="Pending",0,$N7*O7)</f>
        <v>0</v>
      </c>
      <c r="U7" s="249">
        <f t="shared" ref="U7:U71" si="1">IF($N7="Pending",0,$N7*P7)</f>
        <v>0</v>
      </c>
      <c r="V7" s="249">
        <f t="shared" ref="V7:V71" si="2">IF($N7="Pending",0,$N7*Q7)</f>
        <v>0</v>
      </c>
      <c r="W7" s="249">
        <f t="shared" ref="W7:W71" si="3">IF($N7="Pending",0,$N7*R7)</f>
        <v>0</v>
      </c>
      <c r="X7" s="249">
        <f t="shared" ref="X7:X71" si="4">IF($N7="Pending",0,$N7*S7)</f>
        <v>0</v>
      </c>
      <c r="Y7" s="249">
        <f t="shared" ref="Y7:Y71" si="5">SUM(T7:X7)</f>
        <v>0</v>
      </c>
      <c r="Z7" s="51"/>
      <c r="AA7" s="51"/>
      <c r="AB7" s="76"/>
      <c r="AC7" s="218"/>
      <c r="AD7" s="218"/>
      <c r="AE7" s="218"/>
      <c r="AF7" s="218"/>
      <c r="AG7" s="218"/>
    </row>
    <row r="8" spans="1:193 16371:16383" s="217" customFormat="1" x14ac:dyDescent="0.25">
      <c r="A8" s="144"/>
      <c r="B8" s="50"/>
      <c r="C8" s="50"/>
      <c r="D8" s="50"/>
      <c r="E8" s="50"/>
      <c r="F8" s="50"/>
      <c r="G8" s="50"/>
      <c r="H8" s="50"/>
      <c r="I8" s="50"/>
      <c r="J8" s="50"/>
      <c r="K8" s="50"/>
      <c r="L8" s="50"/>
      <c r="M8" s="50"/>
      <c r="N8" s="196"/>
      <c r="O8" s="190"/>
      <c r="P8" s="190"/>
      <c r="Q8" s="190"/>
      <c r="R8" s="190"/>
      <c r="S8" s="190"/>
      <c r="T8" s="249">
        <f t="shared" si="0"/>
        <v>0</v>
      </c>
      <c r="U8" s="249">
        <f t="shared" si="1"/>
        <v>0</v>
      </c>
      <c r="V8" s="249">
        <f t="shared" si="2"/>
        <v>0</v>
      </c>
      <c r="W8" s="249">
        <f t="shared" si="3"/>
        <v>0</v>
      </c>
      <c r="X8" s="249">
        <f t="shared" si="4"/>
        <v>0</v>
      </c>
      <c r="Y8" s="249">
        <f t="shared" si="5"/>
        <v>0</v>
      </c>
      <c r="Z8" s="51"/>
      <c r="AA8" s="51"/>
      <c r="AB8" s="76"/>
      <c r="AC8" s="218"/>
      <c r="AD8" s="218"/>
      <c r="AE8" s="218"/>
      <c r="AF8" s="218"/>
      <c r="AG8" s="218"/>
    </row>
    <row r="9" spans="1:193 16371:16383" s="217" customFormat="1" x14ac:dyDescent="0.25">
      <c r="A9" s="144"/>
      <c r="B9" s="50"/>
      <c r="C9" s="50"/>
      <c r="D9" s="50"/>
      <c r="E9" s="50"/>
      <c r="F9" s="50"/>
      <c r="G9" s="50"/>
      <c r="H9" s="50"/>
      <c r="I9" s="50"/>
      <c r="J9" s="50"/>
      <c r="K9" s="50"/>
      <c r="L9" s="50"/>
      <c r="M9" s="50"/>
      <c r="N9" s="196"/>
      <c r="O9" s="190"/>
      <c r="P9" s="190"/>
      <c r="Q9" s="190"/>
      <c r="R9" s="190"/>
      <c r="S9" s="190"/>
      <c r="T9" s="249">
        <f t="shared" si="0"/>
        <v>0</v>
      </c>
      <c r="U9" s="249">
        <f t="shared" si="1"/>
        <v>0</v>
      </c>
      <c r="V9" s="249">
        <f t="shared" si="2"/>
        <v>0</v>
      </c>
      <c r="W9" s="249">
        <f t="shared" si="3"/>
        <v>0</v>
      </c>
      <c r="X9" s="249">
        <f t="shared" si="4"/>
        <v>0</v>
      </c>
      <c r="Y9" s="249">
        <f t="shared" si="5"/>
        <v>0</v>
      </c>
      <c r="Z9" s="51"/>
      <c r="AA9" s="51"/>
      <c r="AB9" s="76"/>
      <c r="AC9" s="218"/>
      <c r="AD9" s="218"/>
      <c r="AE9" s="218"/>
      <c r="AF9" s="218"/>
      <c r="AG9" s="218"/>
    </row>
    <row r="10" spans="1:193 16371:16383" s="217" customFormat="1" x14ac:dyDescent="0.25">
      <c r="A10" s="144"/>
      <c r="B10" s="50"/>
      <c r="C10" s="50"/>
      <c r="D10" s="50"/>
      <c r="E10" s="50"/>
      <c r="F10" s="50"/>
      <c r="G10" s="50"/>
      <c r="H10" s="50"/>
      <c r="I10" s="50"/>
      <c r="J10" s="50"/>
      <c r="K10" s="50"/>
      <c r="L10" s="50"/>
      <c r="M10" s="50"/>
      <c r="N10" s="196"/>
      <c r="O10" s="190"/>
      <c r="P10" s="190"/>
      <c r="Q10" s="190"/>
      <c r="R10" s="190"/>
      <c r="S10" s="190"/>
      <c r="T10" s="249">
        <f t="shared" si="0"/>
        <v>0</v>
      </c>
      <c r="U10" s="249">
        <f t="shared" si="1"/>
        <v>0</v>
      </c>
      <c r="V10" s="249">
        <f t="shared" si="2"/>
        <v>0</v>
      </c>
      <c r="W10" s="249">
        <f t="shared" si="3"/>
        <v>0</v>
      </c>
      <c r="X10" s="249">
        <f t="shared" si="4"/>
        <v>0</v>
      </c>
      <c r="Y10" s="249">
        <f t="shared" si="5"/>
        <v>0</v>
      </c>
      <c r="Z10" s="51"/>
      <c r="AA10" s="51"/>
      <c r="AB10" s="76"/>
      <c r="AC10" s="218"/>
      <c r="AD10" s="218"/>
      <c r="AE10" s="218"/>
      <c r="AF10" s="218"/>
      <c r="AG10" s="218"/>
    </row>
    <row r="11" spans="1:193 16371:16383" s="217" customFormat="1" x14ac:dyDescent="0.25">
      <c r="A11" s="144"/>
      <c r="B11" s="50"/>
      <c r="C11" s="50"/>
      <c r="D11" s="50"/>
      <c r="E11" s="50"/>
      <c r="F11" s="50"/>
      <c r="G11" s="50"/>
      <c r="H11" s="50"/>
      <c r="I11" s="50"/>
      <c r="J11" s="50"/>
      <c r="K11" s="50"/>
      <c r="L11" s="50"/>
      <c r="M11" s="50"/>
      <c r="N11" s="196"/>
      <c r="O11" s="190"/>
      <c r="P11" s="190"/>
      <c r="Q11" s="190"/>
      <c r="R11" s="190"/>
      <c r="S11" s="190"/>
      <c r="T11" s="249">
        <f t="shared" si="0"/>
        <v>0</v>
      </c>
      <c r="U11" s="249">
        <f t="shared" si="1"/>
        <v>0</v>
      </c>
      <c r="V11" s="249">
        <f t="shared" si="2"/>
        <v>0</v>
      </c>
      <c r="W11" s="249">
        <f t="shared" si="3"/>
        <v>0</v>
      </c>
      <c r="X11" s="249">
        <f t="shared" si="4"/>
        <v>0</v>
      </c>
      <c r="Y11" s="249">
        <f t="shared" si="5"/>
        <v>0</v>
      </c>
      <c r="Z11" s="51"/>
      <c r="AA11" s="51"/>
      <c r="AB11" s="76"/>
      <c r="AC11" s="218"/>
      <c r="AD11" s="218"/>
      <c r="AE11" s="218"/>
      <c r="AF11" s="218"/>
      <c r="AG11" s="218"/>
    </row>
    <row r="12" spans="1:193 16371:16383" s="217" customFormat="1" x14ac:dyDescent="0.25">
      <c r="A12" s="194"/>
      <c r="B12" s="50"/>
      <c r="C12" s="50"/>
      <c r="D12" s="51"/>
      <c r="E12" s="50"/>
      <c r="F12" s="50"/>
      <c r="G12" s="50"/>
      <c r="H12" s="50"/>
      <c r="I12" s="50"/>
      <c r="J12" s="50"/>
      <c r="K12" s="50"/>
      <c r="L12" s="50"/>
      <c r="M12" s="50"/>
      <c r="N12" s="536"/>
      <c r="O12" s="190"/>
      <c r="P12" s="190"/>
      <c r="Q12" s="190"/>
      <c r="R12" s="190"/>
      <c r="S12" s="190"/>
      <c r="T12" s="249">
        <f t="shared" si="0"/>
        <v>0</v>
      </c>
      <c r="U12" s="249">
        <f t="shared" si="1"/>
        <v>0</v>
      </c>
      <c r="V12" s="249">
        <f t="shared" si="2"/>
        <v>0</v>
      </c>
      <c r="W12" s="249">
        <f t="shared" si="3"/>
        <v>0</v>
      </c>
      <c r="X12" s="249">
        <f t="shared" si="4"/>
        <v>0</v>
      </c>
      <c r="Y12" s="249">
        <f t="shared" si="5"/>
        <v>0</v>
      </c>
      <c r="Z12" s="51"/>
      <c r="AA12" s="51"/>
      <c r="AB12" s="218"/>
      <c r="AC12" s="218"/>
      <c r="AD12" s="218"/>
      <c r="AE12" s="218"/>
      <c r="AF12" s="398"/>
      <c r="AG12" s="218"/>
    </row>
    <row r="13" spans="1:193 16371:16383" s="217" customFormat="1" x14ac:dyDescent="0.25">
      <c r="A13" s="194"/>
      <c r="B13" s="50"/>
      <c r="C13" s="50"/>
      <c r="D13" s="51"/>
      <c r="E13" s="50"/>
      <c r="F13" s="50"/>
      <c r="G13" s="50"/>
      <c r="H13" s="50"/>
      <c r="I13" s="50"/>
      <c r="J13" s="50"/>
      <c r="K13" s="50"/>
      <c r="L13" s="50"/>
      <c r="M13" s="50"/>
      <c r="N13" s="341"/>
      <c r="O13" s="190"/>
      <c r="P13" s="190"/>
      <c r="Q13" s="190"/>
      <c r="R13" s="190"/>
      <c r="S13" s="190"/>
      <c r="T13" s="249">
        <f t="shared" si="0"/>
        <v>0</v>
      </c>
      <c r="U13" s="249">
        <f t="shared" si="1"/>
        <v>0</v>
      </c>
      <c r="V13" s="249">
        <f t="shared" si="2"/>
        <v>0</v>
      </c>
      <c r="W13" s="249">
        <f t="shared" si="3"/>
        <v>0</v>
      </c>
      <c r="X13" s="249">
        <f t="shared" si="4"/>
        <v>0</v>
      </c>
      <c r="Y13" s="249">
        <f t="shared" si="5"/>
        <v>0</v>
      </c>
      <c r="Z13" s="51"/>
      <c r="AA13" s="51"/>
      <c r="AB13" s="218"/>
      <c r="AC13" s="218"/>
      <c r="AD13" s="218"/>
      <c r="AE13" s="218"/>
      <c r="AF13" s="398"/>
      <c r="AG13" s="218"/>
    </row>
    <row r="14" spans="1:193 16371:16383" s="217" customFormat="1" x14ac:dyDescent="0.25">
      <c r="A14" s="194"/>
      <c r="B14" s="50"/>
      <c r="C14" s="50"/>
      <c r="D14" s="51"/>
      <c r="E14" s="50"/>
      <c r="F14" s="50"/>
      <c r="G14" s="50"/>
      <c r="H14" s="50"/>
      <c r="I14" s="50"/>
      <c r="J14" s="50"/>
      <c r="K14" s="50"/>
      <c r="L14" s="50"/>
      <c r="M14" s="50"/>
      <c r="N14" s="341"/>
      <c r="O14" s="190"/>
      <c r="P14" s="190"/>
      <c r="Q14" s="190"/>
      <c r="R14" s="190"/>
      <c r="S14" s="190"/>
      <c r="T14" s="249">
        <f t="shared" si="0"/>
        <v>0</v>
      </c>
      <c r="U14" s="249">
        <f t="shared" si="1"/>
        <v>0</v>
      </c>
      <c r="V14" s="249">
        <f t="shared" si="2"/>
        <v>0</v>
      </c>
      <c r="W14" s="249">
        <f t="shared" si="3"/>
        <v>0</v>
      </c>
      <c r="X14" s="249">
        <f t="shared" si="4"/>
        <v>0</v>
      </c>
      <c r="Y14" s="249">
        <f t="shared" si="5"/>
        <v>0</v>
      </c>
      <c r="Z14" s="51"/>
      <c r="AA14" s="51"/>
      <c r="AB14" s="218"/>
      <c r="AC14" s="218"/>
      <c r="AD14" s="218"/>
      <c r="AE14" s="218"/>
      <c r="AF14" s="398"/>
      <c r="AG14" s="218"/>
    </row>
    <row r="15" spans="1:193 16371:16383" s="217" customFormat="1" x14ac:dyDescent="0.25">
      <c r="A15" s="194"/>
      <c r="B15" s="50"/>
      <c r="C15" s="50"/>
      <c r="D15" s="51"/>
      <c r="E15" s="50"/>
      <c r="F15" s="50"/>
      <c r="G15" s="50"/>
      <c r="H15" s="50"/>
      <c r="I15" s="50"/>
      <c r="J15" s="50"/>
      <c r="K15" s="50"/>
      <c r="L15" s="50"/>
      <c r="M15" s="50"/>
      <c r="N15" s="341"/>
      <c r="O15" s="190"/>
      <c r="P15" s="190"/>
      <c r="Q15" s="190"/>
      <c r="R15" s="190"/>
      <c r="S15" s="190"/>
      <c r="T15" s="249">
        <f t="shared" si="0"/>
        <v>0</v>
      </c>
      <c r="U15" s="249">
        <f t="shared" si="1"/>
        <v>0</v>
      </c>
      <c r="V15" s="249">
        <f t="shared" si="2"/>
        <v>0</v>
      </c>
      <c r="W15" s="249">
        <f t="shared" si="3"/>
        <v>0</v>
      </c>
      <c r="X15" s="249">
        <f t="shared" si="4"/>
        <v>0</v>
      </c>
      <c r="Y15" s="249">
        <f t="shared" si="5"/>
        <v>0</v>
      </c>
      <c r="Z15" s="51"/>
      <c r="AA15" s="51"/>
      <c r="AB15" s="218"/>
      <c r="AC15" s="218"/>
      <c r="AD15" s="218"/>
      <c r="AE15" s="218"/>
      <c r="AF15" s="398"/>
      <c r="AG15" s="218"/>
    </row>
    <row r="16" spans="1:193 16371:16383" s="217" customFormat="1" x14ac:dyDescent="0.25">
      <c r="A16" s="194"/>
      <c r="B16" s="50"/>
      <c r="C16" s="50"/>
      <c r="D16" s="51"/>
      <c r="E16" s="51"/>
      <c r="F16" s="51"/>
      <c r="G16" s="50"/>
      <c r="H16" s="50"/>
      <c r="I16" s="50"/>
      <c r="J16" s="50"/>
      <c r="K16" s="50"/>
      <c r="L16" s="50"/>
      <c r="M16" s="50"/>
      <c r="N16" s="536"/>
      <c r="O16" s="190"/>
      <c r="P16" s="190"/>
      <c r="Q16" s="190"/>
      <c r="R16" s="190"/>
      <c r="S16" s="190"/>
      <c r="T16" s="249">
        <f t="shared" si="0"/>
        <v>0</v>
      </c>
      <c r="U16" s="249">
        <f t="shared" si="1"/>
        <v>0</v>
      </c>
      <c r="V16" s="249">
        <f t="shared" si="2"/>
        <v>0</v>
      </c>
      <c r="W16" s="249">
        <f t="shared" si="3"/>
        <v>0</v>
      </c>
      <c r="X16" s="249">
        <f t="shared" si="4"/>
        <v>0</v>
      </c>
      <c r="Y16" s="249">
        <f t="shared" si="5"/>
        <v>0</v>
      </c>
      <c r="Z16" s="51"/>
      <c r="AA16" s="51"/>
      <c r="AB16" s="218"/>
      <c r="AC16" s="218"/>
      <c r="AD16" s="218"/>
      <c r="AE16" s="218"/>
      <c r="AF16" s="398"/>
      <c r="AG16" s="218"/>
    </row>
    <row r="17" spans="1:33" s="217" customFormat="1" x14ac:dyDescent="0.25">
      <c r="A17" s="194"/>
      <c r="B17" s="50"/>
      <c r="C17" s="50"/>
      <c r="D17" s="51"/>
      <c r="E17" s="51"/>
      <c r="F17" s="51"/>
      <c r="G17" s="50"/>
      <c r="H17" s="50"/>
      <c r="I17" s="50"/>
      <c r="J17" s="50"/>
      <c r="K17" s="50"/>
      <c r="L17" s="50"/>
      <c r="M17" s="50"/>
      <c r="N17" s="536"/>
      <c r="O17" s="190"/>
      <c r="P17" s="190"/>
      <c r="Q17" s="190"/>
      <c r="R17" s="190"/>
      <c r="S17" s="190"/>
      <c r="T17" s="249"/>
      <c r="U17" s="249"/>
      <c r="V17" s="249"/>
      <c r="W17" s="249"/>
      <c r="X17" s="249"/>
      <c r="Y17" s="249"/>
      <c r="Z17" s="51"/>
      <c r="AA17" s="51"/>
      <c r="AB17" s="218"/>
      <c r="AC17" s="218"/>
      <c r="AD17" s="218"/>
      <c r="AE17" s="218"/>
      <c r="AF17" s="398"/>
      <c r="AG17" s="218"/>
    </row>
    <row r="18" spans="1:33" s="217" customFormat="1" x14ac:dyDescent="0.25">
      <c r="A18" s="194"/>
      <c r="B18" s="50"/>
      <c r="C18" s="50"/>
      <c r="D18" s="51"/>
      <c r="E18" s="51"/>
      <c r="F18" s="50"/>
      <c r="G18" s="50"/>
      <c r="H18" s="50"/>
      <c r="I18" s="50"/>
      <c r="J18" s="50"/>
      <c r="K18" s="50"/>
      <c r="L18" s="50"/>
      <c r="M18" s="50"/>
      <c r="N18" s="536"/>
      <c r="O18" s="190"/>
      <c r="P18" s="190"/>
      <c r="Q18" s="190"/>
      <c r="R18" s="190"/>
      <c r="S18" s="190"/>
      <c r="T18" s="249">
        <f t="shared" si="0"/>
        <v>0</v>
      </c>
      <c r="U18" s="249">
        <f t="shared" si="1"/>
        <v>0</v>
      </c>
      <c r="V18" s="249">
        <f t="shared" si="2"/>
        <v>0</v>
      </c>
      <c r="W18" s="249">
        <f t="shared" si="3"/>
        <v>0</v>
      </c>
      <c r="X18" s="249">
        <f t="shared" si="4"/>
        <v>0</v>
      </c>
      <c r="Y18" s="249">
        <f t="shared" si="5"/>
        <v>0</v>
      </c>
      <c r="Z18" s="51"/>
      <c r="AA18" s="51"/>
      <c r="AB18" s="218"/>
      <c r="AC18" s="218"/>
      <c r="AD18" s="218"/>
      <c r="AE18" s="218"/>
      <c r="AF18" s="398"/>
      <c r="AG18" s="218"/>
    </row>
    <row r="19" spans="1:33" s="217" customFormat="1" x14ac:dyDescent="0.25">
      <c r="A19" s="194"/>
      <c r="B19" s="50"/>
      <c r="C19" s="50"/>
      <c r="D19" s="50"/>
      <c r="E19" s="198"/>
      <c r="F19" s="485"/>
      <c r="G19" s="50"/>
      <c r="H19" s="50"/>
      <c r="I19" s="50"/>
      <c r="J19" s="50"/>
      <c r="K19" s="50"/>
      <c r="L19" s="50"/>
      <c r="M19" s="50"/>
      <c r="N19" s="536"/>
      <c r="O19" s="190"/>
      <c r="P19" s="190"/>
      <c r="Q19" s="190"/>
      <c r="R19" s="190"/>
      <c r="S19" s="190"/>
      <c r="T19" s="249">
        <f t="shared" si="0"/>
        <v>0</v>
      </c>
      <c r="U19" s="249">
        <f t="shared" si="1"/>
        <v>0</v>
      </c>
      <c r="V19" s="249">
        <f t="shared" si="2"/>
        <v>0</v>
      </c>
      <c r="W19" s="249">
        <f t="shared" si="3"/>
        <v>0</v>
      </c>
      <c r="X19" s="249">
        <f t="shared" si="4"/>
        <v>0</v>
      </c>
      <c r="Y19" s="249">
        <f t="shared" si="5"/>
        <v>0</v>
      </c>
      <c r="Z19" s="51"/>
      <c r="AA19" s="51"/>
      <c r="AB19" s="218"/>
      <c r="AC19" s="218"/>
      <c r="AD19" s="218"/>
      <c r="AE19" s="218"/>
      <c r="AF19" s="398"/>
      <c r="AG19" s="218"/>
    </row>
    <row r="20" spans="1:33" s="217" customFormat="1" x14ac:dyDescent="0.25">
      <c r="A20" s="194"/>
      <c r="B20" s="50"/>
      <c r="C20" s="50"/>
      <c r="D20" s="50"/>
      <c r="E20" s="198"/>
      <c r="F20" s="485"/>
      <c r="G20" s="50"/>
      <c r="H20" s="50"/>
      <c r="I20" s="50"/>
      <c r="J20" s="50"/>
      <c r="K20" s="50"/>
      <c r="L20" s="50"/>
      <c r="M20" s="50"/>
      <c r="N20" s="536"/>
      <c r="O20" s="190"/>
      <c r="P20" s="190"/>
      <c r="Q20" s="190"/>
      <c r="R20" s="190"/>
      <c r="S20" s="190"/>
      <c r="T20" s="249">
        <f t="shared" ref="T20" si="6">IF($N20="Pending",0,$N20*O20)</f>
        <v>0</v>
      </c>
      <c r="U20" s="249">
        <f t="shared" ref="U20" si="7">IF($N20="Pending",0,$N20*P20)</f>
        <v>0</v>
      </c>
      <c r="V20" s="249">
        <f t="shared" ref="V20" si="8">IF($N20="Pending",0,$N20*Q20)</f>
        <v>0</v>
      </c>
      <c r="W20" s="249">
        <f t="shared" ref="W20" si="9">IF($N20="Pending",0,$N20*R20)</f>
        <v>0</v>
      </c>
      <c r="X20" s="249">
        <f t="shared" ref="X20" si="10">IF($N20="Pending",0,$N20*S20)</f>
        <v>0</v>
      </c>
      <c r="Y20" s="249">
        <f t="shared" ref="Y20" si="11">SUM(T20:X20)</f>
        <v>0</v>
      </c>
      <c r="Z20" s="51"/>
      <c r="AA20" s="51"/>
      <c r="AB20" s="218"/>
      <c r="AC20" s="218"/>
      <c r="AD20" s="218"/>
      <c r="AE20" s="218"/>
      <c r="AF20" s="398"/>
      <c r="AG20" s="218"/>
    </row>
    <row r="21" spans="1:33" s="217" customFormat="1" x14ac:dyDescent="0.25">
      <c r="A21" s="194"/>
      <c r="B21" s="50"/>
      <c r="C21" s="50"/>
      <c r="D21" s="50"/>
      <c r="E21" s="198"/>
      <c r="F21" s="50"/>
      <c r="G21" s="50"/>
      <c r="H21" s="50"/>
      <c r="I21" s="50"/>
      <c r="J21" s="50"/>
      <c r="K21" s="50"/>
      <c r="L21" s="50"/>
      <c r="M21" s="50"/>
      <c r="N21" s="341"/>
      <c r="O21" s="190"/>
      <c r="P21" s="190"/>
      <c r="Q21" s="190"/>
      <c r="R21" s="190"/>
      <c r="S21" s="190"/>
      <c r="T21" s="249">
        <f t="shared" si="0"/>
        <v>0</v>
      </c>
      <c r="U21" s="249">
        <f t="shared" si="1"/>
        <v>0</v>
      </c>
      <c r="V21" s="249">
        <f t="shared" si="2"/>
        <v>0</v>
      </c>
      <c r="W21" s="249">
        <f t="shared" si="3"/>
        <v>0</v>
      </c>
      <c r="X21" s="249">
        <f t="shared" si="4"/>
        <v>0</v>
      </c>
      <c r="Y21" s="249">
        <f t="shared" si="5"/>
        <v>0</v>
      </c>
      <c r="Z21" s="51"/>
      <c r="AA21" s="51"/>
      <c r="AB21" s="218"/>
      <c r="AC21" s="218"/>
      <c r="AD21" s="218"/>
      <c r="AE21" s="218"/>
      <c r="AF21" s="398"/>
      <c r="AG21" s="218"/>
    </row>
    <row r="22" spans="1:33" s="217" customFormat="1" x14ac:dyDescent="0.25">
      <c r="A22" s="144"/>
      <c r="B22" s="50"/>
      <c r="C22" s="50"/>
      <c r="D22" s="50"/>
      <c r="E22" s="50"/>
      <c r="F22" s="50"/>
      <c r="G22" s="50"/>
      <c r="H22" s="50"/>
      <c r="I22" s="50"/>
      <c r="J22" s="50"/>
      <c r="K22" s="50"/>
      <c r="L22" s="50"/>
      <c r="M22" s="50"/>
      <c r="N22" s="196"/>
      <c r="O22" s="190"/>
      <c r="P22" s="190"/>
      <c r="Q22" s="190"/>
      <c r="R22" s="190"/>
      <c r="S22" s="190"/>
      <c r="T22" s="249">
        <f t="shared" si="0"/>
        <v>0</v>
      </c>
      <c r="U22" s="249">
        <f t="shared" si="1"/>
        <v>0</v>
      </c>
      <c r="V22" s="249">
        <f t="shared" si="2"/>
        <v>0</v>
      </c>
      <c r="W22" s="249">
        <f t="shared" si="3"/>
        <v>0</v>
      </c>
      <c r="X22" s="249">
        <f t="shared" si="4"/>
        <v>0</v>
      </c>
      <c r="Y22" s="249">
        <f t="shared" si="5"/>
        <v>0</v>
      </c>
      <c r="Z22" s="51"/>
      <c r="AA22" s="51"/>
      <c r="AB22" s="218"/>
      <c r="AC22" s="218"/>
      <c r="AD22" s="148"/>
      <c r="AE22" s="218"/>
      <c r="AF22" s="398"/>
      <c r="AG22" s="218"/>
    </row>
    <row r="23" spans="1:33" s="217" customFormat="1" x14ac:dyDescent="0.25">
      <c r="A23" s="144"/>
      <c r="B23" s="50"/>
      <c r="C23" s="50"/>
      <c r="D23" s="50"/>
      <c r="E23" s="50"/>
      <c r="F23" s="50"/>
      <c r="G23" s="50"/>
      <c r="H23" s="50"/>
      <c r="I23" s="50"/>
      <c r="J23" s="50"/>
      <c r="K23" s="50"/>
      <c r="L23" s="50"/>
      <c r="M23" s="50"/>
      <c r="N23" s="196"/>
      <c r="O23" s="190"/>
      <c r="P23" s="190"/>
      <c r="Q23" s="190"/>
      <c r="R23" s="190"/>
      <c r="S23" s="190"/>
      <c r="T23" s="249">
        <f t="shared" si="0"/>
        <v>0</v>
      </c>
      <c r="U23" s="249">
        <f t="shared" si="1"/>
        <v>0</v>
      </c>
      <c r="V23" s="249">
        <f t="shared" si="2"/>
        <v>0</v>
      </c>
      <c r="W23" s="249">
        <f t="shared" si="3"/>
        <v>0</v>
      </c>
      <c r="X23" s="249">
        <f t="shared" si="4"/>
        <v>0</v>
      </c>
      <c r="Y23" s="249">
        <f t="shared" si="5"/>
        <v>0</v>
      </c>
      <c r="Z23" s="51"/>
      <c r="AA23" s="51"/>
      <c r="AB23" s="218"/>
      <c r="AC23" s="218"/>
      <c r="AD23" s="148"/>
      <c r="AE23" s="218"/>
      <c r="AF23" s="398"/>
      <c r="AG23" s="218"/>
    </row>
    <row r="24" spans="1:33" s="217" customFormat="1" x14ac:dyDescent="0.25">
      <c r="A24" s="193"/>
      <c r="B24" s="197"/>
      <c r="C24" s="197"/>
      <c r="D24" s="197"/>
      <c r="E24" s="197"/>
      <c r="F24" s="197"/>
      <c r="G24" s="197"/>
      <c r="H24" s="197"/>
      <c r="I24" s="197"/>
      <c r="J24" s="197"/>
      <c r="K24" s="197"/>
      <c r="L24" s="197"/>
      <c r="M24" s="197"/>
      <c r="N24" s="390"/>
      <c r="O24" s="190"/>
      <c r="P24" s="190"/>
      <c r="Q24" s="190"/>
      <c r="R24" s="190"/>
      <c r="S24" s="190"/>
      <c r="T24" s="249">
        <f t="shared" si="0"/>
        <v>0</v>
      </c>
      <c r="U24" s="249">
        <f t="shared" si="1"/>
        <v>0</v>
      </c>
      <c r="V24" s="249">
        <f t="shared" si="2"/>
        <v>0</v>
      </c>
      <c r="W24" s="249">
        <f t="shared" si="3"/>
        <v>0</v>
      </c>
      <c r="X24" s="249">
        <f t="shared" si="4"/>
        <v>0</v>
      </c>
      <c r="Y24" s="249">
        <f t="shared" si="5"/>
        <v>0</v>
      </c>
      <c r="Z24" s="51"/>
      <c r="AA24" s="51"/>
      <c r="AB24" s="218"/>
      <c r="AC24" s="218"/>
      <c r="AD24" s="484"/>
      <c r="AE24" s="377"/>
      <c r="AF24" s="481"/>
      <c r="AG24" s="377"/>
    </row>
    <row r="25" spans="1:33" s="217" customFormat="1" x14ac:dyDescent="0.25">
      <c r="A25" s="144"/>
      <c r="B25" s="50"/>
      <c r="C25" s="50"/>
      <c r="D25" s="50"/>
      <c r="E25" s="198"/>
      <c r="F25" s="50"/>
      <c r="G25" s="50"/>
      <c r="H25" s="50"/>
      <c r="I25" s="50"/>
      <c r="J25" s="50"/>
      <c r="K25" s="50"/>
      <c r="L25" s="50"/>
      <c r="M25" s="50"/>
      <c r="N25" s="196"/>
      <c r="O25" s="190"/>
      <c r="P25" s="190"/>
      <c r="Q25" s="190"/>
      <c r="R25" s="190"/>
      <c r="S25" s="190"/>
      <c r="T25" s="249">
        <f t="shared" si="0"/>
        <v>0</v>
      </c>
      <c r="U25" s="249">
        <f t="shared" si="1"/>
        <v>0</v>
      </c>
      <c r="V25" s="249">
        <f t="shared" si="2"/>
        <v>0</v>
      </c>
      <c r="W25" s="249">
        <f t="shared" si="3"/>
        <v>0</v>
      </c>
      <c r="X25" s="249">
        <f t="shared" si="4"/>
        <v>0</v>
      </c>
      <c r="Y25" s="249">
        <f t="shared" si="5"/>
        <v>0</v>
      </c>
      <c r="Z25" s="51"/>
      <c r="AA25" s="51"/>
      <c r="AB25" s="218"/>
      <c r="AC25" s="218"/>
      <c r="AD25" s="148"/>
      <c r="AE25" s="218"/>
      <c r="AF25" s="398"/>
      <c r="AG25" s="218"/>
    </row>
    <row r="26" spans="1:33" s="217" customFormat="1" x14ac:dyDescent="0.25">
      <c r="A26" s="144"/>
      <c r="B26" s="50"/>
      <c r="C26" s="50"/>
      <c r="D26" s="50"/>
      <c r="E26" s="50"/>
      <c r="F26" s="50"/>
      <c r="G26" s="50"/>
      <c r="H26" s="50"/>
      <c r="I26" s="50"/>
      <c r="J26" s="50"/>
      <c r="K26" s="50"/>
      <c r="L26" s="50"/>
      <c r="M26" s="50"/>
      <c r="N26" s="196"/>
      <c r="O26" s="190"/>
      <c r="P26" s="190"/>
      <c r="Q26" s="190"/>
      <c r="R26" s="190"/>
      <c r="S26" s="190"/>
      <c r="T26" s="249">
        <f t="shared" si="0"/>
        <v>0</v>
      </c>
      <c r="U26" s="249">
        <f t="shared" si="1"/>
        <v>0</v>
      </c>
      <c r="V26" s="249">
        <f t="shared" si="2"/>
        <v>0</v>
      </c>
      <c r="W26" s="249">
        <f t="shared" si="3"/>
        <v>0</v>
      </c>
      <c r="X26" s="249">
        <f t="shared" si="4"/>
        <v>0</v>
      </c>
      <c r="Y26" s="249">
        <f t="shared" si="5"/>
        <v>0</v>
      </c>
      <c r="Z26" s="51"/>
      <c r="AA26" s="51"/>
      <c r="AB26" s="218"/>
      <c r="AC26" s="218"/>
      <c r="AD26" s="148"/>
      <c r="AE26" s="218"/>
      <c r="AF26" s="398"/>
      <c r="AG26" s="218"/>
    </row>
    <row r="27" spans="1:33" s="217" customFormat="1" x14ac:dyDescent="0.25">
      <c r="A27" s="537"/>
      <c r="B27" s="185"/>
      <c r="C27" s="185"/>
      <c r="D27" s="197"/>
      <c r="E27" s="185"/>
      <c r="F27" s="197"/>
      <c r="G27" s="50"/>
      <c r="H27" s="197"/>
      <c r="I27" s="197"/>
      <c r="J27" s="197"/>
      <c r="K27" s="197"/>
      <c r="L27" s="197"/>
      <c r="M27" s="197"/>
      <c r="N27" s="538"/>
      <c r="O27" s="190"/>
      <c r="P27" s="190"/>
      <c r="Q27" s="190"/>
      <c r="R27" s="190"/>
      <c r="S27" s="190"/>
      <c r="T27" s="249">
        <f t="shared" si="0"/>
        <v>0</v>
      </c>
      <c r="U27" s="249">
        <f t="shared" si="1"/>
        <v>0</v>
      </c>
      <c r="V27" s="249">
        <f t="shared" si="2"/>
        <v>0</v>
      </c>
      <c r="W27" s="249">
        <f t="shared" si="3"/>
        <v>0</v>
      </c>
      <c r="X27" s="249">
        <f t="shared" si="4"/>
        <v>0</v>
      </c>
      <c r="Y27" s="249">
        <f t="shared" si="5"/>
        <v>0</v>
      </c>
      <c r="Z27" s="51"/>
      <c r="AA27" s="51"/>
      <c r="AB27" s="218"/>
      <c r="AC27" s="218"/>
      <c r="AD27" s="377"/>
      <c r="AE27" s="377"/>
      <c r="AF27" s="481"/>
      <c r="AG27" s="377"/>
    </row>
    <row r="28" spans="1:33" s="217" customFormat="1" x14ac:dyDescent="0.25">
      <c r="A28" s="537"/>
      <c r="B28" s="185"/>
      <c r="C28" s="185"/>
      <c r="D28" s="197"/>
      <c r="E28" s="197"/>
      <c r="F28" s="197"/>
      <c r="G28" s="50"/>
      <c r="H28" s="197"/>
      <c r="I28" s="197"/>
      <c r="J28" s="197"/>
      <c r="K28" s="197"/>
      <c r="L28" s="197"/>
      <c r="M28" s="197"/>
      <c r="N28" s="538"/>
      <c r="O28" s="190"/>
      <c r="P28" s="190"/>
      <c r="Q28" s="190"/>
      <c r="R28" s="190"/>
      <c r="S28" s="190"/>
      <c r="T28" s="249">
        <f t="shared" si="0"/>
        <v>0</v>
      </c>
      <c r="U28" s="249">
        <f t="shared" si="1"/>
        <v>0</v>
      </c>
      <c r="V28" s="249">
        <f t="shared" si="2"/>
        <v>0</v>
      </c>
      <c r="W28" s="249">
        <f t="shared" si="3"/>
        <v>0</v>
      </c>
      <c r="X28" s="249">
        <f t="shared" si="4"/>
        <v>0</v>
      </c>
      <c r="Y28" s="249">
        <f t="shared" si="5"/>
        <v>0</v>
      </c>
      <c r="Z28" s="51"/>
      <c r="AA28" s="51"/>
      <c r="AB28" s="218"/>
      <c r="AC28" s="218"/>
      <c r="AD28" s="377"/>
      <c r="AE28" s="377"/>
      <c r="AF28" s="481"/>
      <c r="AG28" s="377"/>
    </row>
    <row r="29" spans="1:33" s="217" customFormat="1" x14ac:dyDescent="0.25">
      <c r="A29" s="537"/>
      <c r="B29" s="185"/>
      <c r="C29" s="185"/>
      <c r="D29" s="197"/>
      <c r="E29" s="197"/>
      <c r="F29" s="197"/>
      <c r="G29" s="50"/>
      <c r="H29" s="197"/>
      <c r="I29" s="197"/>
      <c r="J29" s="197"/>
      <c r="K29" s="197"/>
      <c r="L29" s="197"/>
      <c r="M29" s="197"/>
      <c r="N29" s="538"/>
      <c r="O29" s="190"/>
      <c r="P29" s="190"/>
      <c r="Q29" s="190"/>
      <c r="R29" s="190"/>
      <c r="S29" s="190"/>
      <c r="T29" s="249">
        <f t="shared" si="0"/>
        <v>0</v>
      </c>
      <c r="U29" s="249">
        <f t="shared" si="1"/>
        <v>0</v>
      </c>
      <c r="V29" s="249">
        <f t="shared" si="2"/>
        <v>0</v>
      </c>
      <c r="W29" s="249">
        <f t="shared" si="3"/>
        <v>0</v>
      </c>
      <c r="X29" s="249">
        <f t="shared" si="4"/>
        <v>0</v>
      </c>
      <c r="Y29" s="249">
        <f t="shared" si="5"/>
        <v>0</v>
      </c>
      <c r="Z29" s="51"/>
      <c r="AA29" s="51"/>
      <c r="AB29" s="218"/>
      <c r="AC29" s="218"/>
      <c r="AD29" s="377"/>
      <c r="AE29" s="377"/>
      <c r="AF29" s="481"/>
      <c r="AG29" s="377"/>
    </row>
    <row r="30" spans="1:33" s="217" customFormat="1" x14ac:dyDescent="0.25">
      <c r="A30" s="193"/>
      <c r="B30" s="377"/>
      <c r="C30" s="185"/>
      <c r="D30" s="197"/>
      <c r="E30" s="197"/>
      <c r="F30" s="197"/>
      <c r="G30" s="50"/>
      <c r="H30" s="197"/>
      <c r="I30" s="197"/>
      <c r="J30" s="197"/>
      <c r="K30" s="197"/>
      <c r="L30" s="197"/>
      <c r="M30" s="197"/>
      <c r="N30" s="390"/>
      <c r="O30" s="190"/>
      <c r="P30" s="190"/>
      <c r="Q30" s="190"/>
      <c r="R30" s="190"/>
      <c r="S30" s="190"/>
      <c r="T30" s="249">
        <f t="shared" si="0"/>
        <v>0</v>
      </c>
      <c r="U30" s="249">
        <f t="shared" si="1"/>
        <v>0</v>
      </c>
      <c r="V30" s="249">
        <f t="shared" si="2"/>
        <v>0</v>
      </c>
      <c r="W30" s="249">
        <f t="shared" si="3"/>
        <v>0</v>
      </c>
      <c r="X30" s="249">
        <f t="shared" si="4"/>
        <v>0</v>
      </c>
      <c r="Y30" s="249">
        <f t="shared" si="5"/>
        <v>0</v>
      </c>
      <c r="Z30" s="51"/>
      <c r="AA30" s="51"/>
      <c r="AB30" s="218"/>
      <c r="AC30" s="218"/>
      <c r="AD30" s="377"/>
      <c r="AE30" s="377"/>
      <c r="AF30" s="481"/>
      <c r="AG30" s="377"/>
    </row>
    <row r="31" spans="1:33" s="217" customFormat="1" x14ac:dyDescent="0.25">
      <c r="A31" s="193"/>
      <c r="B31" s="377"/>
      <c r="C31" s="185"/>
      <c r="D31" s="197"/>
      <c r="E31" s="197"/>
      <c r="F31" s="197"/>
      <c r="G31" s="50"/>
      <c r="H31" s="197"/>
      <c r="I31" s="197"/>
      <c r="J31" s="197"/>
      <c r="K31" s="197"/>
      <c r="L31" s="197"/>
      <c r="M31" s="197"/>
      <c r="N31" s="390"/>
      <c r="O31" s="190"/>
      <c r="P31" s="190"/>
      <c r="Q31" s="190"/>
      <c r="R31" s="190"/>
      <c r="S31" s="190"/>
      <c r="T31" s="249">
        <f t="shared" si="0"/>
        <v>0</v>
      </c>
      <c r="U31" s="249">
        <f t="shared" si="1"/>
        <v>0</v>
      </c>
      <c r="V31" s="249">
        <f t="shared" si="2"/>
        <v>0</v>
      </c>
      <c r="W31" s="249">
        <f t="shared" si="3"/>
        <v>0</v>
      </c>
      <c r="X31" s="249">
        <f t="shared" si="4"/>
        <v>0</v>
      </c>
      <c r="Y31" s="249">
        <f t="shared" si="5"/>
        <v>0</v>
      </c>
      <c r="Z31" s="51"/>
      <c r="AA31" s="51"/>
      <c r="AB31" s="218"/>
      <c r="AC31" s="218"/>
      <c r="AD31" s="377"/>
      <c r="AE31" s="377"/>
      <c r="AF31" s="481"/>
      <c r="AG31" s="377"/>
    </row>
    <row r="32" spans="1:33" s="217" customFormat="1" x14ac:dyDescent="0.25">
      <c r="A32" s="193"/>
      <c r="B32" s="377"/>
      <c r="C32" s="185"/>
      <c r="D32" s="197"/>
      <c r="E32" s="197"/>
      <c r="F32" s="197"/>
      <c r="G32" s="50"/>
      <c r="H32" s="197"/>
      <c r="I32" s="197"/>
      <c r="J32" s="197"/>
      <c r="K32" s="197"/>
      <c r="L32" s="197"/>
      <c r="M32" s="197"/>
      <c r="N32" s="390"/>
      <c r="O32" s="190"/>
      <c r="P32" s="190"/>
      <c r="Q32" s="190"/>
      <c r="R32" s="190"/>
      <c r="S32" s="190"/>
      <c r="T32" s="249">
        <f t="shared" si="0"/>
        <v>0</v>
      </c>
      <c r="U32" s="249">
        <f t="shared" si="1"/>
        <v>0</v>
      </c>
      <c r="V32" s="249">
        <f t="shared" si="2"/>
        <v>0</v>
      </c>
      <c r="W32" s="249">
        <f t="shared" si="3"/>
        <v>0</v>
      </c>
      <c r="X32" s="249">
        <f t="shared" si="4"/>
        <v>0</v>
      </c>
      <c r="Y32" s="249">
        <f t="shared" si="5"/>
        <v>0</v>
      </c>
      <c r="Z32" s="51"/>
      <c r="AA32" s="51"/>
      <c r="AB32" s="218"/>
      <c r="AC32" s="218"/>
      <c r="AD32" s="377"/>
      <c r="AE32" s="377"/>
      <c r="AF32" s="481"/>
      <c r="AG32" s="377"/>
    </row>
    <row r="33" spans="1:33" s="217" customFormat="1" x14ac:dyDescent="0.25">
      <c r="A33" s="193"/>
      <c r="B33" s="377"/>
      <c r="C33" s="185"/>
      <c r="D33" s="197"/>
      <c r="E33" s="197"/>
      <c r="F33" s="197"/>
      <c r="G33" s="50"/>
      <c r="H33" s="197"/>
      <c r="I33" s="197"/>
      <c r="J33" s="197"/>
      <c r="K33" s="197"/>
      <c r="L33" s="197"/>
      <c r="M33" s="197"/>
      <c r="N33" s="390"/>
      <c r="O33" s="190"/>
      <c r="P33" s="190"/>
      <c r="Q33" s="190"/>
      <c r="R33" s="190"/>
      <c r="S33" s="190"/>
      <c r="T33" s="249">
        <f t="shared" si="0"/>
        <v>0</v>
      </c>
      <c r="U33" s="249">
        <f t="shared" si="1"/>
        <v>0</v>
      </c>
      <c r="V33" s="249">
        <f t="shared" si="2"/>
        <v>0</v>
      </c>
      <c r="W33" s="249">
        <f t="shared" si="3"/>
        <v>0</v>
      </c>
      <c r="X33" s="249">
        <f t="shared" si="4"/>
        <v>0</v>
      </c>
      <c r="Y33" s="249">
        <f t="shared" si="5"/>
        <v>0</v>
      </c>
      <c r="Z33" s="51"/>
      <c r="AA33" s="51"/>
      <c r="AB33" s="218"/>
      <c r="AC33" s="218"/>
      <c r="AD33" s="377"/>
      <c r="AE33" s="377"/>
      <c r="AF33" s="481"/>
      <c r="AG33" s="377"/>
    </row>
    <row r="34" spans="1:33" s="217" customFormat="1" x14ac:dyDescent="0.25">
      <c r="A34" s="193"/>
      <c r="B34" s="377"/>
      <c r="C34" s="185"/>
      <c r="D34" s="197"/>
      <c r="E34" s="197"/>
      <c r="F34" s="197"/>
      <c r="G34" s="50"/>
      <c r="H34" s="197"/>
      <c r="I34" s="197"/>
      <c r="J34" s="197"/>
      <c r="K34" s="197"/>
      <c r="L34" s="197"/>
      <c r="M34" s="197"/>
      <c r="N34" s="390"/>
      <c r="O34" s="190"/>
      <c r="P34" s="190"/>
      <c r="Q34" s="190"/>
      <c r="R34" s="190"/>
      <c r="S34" s="190"/>
      <c r="T34" s="249">
        <f t="shared" si="0"/>
        <v>0</v>
      </c>
      <c r="U34" s="249">
        <f t="shared" si="1"/>
        <v>0</v>
      </c>
      <c r="V34" s="249">
        <f t="shared" si="2"/>
        <v>0</v>
      </c>
      <c r="W34" s="249">
        <f t="shared" si="3"/>
        <v>0</v>
      </c>
      <c r="X34" s="249">
        <f t="shared" si="4"/>
        <v>0</v>
      </c>
      <c r="Y34" s="249">
        <f t="shared" si="5"/>
        <v>0</v>
      </c>
      <c r="Z34" s="51"/>
      <c r="AA34" s="51"/>
      <c r="AB34" s="218"/>
      <c r="AC34" s="218"/>
      <c r="AD34" s="377"/>
      <c r="AE34" s="377"/>
      <c r="AF34" s="481"/>
      <c r="AG34" s="377"/>
    </row>
    <row r="35" spans="1:33" s="217" customFormat="1" x14ac:dyDescent="0.25">
      <c r="A35" s="193"/>
      <c r="B35" s="377"/>
      <c r="C35" s="185"/>
      <c r="D35" s="197"/>
      <c r="E35" s="197"/>
      <c r="F35" s="197"/>
      <c r="G35" s="50"/>
      <c r="H35" s="197"/>
      <c r="I35" s="197"/>
      <c r="J35" s="197"/>
      <c r="K35" s="197"/>
      <c r="L35" s="197"/>
      <c r="M35" s="197"/>
      <c r="N35" s="390"/>
      <c r="O35" s="190"/>
      <c r="P35" s="190"/>
      <c r="Q35" s="190"/>
      <c r="R35" s="190"/>
      <c r="S35" s="190"/>
      <c r="T35" s="249">
        <f t="shared" si="0"/>
        <v>0</v>
      </c>
      <c r="U35" s="249">
        <f t="shared" si="1"/>
        <v>0</v>
      </c>
      <c r="V35" s="249">
        <f t="shared" si="2"/>
        <v>0</v>
      </c>
      <c r="W35" s="249">
        <f t="shared" si="3"/>
        <v>0</v>
      </c>
      <c r="X35" s="249">
        <f t="shared" si="4"/>
        <v>0</v>
      </c>
      <c r="Y35" s="249">
        <f t="shared" si="5"/>
        <v>0</v>
      </c>
      <c r="Z35" s="51"/>
      <c r="AA35" s="51"/>
      <c r="AB35" s="218"/>
      <c r="AC35" s="218"/>
      <c r="AD35" s="539"/>
      <c r="AE35" s="377"/>
      <c r="AF35" s="481"/>
      <c r="AG35" s="377"/>
    </row>
    <row r="36" spans="1:33" s="217" customFormat="1" x14ac:dyDescent="0.25">
      <c r="A36" s="193"/>
      <c r="B36" s="377"/>
      <c r="C36" s="185"/>
      <c r="D36" s="197"/>
      <c r="E36" s="197"/>
      <c r="F36" s="197"/>
      <c r="G36" s="50"/>
      <c r="H36" s="197"/>
      <c r="I36" s="197"/>
      <c r="J36" s="197"/>
      <c r="K36" s="197"/>
      <c r="L36" s="197"/>
      <c r="M36" s="197"/>
      <c r="N36" s="390"/>
      <c r="O36" s="190"/>
      <c r="P36" s="190"/>
      <c r="Q36" s="190"/>
      <c r="R36" s="190"/>
      <c r="S36" s="190"/>
      <c r="T36" s="249">
        <f t="shared" si="0"/>
        <v>0</v>
      </c>
      <c r="U36" s="249">
        <f t="shared" si="1"/>
        <v>0</v>
      </c>
      <c r="V36" s="249">
        <f t="shared" si="2"/>
        <v>0</v>
      </c>
      <c r="W36" s="249">
        <f t="shared" si="3"/>
        <v>0</v>
      </c>
      <c r="X36" s="249">
        <f t="shared" si="4"/>
        <v>0</v>
      </c>
      <c r="Y36" s="249">
        <f t="shared" si="5"/>
        <v>0</v>
      </c>
      <c r="Z36" s="51"/>
      <c r="AA36" s="51"/>
      <c r="AB36" s="218"/>
      <c r="AC36" s="218"/>
      <c r="AD36" s="539"/>
      <c r="AE36" s="377"/>
      <c r="AF36" s="481"/>
      <c r="AG36" s="481"/>
    </row>
    <row r="37" spans="1:33" s="217" customFormat="1" x14ac:dyDescent="0.25">
      <c r="A37" s="144"/>
      <c r="B37" s="218"/>
      <c r="C37" s="218"/>
      <c r="D37" s="218"/>
      <c r="E37" s="50"/>
      <c r="F37" s="50"/>
      <c r="G37" s="50"/>
      <c r="H37" s="50"/>
      <c r="I37" s="50"/>
      <c r="J37" s="50"/>
      <c r="K37" s="50"/>
      <c r="L37" s="50"/>
      <c r="M37" s="50"/>
      <c r="N37" s="196"/>
      <c r="O37" s="190"/>
      <c r="P37" s="190"/>
      <c r="Q37" s="190"/>
      <c r="R37" s="190"/>
      <c r="S37" s="190"/>
      <c r="T37" s="249">
        <f t="shared" si="0"/>
        <v>0</v>
      </c>
      <c r="U37" s="249">
        <f t="shared" si="1"/>
        <v>0</v>
      </c>
      <c r="V37" s="249">
        <f t="shared" si="2"/>
        <v>0</v>
      </c>
      <c r="W37" s="249">
        <f t="shared" si="3"/>
        <v>0</v>
      </c>
      <c r="X37" s="249">
        <f t="shared" si="4"/>
        <v>0</v>
      </c>
      <c r="Y37" s="249">
        <f t="shared" si="5"/>
        <v>0</v>
      </c>
      <c r="Z37" s="51"/>
      <c r="AA37" s="51"/>
      <c r="AB37" s="218"/>
      <c r="AC37" s="218"/>
      <c r="AD37" s="540"/>
      <c r="AE37" s="218"/>
      <c r="AF37" s="398"/>
      <c r="AG37" s="398"/>
    </row>
    <row r="38" spans="1:33" s="217" customFormat="1" x14ac:dyDescent="0.25">
      <c r="A38" s="193"/>
      <c r="B38" s="377"/>
      <c r="C38" s="197"/>
      <c r="D38" s="197"/>
      <c r="E38" s="197"/>
      <c r="F38" s="197"/>
      <c r="G38" s="197"/>
      <c r="H38" s="197"/>
      <c r="I38" s="197"/>
      <c r="J38" s="197"/>
      <c r="K38" s="197"/>
      <c r="L38" s="197"/>
      <c r="M38" s="197"/>
      <c r="N38" s="390"/>
      <c r="O38" s="190"/>
      <c r="P38" s="190"/>
      <c r="Q38" s="190"/>
      <c r="R38" s="190"/>
      <c r="S38" s="190"/>
      <c r="T38" s="249">
        <f t="shared" si="0"/>
        <v>0</v>
      </c>
      <c r="U38" s="249">
        <f t="shared" si="1"/>
        <v>0</v>
      </c>
      <c r="V38" s="249">
        <f t="shared" si="2"/>
        <v>0</v>
      </c>
      <c r="W38" s="249">
        <f t="shared" si="3"/>
        <v>0</v>
      </c>
      <c r="X38" s="249">
        <f t="shared" si="4"/>
        <v>0</v>
      </c>
      <c r="Y38" s="249">
        <f t="shared" si="5"/>
        <v>0</v>
      </c>
      <c r="Z38" s="51"/>
      <c r="AA38" s="51"/>
      <c r="AB38" s="218"/>
      <c r="AC38" s="218"/>
      <c r="AD38" s="294"/>
      <c r="AE38" s="294"/>
      <c r="AF38" s="296"/>
      <c r="AG38" s="294"/>
    </row>
    <row r="39" spans="1:33" s="217" customFormat="1" x14ac:dyDescent="0.25">
      <c r="A39" s="144"/>
      <c r="B39" s="218"/>
      <c r="C39" s="50"/>
      <c r="D39" s="50"/>
      <c r="E39" s="50"/>
      <c r="F39" s="50"/>
      <c r="G39" s="50"/>
      <c r="H39" s="50"/>
      <c r="I39" s="50"/>
      <c r="J39" s="50"/>
      <c r="K39" s="50"/>
      <c r="L39" s="50"/>
      <c r="M39" s="50"/>
      <c r="N39" s="196"/>
      <c r="O39" s="190"/>
      <c r="P39" s="190"/>
      <c r="Q39" s="190"/>
      <c r="R39" s="190"/>
      <c r="S39" s="190"/>
      <c r="T39" s="249">
        <f t="shared" si="0"/>
        <v>0</v>
      </c>
      <c r="U39" s="249">
        <f t="shared" si="1"/>
        <v>0</v>
      </c>
      <c r="V39" s="249">
        <f t="shared" si="2"/>
        <v>0</v>
      </c>
      <c r="W39" s="249">
        <f t="shared" si="3"/>
        <v>0</v>
      </c>
      <c r="X39" s="249">
        <f t="shared" si="4"/>
        <v>0</v>
      </c>
      <c r="Y39" s="249">
        <f t="shared" si="5"/>
        <v>0</v>
      </c>
      <c r="Z39" s="51"/>
      <c r="AA39" s="51"/>
      <c r="AB39" s="218"/>
      <c r="AC39" s="218"/>
      <c r="AD39" s="294"/>
      <c r="AE39" s="294"/>
      <c r="AF39" s="296"/>
      <c r="AG39" s="294"/>
    </row>
    <row r="40" spans="1:33" s="217" customFormat="1" x14ac:dyDescent="0.25">
      <c r="A40" s="144"/>
      <c r="B40" s="218"/>
      <c r="C40" s="50"/>
      <c r="D40" s="50"/>
      <c r="E40" s="50"/>
      <c r="F40" s="50"/>
      <c r="G40" s="50"/>
      <c r="H40" s="50"/>
      <c r="I40" s="50"/>
      <c r="J40" s="50"/>
      <c r="K40" s="50"/>
      <c r="L40" s="50"/>
      <c r="M40" s="50"/>
      <c r="N40" s="196"/>
      <c r="O40" s="190"/>
      <c r="P40" s="190"/>
      <c r="Q40" s="190"/>
      <c r="R40" s="190"/>
      <c r="S40" s="190"/>
      <c r="T40" s="249">
        <f t="shared" si="0"/>
        <v>0</v>
      </c>
      <c r="U40" s="249">
        <f t="shared" si="1"/>
        <v>0</v>
      </c>
      <c r="V40" s="249">
        <f t="shared" si="2"/>
        <v>0</v>
      </c>
      <c r="W40" s="249">
        <f t="shared" si="3"/>
        <v>0</v>
      </c>
      <c r="X40" s="249">
        <f t="shared" si="4"/>
        <v>0</v>
      </c>
      <c r="Y40" s="249">
        <f t="shared" si="5"/>
        <v>0</v>
      </c>
      <c r="Z40" s="51"/>
      <c r="AA40" s="51"/>
      <c r="AB40" s="218"/>
      <c r="AC40" s="218"/>
      <c r="AD40" s="294"/>
      <c r="AE40" s="294"/>
      <c r="AF40" s="296"/>
      <c r="AG40" s="294"/>
    </row>
    <row r="41" spans="1:33" s="217" customFormat="1" x14ac:dyDescent="0.25">
      <c r="A41" s="144"/>
      <c r="B41" s="218"/>
      <c r="C41" s="50"/>
      <c r="D41" s="50"/>
      <c r="E41" s="50"/>
      <c r="F41" s="50"/>
      <c r="G41" s="50"/>
      <c r="H41" s="50"/>
      <c r="I41" s="50"/>
      <c r="J41" s="50"/>
      <c r="K41" s="50"/>
      <c r="L41" s="50"/>
      <c r="M41" s="50"/>
      <c r="N41" s="196"/>
      <c r="O41" s="190"/>
      <c r="P41" s="190"/>
      <c r="Q41" s="190"/>
      <c r="R41" s="190"/>
      <c r="S41" s="190"/>
      <c r="T41" s="249">
        <f t="shared" si="0"/>
        <v>0</v>
      </c>
      <c r="U41" s="249">
        <f t="shared" si="1"/>
        <v>0</v>
      </c>
      <c r="V41" s="249">
        <f t="shared" si="2"/>
        <v>0</v>
      </c>
      <c r="W41" s="249">
        <f t="shared" si="3"/>
        <v>0</v>
      </c>
      <c r="X41" s="249">
        <f t="shared" si="4"/>
        <v>0</v>
      </c>
      <c r="Y41" s="249">
        <f t="shared" si="5"/>
        <v>0</v>
      </c>
      <c r="Z41" s="51"/>
      <c r="AA41" s="51"/>
      <c r="AB41" s="218"/>
      <c r="AC41" s="218"/>
      <c r="AD41" s="294"/>
      <c r="AE41" s="294"/>
      <c r="AF41" s="296"/>
      <c r="AG41" s="294"/>
    </row>
    <row r="42" spans="1:33" s="217" customFormat="1" x14ac:dyDescent="0.25">
      <c r="A42" s="208"/>
      <c r="B42" s="198"/>
      <c r="C42" s="198"/>
      <c r="D42" s="198"/>
      <c r="E42" s="198"/>
      <c r="F42" s="198"/>
      <c r="G42" s="198"/>
      <c r="H42" s="198"/>
      <c r="I42" s="198"/>
      <c r="J42" s="198"/>
      <c r="K42" s="198"/>
      <c r="L42" s="198"/>
      <c r="M42" s="198"/>
      <c r="N42" s="341"/>
      <c r="O42" s="190"/>
      <c r="P42" s="190"/>
      <c r="Q42" s="190"/>
      <c r="R42" s="190"/>
      <c r="S42" s="190"/>
      <c r="T42" s="249">
        <f t="shared" si="0"/>
        <v>0</v>
      </c>
      <c r="U42" s="249">
        <f t="shared" si="1"/>
        <v>0</v>
      </c>
      <c r="V42" s="249">
        <f t="shared" si="2"/>
        <v>0</v>
      </c>
      <c r="W42" s="249">
        <f t="shared" si="3"/>
        <v>0</v>
      </c>
      <c r="X42" s="249">
        <f t="shared" si="4"/>
        <v>0</v>
      </c>
      <c r="Y42" s="249">
        <f t="shared" si="5"/>
        <v>0</v>
      </c>
      <c r="Z42" s="51"/>
      <c r="AA42" s="51"/>
      <c r="AB42" s="218"/>
      <c r="AC42" s="218"/>
      <c r="AD42" s="294"/>
      <c r="AE42" s="294"/>
      <c r="AF42" s="296"/>
      <c r="AG42" s="294"/>
    </row>
    <row r="43" spans="1:33" s="217" customFormat="1" x14ac:dyDescent="0.25">
      <c r="A43" s="208"/>
      <c r="B43" s="198"/>
      <c r="C43" s="198"/>
      <c r="D43" s="198"/>
      <c r="E43" s="198"/>
      <c r="F43" s="198"/>
      <c r="G43" s="198"/>
      <c r="H43" s="198"/>
      <c r="I43" s="198"/>
      <c r="J43" s="198"/>
      <c r="K43" s="198"/>
      <c r="L43" s="198"/>
      <c r="M43" s="198"/>
      <c r="N43" s="341"/>
      <c r="O43" s="190"/>
      <c r="P43" s="190"/>
      <c r="Q43" s="190"/>
      <c r="R43" s="190"/>
      <c r="S43" s="190"/>
      <c r="T43" s="249">
        <f t="shared" si="0"/>
        <v>0</v>
      </c>
      <c r="U43" s="249">
        <f t="shared" si="1"/>
        <v>0</v>
      </c>
      <c r="V43" s="249">
        <f t="shared" si="2"/>
        <v>0</v>
      </c>
      <c r="W43" s="249">
        <f t="shared" si="3"/>
        <v>0</v>
      </c>
      <c r="X43" s="249">
        <f t="shared" si="4"/>
        <v>0</v>
      </c>
      <c r="Y43" s="249">
        <f t="shared" si="5"/>
        <v>0</v>
      </c>
      <c r="Z43" s="51"/>
      <c r="AA43" s="51"/>
      <c r="AB43" s="218"/>
      <c r="AC43" s="218"/>
      <c r="AD43" s="294"/>
      <c r="AE43" s="294"/>
      <c r="AF43" s="296"/>
      <c r="AG43" s="294"/>
    </row>
    <row r="44" spans="1:33" s="217" customFormat="1" x14ac:dyDescent="0.25">
      <c r="A44" s="208"/>
      <c r="B44" s="198"/>
      <c r="C44" s="198"/>
      <c r="D44" s="198"/>
      <c r="E44" s="198"/>
      <c r="F44" s="198"/>
      <c r="G44" s="198"/>
      <c r="H44" s="198"/>
      <c r="I44" s="198"/>
      <c r="J44" s="198"/>
      <c r="K44" s="198"/>
      <c r="L44" s="198"/>
      <c r="M44" s="198"/>
      <c r="N44" s="341"/>
      <c r="O44" s="190"/>
      <c r="P44" s="190"/>
      <c r="Q44" s="190"/>
      <c r="R44" s="190"/>
      <c r="S44" s="190"/>
      <c r="T44" s="249">
        <f t="shared" si="0"/>
        <v>0</v>
      </c>
      <c r="U44" s="249">
        <f t="shared" si="1"/>
        <v>0</v>
      </c>
      <c r="V44" s="249">
        <f t="shared" si="2"/>
        <v>0</v>
      </c>
      <c r="W44" s="249">
        <f t="shared" si="3"/>
        <v>0</v>
      </c>
      <c r="X44" s="249">
        <f t="shared" si="4"/>
        <v>0</v>
      </c>
      <c r="Y44" s="249">
        <f t="shared" si="5"/>
        <v>0</v>
      </c>
      <c r="Z44" s="51"/>
      <c r="AA44" s="51"/>
      <c r="AB44" s="218"/>
      <c r="AC44" s="218"/>
      <c r="AD44" s="294"/>
      <c r="AE44" s="294"/>
      <c r="AF44" s="296"/>
      <c r="AG44" s="294"/>
    </row>
    <row r="45" spans="1:33" s="217" customFormat="1" x14ac:dyDescent="0.25">
      <c r="A45" s="208"/>
      <c r="B45" s="198"/>
      <c r="C45" s="198"/>
      <c r="D45" s="198"/>
      <c r="E45" s="198"/>
      <c r="F45" s="198"/>
      <c r="G45" s="198"/>
      <c r="H45" s="198"/>
      <c r="I45" s="198"/>
      <c r="J45" s="198"/>
      <c r="K45" s="198"/>
      <c r="L45" s="198"/>
      <c r="M45" s="198"/>
      <c r="N45" s="341"/>
      <c r="O45" s="190"/>
      <c r="P45" s="190"/>
      <c r="Q45" s="190"/>
      <c r="R45" s="190"/>
      <c r="S45" s="190"/>
      <c r="T45" s="249">
        <f t="shared" si="0"/>
        <v>0</v>
      </c>
      <c r="U45" s="249">
        <f t="shared" si="1"/>
        <v>0</v>
      </c>
      <c r="V45" s="249">
        <f t="shared" si="2"/>
        <v>0</v>
      </c>
      <c r="W45" s="249">
        <f t="shared" si="3"/>
        <v>0</v>
      </c>
      <c r="X45" s="249">
        <f t="shared" si="4"/>
        <v>0</v>
      </c>
      <c r="Y45" s="249">
        <f t="shared" si="5"/>
        <v>0</v>
      </c>
      <c r="Z45" s="51"/>
      <c r="AA45" s="51"/>
      <c r="AB45" s="218"/>
      <c r="AC45" s="218"/>
      <c r="AD45" s="294"/>
      <c r="AE45" s="294"/>
      <c r="AF45" s="296"/>
      <c r="AG45" s="294"/>
    </row>
    <row r="46" spans="1:33" s="217" customFormat="1" x14ac:dyDescent="0.25">
      <c r="A46" s="208"/>
      <c r="B46" s="198"/>
      <c r="C46" s="198"/>
      <c r="D46" s="198"/>
      <c r="E46" s="198"/>
      <c r="F46" s="198"/>
      <c r="G46" s="198"/>
      <c r="H46" s="198"/>
      <c r="I46" s="198"/>
      <c r="J46" s="198"/>
      <c r="K46" s="198"/>
      <c r="L46" s="198"/>
      <c r="M46" s="198"/>
      <c r="N46" s="341"/>
      <c r="O46" s="190"/>
      <c r="P46" s="190"/>
      <c r="Q46" s="190"/>
      <c r="R46" s="190"/>
      <c r="S46" s="190"/>
      <c r="T46" s="249">
        <f t="shared" si="0"/>
        <v>0</v>
      </c>
      <c r="U46" s="249">
        <f t="shared" si="1"/>
        <v>0</v>
      </c>
      <c r="V46" s="249">
        <f t="shared" si="2"/>
        <v>0</v>
      </c>
      <c r="W46" s="249">
        <f t="shared" si="3"/>
        <v>0</v>
      </c>
      <c r="X46" s="249">
        <f t="shared" si="4"/>
        <v>0</v>
      </c>
      <c r="Y46" s="249">
        <f t="shared" si="5"/>
        <v>0</v>
      </c>
      <c r="Z46" s="51"/>
      <c r="AA46" s="51"/>
      <c r="AB46" s="218"/>
      <c r="AC46" s="218"/>
      <c r="AD46" s="294"/>
      <c r="AE46" s="294"/>
      <c r="AF46" s="296"/>
      <c r="AG46" s="294"/>
    </row>
    <row r="47" spans="1:33" s="217" customFormat="1" x14ac:dyDescent="0.25">
      <c r="A47" s="208"/>
      <c r="B47" s="198"/>
      <c r="C47" s="198"/>
      <c r="D47" s="198"/>
      <c r="E47" s="198"/>
      <c r="F47" s="198"/>
      <c r="G47" s="198"/>
      <c r="H47" s="198"/>
      <c r="I47" s="198"/>
      <c r="J47" s="198"/>
      <c r="K47" s="198"/>
      <c r="L47" s="198"/>
      <c r="M47" s="198"/>
      <c r="N47" s="341"/>
      <c r="O47" s="190"/>
      <c r="P47" s="190"/>
      <c r="Q47" s="190"/>
      <c r="R47" s="190"/>
      <c r="S47" s="190"/>
      <c r="T47" s="249">
        <f t="shared" si="0"/>
        <v>0</v>
      </c>
      <c r="U47" s="249">
        <f t="shared" si="1"/>
        <v>0</v>
      </c>
      <c r="V47" s="249">
        <f t="shared" si="2"/>
        <v>0</v>
      </c>
      <c r="W47" s="249">
        <f t="shared" si="3"/>
        <v>0</v>
      </c>
      <c r="X47" s="249">
        <f t="shared" si="4"/>
        <v>0</v>
      </c>
      <c r="Y47" s="249">
        <f t="shared" si="5"/>
        <v>0</v>
      </c>
      <c r="Z47" s="51"/>
      <c r="AA47" s="51"/>
      <c r="AB47" s="218"/>
      <c r="AC47" s="218"/>
      <c r="AD47" s="294"/>
      <c r="AE47" s="294"/>
      <c r="AF47" s="308"/>
      <c r="AG47" s="294"/>
    </row>
    <row r="48" spans="1:33" s="217" customFormat="1" x14ac:dyDescent="0.25">
      <c r="A48" s="208"/>
      <c r="B48" s="198"/>
      <c r="C48" s="198"/>
      <c r="D48" s="186"/>
      <c r="E48" s="198"/>
      <c r="F48" s="198"/>
      <c r="G48" s="198"/>
      <c r="H48" s="198"/>
      <c r="I48" s="198"/>
      <c r="J48" s="198"/>
      <c r="K48" s="198"/>
      <c r="L48" s="198"/>
      <c r="M48" s="198"/>
      <c r="N48" s="341"/>
      <c r="O48" s="190"/>
      <c r="P48" s="190"/>
      <c r="Q48" s="190"/>
      <c r="R48" s="190"/>
      <c r="S48" s="190"/>
      <c r="T48" s="249">
        <f t="shared" si="0"/>
        <v>0</v>
      </c>
      <c r="U48" s="249">
        <f t="shared" si="1"/>
        <v>0</v>
      </c>
      <c r="V48" s="249">
        <f t="shared" si="2"/>
        <v>0</v>
      </c>
      <c r="W48" s="249">
        <f t="shared" si="3"/>
        <v>0</v>
      </c>
      <c r="X48" s="249">
        <f t="shared" si="4"/>
        <v>0</v>
      </c>
      <c r="Y48" s="249">
        <f t="shared" si="5"/>
        <v>0</v>
      </c>
      <c r="Z48" s="51"/>
      <c r="AA48" s="51"/>
      <c r="AB48" s="218"/>
      <c r="AC48" s="218"/>
      <c r="AD48" s="294"/>
      <c r="AE48" s="294"/>
      <c r="AF48" s="308"/>
      <c r="AG48" s="294"/>
    </row>
    <row r="49" spans="1:33" s="217" customFormat="1" x14ac:dyDescent="0.25">
      <c r="A49" s="208"/>
      <c r="B49" s="198"/>
      <c r="C49" s="198"/>
      <c r="D49" s="186"/>
      <c r="E49" s="198"/>
      <c r="F49" s="198"/>
      <c r="G49" s="198"/>
      <c r="H49" s="198"/>
      <c r="I49" s="198"/>
      <c r="J49" s="198"/>
      <c r="K49" s="198"/>
      <c r="L49" s="198"/>
      <c r="M49" s="198"/>
      <c r="N49" s="341"/>
      <c r="O49" s="190"/>
      <c r="P49" s="190"/>
      <c r="Q49" s="190"/>
      <c r="R49" s="190"/>
      <c r="S49" s="190"/>
      <c r="T49" s="249">
        <f t="shared" si="0"/>
        <v>0</v>
      </c>
      <c r="U49" s="249">
        <f t="shared" si="1"/>
        <v>0</v>
      </c>
      <c r="V49" s="249">
        <f t="shared" si="2"/>
        <v>0</v>
      </c>
      <c r="W49" s="249">
        <f t="shared" si="3"/>
        <v>0</v>
      </c>
      <c r="X49" s="249">
        <f t="shared" si="4"/>
        <v>0</v>
      </c>
      <c r="Y49" s="249">
        <f t="shared" si="5"/>
        <v>0</v>
      </c>
      <c r="Z49" s="51"/>
      <c r="AA49" s="51"/>
      <c r="AB49" s="218"/>
      <c r="AC49" s="218"/>
      <c r="AD49" s="294"/>
      <c r="AE49" s="294"/>
      <c r="AF49" s="308"/>
      <c r="AG49" s="294"/>
    </row>
    <row r="50" spans="1:33" s="217" customFormat="1" x14ac:dyDescent="0.25">
      <c r="A50" s="208"/>
      <c r="B50" s="198"/>
      <c r="C50" s="198"/>
      <c r="D50" s="186"/>
      <c r="E50" s="198"/>
      <c r="F50" s="198"/>
      <c r="G50" s="198"/>
      <c r="H50" s="198"/>
      <c r="I50" s="198"/>
      <c r="J50" s="198"/>
      <c r="K50" s="198"/>
      <c r="L50" s="198"/>
      <c r="M50" s="198"/>
      <c r="N50" s="341"/>
      <c r="O50" s="190"/>
      <c r="P50" s="190"/>
      <c r="Q50" s="190"/>
      <c r="R50" s="190"/>
      <c r="S50" s="190"/>
      <c r="T50" s="249">
        <f t="shared" si="0"/>
        <v>0</v>
      </c>
      <c r="U50" s="249">
        <f t="shared" si="1"/>
        <v>0</v>
      </c>
      <c r="V50" s="249">
        <f t="shared" si="2"/>
        <v>0</v>
      </c>
      <c r="W50" s="249">
        <f t="shared" si="3"/>
        <v>0</v>
      </c>
      <c r="X50" s="249">
        <f t="shared" si="4"/>
        <v>0</v>
      </c>
      <c r="Y50" s="249">
        <f t="shared" si="5"/>
        <v>0</v>
      </c>
      <c r="Z50" s="51"/>
      <c r="AA50" s="51"/>
      <c r="AB50" s="218"/>
      <c r="AC50" s="218"/>
      <c r="AD50" s="294"/>
      <c r="AE50" s="294"/>
      <c r="AF50" s="308"/>
      <c r="AG50" s="294"/>
    </row>
    <row r="51" spans="1:33" s="217" customFormat="1" x14ac:dyDescent="0.25">
      <c r="A51" s="208"/>
      <c r="B51" s="198"/>
      <c r="C51" s="198"/>
      <c r="D51" s="186"/>
      <c r="E51" s="198"/>
      <c r="F51" s="198"/>
      <c r="G51" s="198"/>
      <c r="H51" s="198"/>
      <c r="I51" s="198"/>
      <c r="J51" s="198"/>
      <c r="K51" s="198"/>
      <c r="L51" s="198"/>
      <c r="M51" s="198"/>
      <c r="N51" s="341"/>
      <c r="O51" s="190"/>
      <c r="P51" s="190"/>
      <c r="Q51" s="190"/>
      <c r="R51" s="190"/>
      <c r="S51" s="190"/>
      <c r="T51" s="249">
        <f t="shared" si="0"/>
        <v>0</v>
      </c>
      <c r="U51" s="249">
        <f t="shared" si="1"/>
        <v>0</v>
      </c>
      <c r="V51" s="249">
        <f t="shared" si="2"/>
        <v>0</v>
      </c>
      <c r="W51" s="249">
        <f t="shared" si="3"/>
        <v>0</v>
      </c>
      <c r="X51" s="249">
        <f t="shared" si="4"/>
        <v>0</v>
      </c>
      <c r="Y51" s="249">
        <f t="shared" si="5"/>
        <v>0</v>
      </c>
      <c r="Z51" s="51"/>
      <c r="AA51" s="51"/>
      <c r="AB51" s="218"/>
      <c r="AC51" s="218"/>
      <c r="AD51" s="294"/>
      <c r="AE51" s="294"/>
      <c r="AF51" s="308"/>
      <c r="AG51" s="294"/>
    </row>
    <row r="52" spans="1:33" s="217" customFormat="1" x14ac:dyDescent="0.25">
      <c r="A52" s="208"/>
      <c r="B52" s="198"/>
      <c r="C52" s="198"/>
      <c r="D52" s="186"/>
      <c r="E52" s="198"/>
      <c r="F52" s="198"/>
      <c r="G52" s="198"/>
      <c r="H52" s="198"/>
      <c r="I52" s="198"/>
      <c r="J52" s="198"/>
      <c r="K52" s="198"/>
      <c r="L52" s="198"/>
      <c r="M52" s="198"/>
      <c r="N52" s="341"/>
      <c r="O52" s="190"/>
      <c r="P52" s="190"/>
      <c r="Q52" s="190"/>
      <c r="R52" s="190"/>
      <c r="S52" s="190"/>
      <c r="T52" s="249">
        <f t="shared" si="0"/>
        <v>0</v>
      </c>
      <c r="U52" s="249">
        <f t="shared" si="1"/>
        <v>0</v>
      </c>
      <c r="V52" s="249">
        <f t="shared" si="2"/>
        <v>0</v>
      </c>
      <c r="W52" s="249">
        <f t="shared" si="3"/>
        <v>0</v>
      </c>
      <c r="X52" s="249">
        <f t="shared" si="4"/>
        <v>0</v>
      </c>
      <c r="Y52" s="249">
        <f t="shared" si="5"/>
        <v>0</v>
      </c>
      <c r="Z52" s="51"/>
      <c r="AA52" s="51"/>
      <c r="AB52" s="218"/>
      <c r="AC52" s="218"/>
      <c r="AD52" s="294"/>
      <c r="AE52" s="294"/>
      <c r="AF52" s="296"/>
      <c r="AG52" s="294"/>
    </row>
    <row r="53" spans="1:33" s="217" customFormat="1" x14ac:dyDescent="0.25">
      <c r="A53" s="208"/>
      <c r="B53" s="198"/>
      <c r="C53" s="186"/>
      <c r="D53" s="186"/>
      <c r="E53" s="198"/>
      <c r="F53" s="198"/>
      <c r="G53" s="198"/>
      <c r="H53" s="198"/>
      <c r="I53" s="198"/>
      <c r="J53" s="198"/>
      <c r="K53" s="198"/>
      <c r="L53" s="198"/>
      <c r="M53" s="198"/>
      <c r="N53" s="341"/>
      <c r="O53" s="190"/>
      <c r="P53" s="190"/>
      <c r="Q53" s="190"/>
      <c r="R53" s="190"/>
      <c r="S53" s="190"/>
      <c r="T53" s="249">
        <f t="shared" si="0"/>
        <v>0</v>
      </c>
      <c r="U53" s="249">
        <f t="shared" si="1"/>
        <v>0</v>
      </c>
      <c r="V53" s="249">
        <f t="shared" si="2"/>
        <v>0</v>
      </c>
      <c r="W53" s="249">
        <f t="shared" si="3"/>
        <v>0</v>
      </c>
      <c r="X53" s="249">
        <f t="shared" si="4"/>
        <v>0</v>
      </c>
      <c r="Y53" s="249">
        <f t="shared" si="5"/>
        <v>0</v>
      </c>
      <c r="Z53" s="51"/>
      <c r="AA53" s="51"/>
      <c r="AB53" s="218"/>
      <c r="AC53" s="218"/>
      <c r="AD53" s="294"/>
      <c r="AE53" s="294"/>
      <c r="AF53" s="296"/>
      <c r="AG53" s="294"/>
    </row>
    <row r="54" spans="1:33" s="217" customFormat="1" x14ac:dyDescent="0.25">
      <c r="A54" s="208"/>
      <c r="B54" s="198"/>
      <c r="C54" s="186"/>
      <c r="D54" s="186"/>
      <c r="E54" s="198"/>
      <c r="F54" s="198"/>
      <c r="G54" s="198"/>
      <c r="H54" s="198"/>
      <c r="I54" s="198"/>
      <c r="J54" s="198"/>
      <c r="K54" s="198"/>
      <c r="L54" s="198"/>
      <c r="M54" s="198"/>
      <c r="N54" s="341"/>
      <c r="O54" s="190"/>
      <c r="P54" s="190"/>
      <c r="Q54" s="190"/>
      <c r="R54" s="190"/>
      <c r="S54" s="190"/>
      <c r="T54" s="249">
        <f t="shared" si="0"/>
        <v>0</v>
      </c>
      <c r="U54" s="249">
        <f t="shared" si="1"/>
        <v>0</v>
      </c>
      <c r="V54" s="249">
        <f t="shared" si="2"/>
        <v>0</v>
      </c>
      <c r="W54" s="249">
        <f t="shared" si="3"/>
        <v>0</v>
      </c>
      <c r="X54" s="249">
        <f t="shared" si="4"/>
        <v>0</v>
      </c>
      <c r="Y54" s="249">
        <f t="shared" si="5"/>
        <v>0</v>
      </c>
      <c r="Z54" s="51"/>
      <c r="AA54" s="51"/>
      <c r="AB54" s="218"/>
      <c r="AC54" s="218"/>
      <c r="AD54" s="294"/>
      <c r="AE54" s="294"/>
      <c r="AF54" s="296"/>
      <c r="AG54" s="294"/>
    </row>
    <row r="55" spans="1:33" s="217" customFormat="1" x14ac:dyDescent="0.25">
      <c r="A55" s="208"/>
      <c r="B55" s="198"/>
      <c r="C55" s="186"/>
      <c r="D55" s="186"/>
      <c r="E55" s="198"/>
      <c r="F55" s="198"/>
      <c r="G55" s="198"/>
      <c r="H55" s="198"/>
      <c r="I55" s="198"/>
      <c r="J55" s="198"/>
      <c r="K55" s="198"/>
      <c r="L55" s="198"/>
      <c r="M55" s="198"/>
      <c r="N55" s="341"/>
      <c r="O55" s="190"/>
      <c r="P55" s="190"/>
      <c r="Q55" s="190"/>
      <c r="R55" s="190"/>
      <c r="S55" s="190"/>
      <c r="T55" s="249">
        <f t="shared" si="0"/>
        <v>0</v>
      </c>
      <c r="U55" s="249">
        <f t="shared" si="1"/>
        <v>0</v>
      </c>
      <c r="V55" s="249">
        <f t="shared" si="2"/>
        <v>0</v>
      </c>
      <c r="W55" s="249">
        <f t="shared" si="3"/>
        <v>0</v>
      </c>
      <c r="X55" s="249">
        <f t="shared" si="4"/>
        <v>0</v>
      </c>
      <c r="Y55" s="249">
        <f t="shared" si="5"/>
        <v>0</v>
      </c>
      <c r="Z55" s="51"/>
      <c r="AA55" s="51"/>
      <c r="AB55" s="218"/>
      <c r="AC55" s="218"/>
      <c r="AD55" s="294"/>
      <c r="AE55" s="294"/>
      <c r="AF55" s="296"/>
      <c r="AG55" s="294"/>
    </row>
    <row r="56" spans="1:33" s="217" customFormat="1" x14ac:dyDescent="0.25">
      <c r="A56" s="208"/>
      <c r="B56" s="198"/>
      <c r="C56" s="186"/>
      <c r="D56" s="186"/>
      <c r="E56" s="198"/>
      <c r="F56" s="198"/>
      <c r="G56" s="198"/>
      <c r="H56" s="198"/>
      <c r="I56" s="198"/>
      <c r="J56" s="198"/>
      <c r="K56" s="198"/>
      <c r="L56" s="198"/>
      <c r="M56" s="198"/>
      <c r="N56" s="341"/>
      <c r="O56" s="190"/>
      <c r="P56" s="190"/>
      <c r="Q56" s="190"/>
      <c r="R56" s="190"/>
      <c r="S56" s="190"/>
      <c r="T56" s="249">
        <f t="shared" si="0"/>
        <v>0</v>
      </c>
      <c r="U56" s="249">
        <f t="shared" si="1"/>
        <v>0</v>
      </c>
      <c r="V56" s="249">
        <f t="shared" si="2"/>
        <v>0</v>
      </c>
      <c r="W56" s="249">
        <f t="shared" si="3"/>
        <v>0</v>
      </c>
      <c r="X56" s="249">
        <f t="shared" si="4"/>
        <v>0</v>
      </c>
      <c r="Y56" s="249">
        <f t="shared" si="5"/>
        <v>0</v>
      </c>
      <c r="Z56" s="51"/>
      <c r="AA56" s="51"/>
      <c r="AB56" s="218"/>
      <c r="AC56" s="218"/>
      <c r="AD56" s="294"/>
      <c r="AE56" s="294"/>
      <c r="AF56" s="296"/>
      <c r="AG56" s="294"/>
    </row>
    <row r="57" spans="1:33" s="217" customFormat="1" x14ac:dyDescent="0.25">
      <c r="A57" s="208"/>
      <c r="B57" s="198"/>
      <c r="C57" s="186"/>
      <c r="D57" s="186"/>
      <c r="E57" s="198"/>
      <c r="F57" s="198"/>
      <c r="G57" s="198"/>
      <c r="H57" s="198"/>
      <c r="I57" s="198"/>
      <c r="J57" s="198"/>
      <c r="K57" s="198"/>
      <c r="L57" s="198"/>
      <c r="M57" s="198"/>
      <c r="N57" s="341"/>
      <c r="O57" s="190"/>
      <c r="P57" s="190"/>
      <c r="Q57" s="190"/>
      <c r="R57" s="190"/>
      <c r="S57" s="190"/>
      <c r="T57" s="249">
        <f t="shared" si="0"/>
        <v>0</v>
      </c>
      <c r="U57" s="249">
        <f t="shared" si="1"/>
        <v>0</v>
      </c>
      <c r="V57" s="249">
        <f t="shared" si="2"/>
        <v>0</v>
      </c>
      <c r="W57" s="249">
        <f t="shared" si="3"/>
        <v>0</v>
      </c>
      <c r="X57" s="249">
        <f t="shared" si="4"/>
        <v>0</v>
      </c>
      <c r="Y57" s="249">
        <f t="shared" si="5"/>
        <v>0</v>
      </c>
      <c r="Z57" s="51"/>
      <c r="AA57" s="51"/>
      <c r="AB57" s="218"/>
      <c r="AC57" s="218"/>
      <c r="AD57" s="294"/>
      <c r="AE57" s="294"/>
      <c r="AF57" s="296"/>
      <c r="AG57" s="294"/>
    </row>
    <row r="58" spans="1:33" s="217" customFormat="1" x14ac:dyDescent="0.25">
      <c r="A58" s="208"/>
      <c r="B58" s="198"/>
      <c r="C58" s="186"/>
      <c r="D58" s="186"/>
      <c r="E58" s="198"/>
      <c r="F58" s="198"/>
      <c r="G58" s="198"/>
      <c r="H58" s="198"/>
      <c r="I58" s="198"/>
      <c r="J58" s="198"/>
      <c r="K58" s="198"/>
      <c r="L58" s="198"/>
      <c r="M58" s="198"/>
      <c r="N58" s="341"/>
      <c r="O58" s="190"/>
      <c r="P58" s="190"/>
      <c r="Q58" s="190"/>
      <c r="R58" s="190"/>
      <c r="S58" s="190"/>
      <c r="T58" s="249">
        <f t="shared" si="0"/>
        <v>0</v>
      </c>
      <c r="U58" s="249">
        <f t="shared" si="1"/>
        <v>0</v>
      </c>
      <c r="V58" s="249">
        <f t="shared" si="2"/>
        <v>0</v>
      </c>
      <c r="W58" s="249">
        <f t="shared" si="3"/>
        <v>0</v>
      </c>
      <c r="X58" s="249">
        <f t="shared" si="4"/>
        <v>0</v>
      </c>
      <c r="Y58" s="249">
        <f t="shared" si="5"/>
        <v>0</v>
      </c>
      <c r="Z58" s="51"/>
      <c r="AA58" s="51"/>
      <c r="AB58" s="218"/>
      <c r="AC58" s="218"/>
      <c r="AD58" s="294"/>
      <c r="AE58" s="294"/>
      <c r="AF58" s="296"/>
      <c r="AG58" s="294"/>
    </row>
    <row r="59" spans="1:33" s="217" customFormat="1" x14ac:dyDescent="0.25">
      <c r="A59" s="208"/>
      <c r="B59" s="198"/>
      <c r="C59" s="186"/>
      <c r="D59" s="186"/>
      <c r="E59" s="198"/>
      <c r="F59" s="198"/>
      <c r="G59" s="198"/>
      <c r="H59" s="198"/>
      <c r="I59" s="198"/>
      <c r="J59" s="198"/>
      <c r="K59" s="198"/>
      <c r="L59" s="198"/>
      <c r="M59" s="198"/>
      <c r="N59" s="341"/>
      <c r="O59" s="190"/>
      <c r="P59" s="190"/>
      <c r="Q59" s="190"/>
      <c r="R59" s="190"/>
      <c r="S59" s="190"/>
      <c r="T59" s="249">
        <f t="shared" si="0"/>
        <v>0</v>
      </c>
      <c r="U59" s="249">
        <f t="shared" si="1"/>
        <v>0</v>
      </c>
      <c r="V59" s="249">
        <f t="shared" si="2"/>
        <v>0</v>
      </c>
      <c r="W59" s="249">
        <f t="shared" si="3"/>
        <v>0</v>
      </c>
      <c r="X59" s="249">
        <f t="shared" si="4"/>
        <v>0</v>
      </c>
      <c r="Y59" s="249">
        <f t="shared" si="5"/>
        <v>0</v>
      </c>
      <c r="Z59" s="51"/>
      <c r="AA59" s="51"/>
      <c r="AB59" s="218"/>
      <c r="AC59" s="218"/>
      <c r="AD59" s="294"/>
      <c r="AE59" s="294"/>
      <c r="AF59" s="296"/>
      <c r="AG59" s="294"/>
    </row>
    <row r="60" spans="1:33" s="217" customFormat="1" x14ac:dyDescent="0.25">
      <c r="A60" s="208"/>
      <c r="B60" s="198"/>
      <c r="C60" s="186"/>
      <c r="D60" s="186"/>
      <c r="E60" s="198"/>
      <c r="F60" s="198"/>
      <c r="G60" s="198"/>
      <c r="H60" s="198"/>
      <c r="I60" s="198"/>
      <c r="J60" s="198"/>
      <c r="K60" s="198"/>
      <c r="L60" s="198"/>
      <c r="M60" s="198"/>
      <c r="N60" s="341"/>
      <c r="O60" s="190"/>
      <c r="P60" s="190"/>
      <c r="Q60" s="190"/>
      <c r="R60" s="190"/>
      <c r="S60" s="190"/>
      <c r="T60" s="249">
        <f t="shared" si="0"/>
        <v>0</v>
      </c>
      <c r="U60" s="249">
        <f t="shared" si="1"/>
        <v>0</v>
      </c>
      <c r="V60" s="249">
        <f t="shared" si="2"/>
        <v>0</v>
      </c>
      <c r="W60" s="249">
        <f t="shared" si="3"/>
        <v>0</v>
      </c>
      <c r="X60" s="249">
        <f t="shared" si="4"/>
        <v>0</v>
      </c>
      <c r="Y60" s="249">
        <f t="shared" si="5"/>
        <v>0</v>
      </c>
      <c r="Z60" s="51"/>
      <c r="AA60" s="51"/>
      <c r="AB60" s="218"/>
      <c r="AC60" s="218"/>
      <c r="AD60" s="294"/>
      <c r="AE60" s="294"/>
      <c r="AF60" s="296"/>
      <c r="AG60" s="294"/>
    </row>
    <row r="61" spans="1:33" s="217" customFormat="1" x14ac:dyDescent="0.25">
      <c r="A61" s="208"/>
      <c r="B61" s="198"/>
      <c r="C61" s="399"/>
      <c r="D61" s="198"/>
      <c r="E61" s="198"/>
      <c r="F61" s="198"/>
      <c r="G61" s="198"/>
      <c r="H61" s="198"/>
      <c r="I61" s="198"/>
      <c r="J61" s="198"/>
      <c r="K61" s="198"/>
      <c r="L61" s="198"/>
      <c r="M61" s="198"/>
      <c r="N61" s="341"/>
      <c r="O61" s="190"/>
      <c r="P61" s="190"/>
      <c r="Q61" s="190"/>
      <c r="R61" s="190"/>
      <c r="S61" s="190"/>
      <c r="T61" s="249">
        <f t="shared" si="0"/>
        <v>0</v>
      </c>
      <c r="U61" s="249">
        <f t="shared" si="1"/>
        <v>0</v>
      </c>
      <c r="V61" s="249">
        <f t="shared" si="2"/>
        <v>0</v>
      </c>
      <c r="W61" s="249">
        <f t="shared" si="3"/>
        <v>0</v>
      </c>
      <c r="X61" s="249">
        <f t="shared" si="4"/>
        <v>0</v>
      </c>
      <c r="Y61" s="249">
        <f t="shared" si="5"/>
        <v>0</v>
      </c>
      <c r="Z61" s="51"/>
      <c r="AA61" s="51"/>
      <c r="AB61" s="218"/>
      <c r="AC61" s="218"/>
      <c r="AD61" s="294"/>
      <c r="AE61" s="294"/>
      <c r="AF61" s="296"/>
      <c r="AG61" s="294"/>
    </row>
    <row r="62" spans="1:33" s="217" customFormat="1" x14ac:dyDescent="0.25">
      <c r="A62" s="208"/>
      <c r="B62" s="198"/>
      <c r="C62" s="399"/>
      <c r="D62" s="198"/>
      <c r="E62" s="198"/>
      <c r="F62" s="198"/>
      <c r="G62" s="198"/>
      <c r="H62" s="198"/>
      <c r="I62" s="198"/>
      <c r="J62" s="198"/>
      <c r="K62" s="198"/>
      <c r="L62" s="198"/>
      <c r="M62" s="198"/>
      <c r="N62" s="341"/>
      <c r="O62" s="190"/>
      <c r="P62" s="190"/>
      <c r="Q62" s="190"/>
      <c r="R62" s="190"/>
      <c r="S62" s="190"/>
      <c r="T62" s="249">
        <f t="shared" si="0"/>
        <v>0</v>
      </c>
      <c r="U62" s="249">
        <f t="shared" si="1"/>
        <v>0</v>
      </c>
      <c r="V62" s="249">
        <f t="shared" si="2"/>
        <v>0</v>
      </c>
      <c r="W62" s="249">
        <f t="shared" si="3"/>
        <v>0</v>
      </c>
      <c r="X62" s="249">
        <f t="shared" si="4"/>
        <v>0</v>
      </c>
      <c r="Y62" s="249">
        <f t="shared" si="5"/>
        <v>0</v>
      </c>
      <c r="Z62" s="51"/>
      <c r="AA62" s="51"/>
      <c r="AB62" s="218"/>
      <c r="AC62" s="218"/>
      <c r="AD62" s="294"/>
      <c r="AE62" s="294"/>
      <c r="AF62" s="296"/>
      <c r="AG62" s="294"/>
    </row>
    <row r="63" spans="1:33" s="217" customFormat="1" x14ac:dyDescent="0.25">
      <c r="A63" s="208"/>
      <c r="B63" s="198"/>
      <c r="C63" s="399"/>
      <c r="D63" s="198"/>
      <c r="E63" s="198"/>
      <c r="F63" s="198"/>
      <c r="G63" s="198"/>
      <c r="H63" s="198"/>
      <c r="I63" s="198"/>
      <c r="J63" s="198"/>
      <c r="K63" s="198"/>
      <c r="L63" s="198"/>
      <c r="M63" s="198"/>
      <c r="N63" s="341"/>
      <c r="O63" s="190"/>
      <c r="P63" s="190"/>
      <c r="Q63" s="190"/>
      <c r="R63" s="190"/>
      <c r="S63" s="190"/>
      <c r="T63" s="249">
        <f t="shared" si="0"/>
        <v>0</v>
      </c>
      <c r="U63" s="249">
        <f t="shared" si="1"/>
        <v>0</v>
      </c>
      <c r="V63" s="249">
        <f t="shared" si="2"/>
        <v>0</v>
      </c>
      <c r="W63" s="249">
        <f t="shared" si="3"/>
        <v>0</v>
      </c>
      <c r="X63" s="249">
        <f t="shared" si="4"/>
        <v>0</v>
      </c>
      <c r="Y63" s="249">
        <f t="shared" si="5"/>
        <v>0</v>
      </c>
      <c r="Z63" s="51"/>
      <c r="AA63" s="51"/>
      <c r="AB63" s="218"/>
      <c r="AC63" s="218"/>
      <c r="AD63" s="294"/>
      <c r="AE63" s="294"/>
      <c r="AF63" s="296"/>
      <c r="AG63" s="294"/>
    </row>
    <row r="64" spans="1:33" s="217" customFormat="1" x14ac:dyDescent="0.25">
      <c r="A64" s="208"/>
      <c r="B64" s="198"/>
      <c r="C64" s="399"/>
      <c r="D64" s="198"/>
      <c r="E64" s="198"/>
      <c r="F64" s="198"/>
      <c r="G64" s="198"/>
      <c r="H64" s="198"/>
      <c r="I64" s="198"/>
      <c r="J64" s="198"/>
      <c r="K64" s="198"/>
      <c r="L64" s="198"/>
      <c r="M64" s="198"/>
      <c r="N64" s="341"/>
      <c r="O64" s="190"/>
      <c r="P64" s="190"/>
      <c r="Q64" s="190"/>
      <c r="R64" s="190"/>
      <c r="S64" s="190"/>
      <c r="T64" s="249">
        <f t="shared" si="0"/>
        <v>0</v>
      </c>
      <c r="U64" s="249">
        <f t="shared" si="1"/>
        <v>0</v>
      </c>
      <c r="V64" s="249">
        <f t="shared" si="2"/>
        <v>0</v>
      </c>
      <c r="W64" s="249">
        <f t="shared" si="3"/>
        <v>0</v>
      </c>
      <c r="X64" s="249">
        <f t="shared" si="4"/>
        <v>0</v>
      </c>
      <c r="Y64" s="249">
        <f t="shared" si="5"/>
        <v>0</v>
      </c>
      <c r="Z64" s="51"/>
      <c r="AA64" s="51"/>
      <c r="AB64" s="218"/>
      <c r="AC64" s="218"/>
      <c r="AD64" s="294"/>
      <c r="AE64" s="294"/>
      <c r="AF64" s="296"/>
      <c r="AG64" s="294"/>
    </row>
    <row r="65" spans="1:33" s="217" customFormat="1" x14ac:dyDescent="0.25">
      <c r="A65" s="208"/>
      <c r="B65" s="198"/>
      <c r="C65" s="399"/>
      <c r="D65" s="198"/>
      <c r="E65" s="198"/>
      <c r="F65" s="198"/>
      <c r="G65" s="198"/>
      <c r="H65" s="198"/>
      <c r="I65" s="198"/>
      <c r="J65" s="198"/>
      <c r="K65" s="198"/>
      <c r="L65" s="198"/>
      <c r="M65" s="198"/>
      <c r="N65" s="341"/>
      <c r="O65" s="190"/>
      <c r="P65" s="190"/>
      <c r="Q65" s="190"/>
      <c r="R65" s="190"/>
      <c r="S65" s="190"/>
      <c r="T65" s="249">
        <f t="shared" si="0"/>
        <v>0</v>
      </c>
      <c r="U65" s="249">
        <f t="shared" si="1"/>
        <v>0</v>
      </c>
      <c r="V65" s="249">
        <f t="shared" si="2"/>
        <v>0</v>
      </c>
      <c r="W65" s="249">
        <f t="shared" si="3"/>
        <v>0</v>
      </c>
      <c r="X65" s="249">
        <f t="shared" si="4"/>
        <v>0</v>
      </c>
      <c r="Y65" s="249">
        <f t="shared" si="5"/>
        <v>0</v>
      </c>
      <c r="Z65" s="51"/>
      <c r="AA65" s="51"/>
      <c r="AB65" s="218"/>
      <c r="AC65" s="218"/>
      <c r="AD65" s="294"/>
      <c r="AE65" s="294"/>
      <c r="AF65" s="296"/>
      <c r="AG65" s="294"/>
    </row>
    <row r="66" spans="1:33" s="217" customFormat="1" x14ac:dyDescent="0.25">
      <c r="A66" s="208"/>
      <c r="B66" s="198"/>
      <c r="C66" s="399"/>
      <c r="D66" s="198"/>
      <c r="E66" s="198"/>
      <c r="F66" s="198"/>
      <c r="G66" s="198"/>
      <c r="H66" s="198"/>
      <c r="I66" s="198"/>
      <c r="J66" s="198"/>
      <c r="K66" s="198"/>
      <c r="L66" s="198"/>
      <c r="M66" s="198"/>
      <c r="N66" s="341"/>
      <c r="O66" s="190"/>
      <c r="P66" s="190"/>
      <c r="Q66" s="190"/>
      <c r="R66" s="190"/>
      <c r="S66" s="190"/>
      <c r="T66" s="249">
        <f t="shared" si="0"/>
        <v>0</v>
      </c>
      <c r="U66" s="249">
        <f t="shared" si="1"/>
        <v>0</v>
      </c>
      <c r="V66" s="249">
        <f t="shared" si="2"/>
        <v>0</v>
      </c>
      <c r="W66" s="249">
        <f t="shared" si="3"/>
        <v>0</v>
      </c>
      <c r="X66" s="249">
        <f t="shared" si="4"/>
        <v>0</v>
      </c>
      <c r="Y66" s="249">
        <f t="shared" si="5"/>
        <v>0</v>
      </c>
      <c r="Z66" s="51"/>
      <c r="AA66" s="51"/>
      <c r="AB66" s="218"/>
      <c r="AC66" s="218"/>
      <c r="AD66" s="294"/>
      <c r="AE66" s="294"/>
      <c r="AF66" s="296"/>
      <c r="AG66" s="294"/>
    </row>
    <row r="67" spans="1:33" s="217" customFormat="1" x14ac:dyDescent="0.25">
      <c r="A67" s="208"/>
      <c r="B67" s="198"/>
      <c r="C67" s="399"/>
      <c r="D67" s="198"/>
      <c r="E67" s="198"/>
      <c r="F67" s="198"/>
      <c r="G67" s="198"/>
      <c r="H67" s="198"/>
      <c r="I67" s="198"/>
      <c r="J67" s="198"/>
      <c r="K67" s="198"/>
      <c r="L67" s="198"/>
      <c r="M67" s="198"/>
      <c r="N67" s="341"/>
      <c r="O67" s="190"/>
      <c r="P67" s="190"/>
      <c r="Q67" s="190"/>
      <c r="R67" s="190"/>
      <c r="S67" s="190"/>
      <c r="T67" s="249">
        <f t="shared" si="0"/>
        <v>0</v>
      </c>
      <c r="U67" s="249">
        <f t="shared" si="1"/>
        <v>0</v>
      </c>
      <c r="V67" s="249">
        <f t="shared" si="2"/>
        <v>0</v>
      </c>
      <c r="W67" s="249">
        <f t="shared" si="3"/>
        <v>0</v>
      </c>
      <c r="X67" s="249">
        <f t="shared" si="4"/>
        <v>0</v>
      </c>
      <c r="Y67" s="249">
        <f t="shared" si="5"/>
        <v>0</v>
      </c>
      <c r="Z67" s="51"/>
      <c r="AA67" s="51"/>
      <c r="AB67" s="218"/>
      <c r="AC67" s="218"/>
      <c r="AD67" s="294"/>
      <c r="AE67" s="294"/>
      <c r="AF67" s="296"/>
      <c r="AG67" s="294"/>
    </row>
    <row r="68" spans="1:33" s="217" customFormat="1" x14ac:dyDescent="0.25">
      <c r="A68" s="208"/>
      <c r="B68" s="198"/>
      <c r="C68" s="399"/>
      <c r="D68" s="198"/>
      <c r="E68" s="198"/>
      <c r="F68" s="198"/>
      <c r="G68" s="198"/>
      <c r="H68" s="198"/>
      <c r="I68" s="198"/>
      <c r="J68" s="198"/>
      <c r="K68" s="198"/>
      <c r="L68" s="198"/>
      <c r="M68" s="198"/>
      <c r="N68" s="341"/>
      <c r="O68" s="190"/>
      <c r="P68" s="190"/>
      <c r="Q68" s="190"/>
      <c r="R68" s="190"/>
      <c r="S68" s="190"/>
      <c r="T68" s="249">
        <f t="shared" si="0"/>
        <v>0</v>
      </c>
      <c r="U68" s="249">
        <f t="shared" si="1"/>
        <v>0</v>
      </c>
      <c r="V68" s="249">
        <f t="shared" si="2"/>
        <v>0</v>
      </c>
      <c r="W68" s="249">
        <f t="shared" si="3"/>
        <v>0</v>
      </c>
      <c r="X68" s="249">
        <f t="shared" si="4"/>
        <v>0</v>
      </c>
      <c r="Y68" s="249">
        <f t="shared" si="5"/>
        <v>0</v>
      </c>
      <c r="Z68" s="51"/>
      <c r="AA68" s="51"/>
      <c r="AB68" s="218"/>
      <c r="AC68" s="218"/>
      <c r="AD68" s="294"/>
      <c r="AE68" s="294"/>
      <c r="AF68" s="296"/>
      <c r="AG68" s="294"/>
    </row>
    <row r="69" spans="1:33" s="217" customFormat="1" x14ac:dyDescent="0.25">
      <c r="A69" s="208"/>
      <c r="B69" s="198"/>
      <c r="C69" s="399"/>
      <c r="D69" s="198"/>
      <c r="E69" s="198"/>
      <c r="F69" s="198"/>
      <c r="G69" s="198"/>
      <c r="H69" s="198"/>
      <c r="I69" s="198"/>
      <c r="J69" s="198"/>
      <c r="K69" s="198"/>
      <c r="L69" s="198"/>
      <c r="M69" s="198"/>
      <c r="N69" s="341"/>
      <c r="O69" s="190"/>
      <c r="P69" s="190"/>
      <c r="Q69" s="190"/>
      <c r="R69" s="190"/>
      <c r="S69" s="190"/>
      <c r="T69" s="249">
        <f t="shared" si="0"/>
        <v>0</v>
      </c>
      <c r="U69" s="249">
        <f t="shared" si="1"/>
        <v>0</v>
      </c>
      <c r="V69" s="249">
        <f t="shared" si="2"/>
        <v>0</v>
      </c>
      <c r="W69" s="249">
        <f t="shared" si="3"/>
        <v>0</v>
      </c>
      <c r="X69" s="249">
        <f t="shared" si="4"/>
        <v>0</v>
      </c>
      <c r="Y69" s="249">
        <f t="shared" si="5"/>
        <v>0</v>
      </c>
      <c r="Z69" s="51"/>
      <c r="AA69" s="51"/>
      <c r="AD69" s="294"/>
      <c r="AE69" s="294"/>
      <c r="AF69" s="296"/>
      <c r="AG69" s="294"/>
    </row>
    <row r="70" spans="1:33" s="217" customFormat="1" x14ac:dyDescent="0.25">
      <c r="A70" s="208"/>
      <c r="B70" s="198"/>
      <c r="C70" s="399"/>
      <c r="D70" s="198"/>
      <c r="E70" s="198"/>
      <c r="F70" s="198"/>
      <c r="G70" s="198"/>
      <c r="H70" s="198"/>
      <c r="I70" s="198"/>
      <c r="J70" s="198"/>
      <c r="K70" s="198"/>
      <c r="L70" s="198"/>
      <c r="M70" s="198"/>
      <c r="N70" s="341"/>
      <c r="O70" s="190"/>
      <c r="P70" s="190"/>
      <c r="Q70" s="190"/>
      <c r="R70" s="190"/>
      <c r="S70" s="190"/>
      <c r="T70" s="249">
        <f t="shared" si="0"/>
        <v>0</v>
      </c>
      <c r="U70" s="249">
        <f t="shared" si="1"/>
        <v>0</v>
      </c>
      <c r="V70" s="249">
        <f t="shared" si="2"/>
        <v>0</v>
      </c>
      <c r="W70" s="249">
        <f t="shared" si="3"/>
        <v>0</v>
      </c>
      <c r="X70" s="249">
        <f t="shared" si="4"/>
        <v>0</v>
      </c>
      <c r="Y70" s="249">
        <f t="shared" si="5"/>
        <v>0</v>
      </c>
      <c r="Z70" s="51"/>
      <c r="AA70" s="51"/>
      <c r="AD70" s="294"/>
      <c r="AE70" s="294"/>
      <c r="AF70" s="296"/>
      <c r="AG70" s="294"/>
    </row>
    <row r="71" spans="1:33" s="217" customFormat="1" x14ac:dyDescent="0.25">
      <c r="A71" s="208"/>
      <c r="B71" s="198"/>
      <c r="C71" s="399"/>
      <c r="D71" s="198"/>
      <c r="E71" s="198"/>
      <c r="F71" s="198"/>
      <c r="G71" s="198"/>
      <c r="H71" s="198"/>
      <c r="I71" s="198"/>
      <c r="J71" s="198"/>
      <c r="K71" s="198"/>
      <c r="L71" s="198"/>
      <c r="M71" s="198"/>
      <c r="N71" s="341"/>
      <c r="O71" s="190"/>
      <c r="P71" s="190"/>
      <c r="Q71" s="190"/>
      <c r="R71" s="190"/>
      <c r="S71" s="190"/>
      <c r="T71" s="249">
        <f t="shared" si="0"/>
        <v>0</v>
      </c>
      <c r="U71" s="249">
        <f t="shared" si="1"/>
        <v>0</v>
      </c>
      <c r="V71" s="249">
        <f t="shared" si="2"/>
        <v>0</v>
      </c>
      <c r="W71" s="249">
        <f t="shared" si="3"/>
        <v>0</v>
      </c>
      <c r="X71" s="249">
        <f t="shared" si="4"/>
        <v>0</v>
      </c>
      <c r="Y71" s="249">
        <f t="shared" si="5"/>
        <v>0</v>
      </c>
      <c r="Z71" s="51"/>
      <c r="AA71" s="51"/>
      <c r="AD71" s="294"/>
      <c r="AE71" s="294"/>
      <c r="AF71" s="296"/>
      <c r="AG71" s="294"/>
    </row>
    <row r="72" spans="1:33" s="217" customFormat="1" x14ac:dyDescent="0.25">
      <c r="A72" s="208"/>
      <c r="B72" s="198"/>
      <c r="C72" s="399"/>
      <c r="D72" s="198"/>
      <c r="E72" s="198"/>
      <c r="F72" s="198"/>
      <c r="G72" s="198"/>
      <c r="H72" s="198"/>
      <c r="I72" s="198"/>
      <c r="J72" s="198"/>
      <c r="K72" s="198"/>
      <c r="L72" s="198"/>
      <c r="M72" s="198"/>
      <c r="N72" s="341"/>
      <c r="O72" s="190"/>
      <c r="P72" s="190"/>
      <c r="Q72" s="190"/>
      <c r="R72" s="190"/>
      <c r="S72" s="190"/>
      <c r="T72" s="249">
        <f t="shared" ref="T72:T109" si="12">IF($N72="Pending",0,$N72*O72)</f>
        <v>0</v>
      </c>
      <c r="U72" s="249">
        <f t="shared" ref="U72:U109" si="13">IF($N72="Pending",0,$N72*P72)</f>
        <v>0</v>
      </c>
      <c r="V72" s="249">
        <f t="shared" ref="V72:V109" si="14">IF($N72="Pending",0,$N72*Q72)</f>
        <v>0</v>
      </c>
      <c r="W72" s="249">
        <f t="shared" ref="W72:W109" si="15">IF($N72="Pending",0,$N72*R72)</f>
        <v>0</v>
      </c>
      <c r="X72" s="249">
        <f t="shared" ref="X72:X109" si="16">IF($N72="Pending",0,$N72*S72)</f>
        <v>0</v>
      </c>
      <c r="Y72" s="249">
        <f t="shared" ref="Y72:Y109" si="17">SUM(T72:X72)</f>
        <v>0</v>
      </c>
      <c r="Z72" s="51"/>
      <c r="AA72" s="51"/>
      <c r="AD72" s="294"/>
      <c r="AE72" s="294"/>
      <c r="AF72" s="296"/>
      <c r="AG72" s="294"/>
    </row>
    <row r="73" spans="1:33" s="217" customFormat="1" x14ac:dyDescent="0.25">
      <c r="A73" s="208"/>
      <c r="B73" s="198"/>
      <c r="C73" s="399"/>
      <c r="D73" s="198"/>
      <c r="E73" s="198"/>
      <c r="F73" s="198"/>
      <c r="G73" s="198"/>
      <c r="H73" s="198"/>
      <c r="I73" s="198"/>
      <c r="J73" s="198"/>
      <c r="K73" s="198"/>
      <c r="L73" s="198"/>
      <c r="M73" s="198"/>
      <c r="N73" s="341"/>
      <c r="O73" s="190"/>
      <c r="P73" s="190"/>
      <c r="Q73" s="190"/>
      <c r="R73" s="190"/>
      <c r="S73" s="190"/>
      <c r="T73" s="249">
        <f t="shared" si="12"/>
        <v>0</v>
      </c>
      <c r="U73" s="249">
        <f t="shared" si="13"/>
        <v>0</v>
      </c>
      <c r="V73" s="249">
        <f t="shared" si="14"/>
        <v>0</v>
      </c>
      <c r="W73" s="249">
        <f t="shared" si="15"/>
        <v>0</v>
      </c>
      <c r="X73" s="249">
        <f t="shared" si="16"/>
        <v>0</v>
      </c>
      <c r="Y73" s="249">
        <f t="shared" si="17"/>
        <v>0</v>
      </c>
      <c r="Z73" s="51"/>
      <c r="AA73" s="51"/>
      <c r="AD73" s="294"/>
      <c r="AE73" s="294"/>
      <c r="AF73" s="296"/>
      <c r="AG73" s="294"/>
    </row>
    <row r="74" spans="1:33" s="217" customFormat="1" x14ac:dyDescent="0.25">
      <c r="A74" s="208"/>
      <c r="B74" s="198"/>
      <c r="C74" s="399"/>
      <c r="D74" s="198"/>
      <c r="E74" s="198"/>
      <c r="F74" s="198"/>
      <c r="G74" s="198"/>
      <c r="H74" s="198"/>
      <c r="I74" s="198"/>
      <c r="J74" s="198"/>
      <c r="K74" s="198"/>
      <c r="L74" s="198"/>
      <c r="M74" s="198"/>
      <c r="N74" s="341"/>
      <c r="O74" s="190"/>
      <c r="P74" s="190"/>
      <c r="Q74" s="190"/>
      <c r="R74" s="190"/>
      <c r="S74" s="190"/>
      <c r="T74" s="249">
        <f t="shared" si="12"/>
        <v>0</v>
      </c>
      <c r="U74" s="249">
        <f t="shared" si="13"/>
        <v>0</v>
      </c>
      <c r="V74" s="249">
        <f t="shared" si="14"/>
        <v>0</v>
      </c>
      <c r="W74" s="249">
        <f t="shared" si="15"/>
        <v>0</v>
      </c>
      <c r="X74" s="249">
        <f t="shared" si="16"/>
        <v>0</v>
      </c>
      <c r="Y74" s="249">
        <f t="shared" si="17"/>
        <v>0</v>
      </c>
      <c r="Z74" s="51"/>
      <c r="AA74" s="51"/>
      <c r="AD74" s="294"/>
      <c r="AE74" s="294"/>
      <c r="AF74" s="296"/>
      <c r="AG74" s="294"/>
    </row>
    <row r="75" spans="1:33" s="217" customFormat="1" x14ac:dyDescent="0.25">
      <c r="A75" s="208"/>
      <c r="B75" s="198"/>
      <c r="C75" s="399"/>
      <c r="D75" s="198"/>
      <c r="E75" s="198"/>
      <c r="F75" s="198"/>
      <c r="G75" s="198"/>
      <c r="H75" s="198"/>
      <c r="I75" s="198"/>
      <c r="J75" s="198"/>
      <c r="K75" s="198"/>
      <c r="L75" s="198"/>
      <c r="M75" s="198"/>
      <c r="N75" s="341"/>
      <c r="O75" s="190"/>
      <c r="P75" s="190"/>
      <c r="Q75" s="190"/>
      <c r="R75" s="190"/>
      <c r="S75" s="190"/>
      <c r="T75" s="249">
        <f t="shared" si="12"/>
        <v>0</v>
      </c>
      <c r="U75" s="249">
        <f t="shared" si="13"/>
        <v>0</v>
      </c>
      <c r="V75" s="249">
        <f t="shared" si="14"/>
        <v>0</v>
      </c>
      <c r="W75" s="249">
        <f t="shared" si="15"/>
        <v>0</v>
      </c>
      <c r="X75" s="249">
        <f t="shared" si="16"/>
        <v>0</v>
      </c>
      <c r="Y75" s="249">
        <f t="shared" si="17"/>
        <v>0</v>
      </c>
      <c r="Z75" s="51"/>
      <c r="AA75" s="51"/>
      <c r="AD75" s="294"/>
      <c r="AE75" s="294"/>
      <c r="AF75" s="296"/>
      <c r="AG75" s="294"/>
    </row>
    <row r="76" spans="1:33" s="217" customFormat="1" x14ac:dyDescent="0.25">
      <c r="A76" s="208"/>
      <c r="B76" s="198"/>
      <c r="C76" s="399"/>
      <c r="D76" s="198"/>
      <c r="E76" s="198"/>
      <c r="F76" s="198"/>
      <c r="G76" s="198"/>
      <c r="H76" s="198"/>
      <c r="I76" s="198"/>
      <c r="J76" s="198"/>
      <c r="K76" s="198"/>
      <c r="L76" s="198"/>
      <c r="M76" s="198"/>
      <c r="N76" s="341"/>
      <c r="O76" s="190"/>
      <c r="P76" s="190"/>
      <c r="Q76" s="190"/>
      <c r="R76" s="190"/>
      <c r="S76" s="190"/>
      <c r="T76" s="249">
        <f t="shared" si="12"/>
        <v>0</v>
      </c>
      <c r="U76" s="249">
        <f t="shared" si="13"/>
        <v>0</v>
      </c>
      <c r="V76" s="249">
        <f t="shared" si="14"/>
        <v>0</v>
      </c>
      <c r="W76" s="249">
        <f t="shared" si="15"/>
        <v>0</v>
      </c>
      <c r="X76" s="249">
        <f t="shared" si="16"/>
        <v>0</v>
      </c>
      <c r="Y76" s="249">
        <f t="shared" si="17"/>
        <v>0</v>
      </c>
      <c r="Z76" s="51"/>
      <c r="AA76" s="51"/>
      <c r="AD76" s="294"/>
      <c r="AE76" s="294"/>
      <c r="AF76" s="296"/>
      <c r="AG76" s="294"/>
    </row>
    <row r="77" spans="1:33" s="217" customFormat="1" x14ac:dyDescent="0.25">
      <c r="A77" s="144"/>
      <c r="B77" s="50"/>
      <c r="C77" s="50"/>
      <c r="D77" s="50"/>
      <c r="E77" s="50"/>
      <c r="F77" s="50"/>
      <c r="G77" s="50"/>
      <c r="H77" s="50"/>
      <c r="I77" s="50"/>
      <c r="J77" s="50"/>
      <c r="K77" s="50"/>
      <c r="L77" s="50"/>
      <c r="M77" s="50"/>
      <c r="N77" s="196"/>
      <c r="O77" s="49"/>
      <c r="P77" s="52"/>
      <c r="Q77" s="52"/>
      <c r="R77" s="52"/>
      <c r="S77" s="52"/>
      <c r="T77" s="249">
        <f t="shared" si="12"/>
        <v>0</v>
      </c>
      <c r="U77" s="249">
        <f t="shared" si="13"/>
        <v>0</v>
      </c>
      <c r="V77" s="249">
        <f t="shared" si="14"/>
        <v>0</v>
      </c>
      <c r="W77" s="249">
        <f t="shared" si="15"/>
        <v>0</v>
      </c>
      <c r="X77" s="249">
        <f t="shared" si="16"/>
        <v>0</v>
      </c>
      <c r="Y77" s="249">
        <f t="shared" si="17"/>
        <v>0</v>
      </c>
      <c r="Z77" s="51"/>
      <c r="AA77" s="51"/>
    </row>
    <row r="78" spans="1:33" s="217" customFormat="1" x14ac:dyDescent="0.25">
      <c r="A78" s="144"/>
      <c r="B78" s="50"/>
      <c r="C78" s="50"/>
      <c r="D78" s="50"/>
      <c r="E78" s="50"/>
      <c r="F78" s="50"/>
      <c r="G78" s="50"/>
      <c r="H78" s="50"/>
      <c r="I78" s="50"/>
      <c r="J78" s="50"/>
      <c r="K78" s="50"/>
      <c r="L78" s="50"/>
      <c r="M78" s="50"/>
      <c r="N78" s="196"/>
      <c r="O78" s="49"/>
      <c r="P78" s="52"/>
      <c r="Q78" s="52"/>
      <c r="R78" s="52"/>
      <c r="S78" s="52"/>
      <c r="T78" s="249">
        <f t="shared" si="12"/>
        <v>0</v>
      </c>
      <c r="U78" s="249">
        <f t="shared" si="13"/>
        <v>0</v>
      </c>
      <c r="V78" s="249">
        <f t="shared" si="14"/>
        <v>0</v>
      </c>
      <c r="W78" s="249">
        <f t="shared" si="15"/>
        <v>0</v>
      </c>
      <c r="X78" s="249">
        <f t="shared" si="16"/>
        <v>0</v>
      </c>
      <c r="Y78" s="249">
        <f t="shared" si="17"/>
        <v>0</v>
      </c>
      <c r="Z78" s="51"/>
      <c r="AA78" s="51"/>
    </row>
    <row r="79" spans="1:33" s="217" customFormat="1" x14ac:dyDescent="0.25">
      <c r="A79" s="144"/>
      <c r="B79" s="50"/>
      <c r="C79" s="50"/>
      <c r="D79" s="50"/>
      <c r="E79" s="50"/>
      <c r="F79" s="50"/>
      <c r="G79" s="50"/>
      <c r="H79" s="50"/>
      <c r="I79" s="50"/>
      <c r="J79" s="50"/>
      <c r="K79" s="50"/>
      <c r="L79" s="50"/>
      <c r="M79" s="50"/>
      <c r="N79" s="196"/>
      <c r="O79" s="49"/>
      <c r="P79" s="52"/>
      <c r="Q79" s="52"/>
      <c r="R79" s="52"/>
      <c r="S79" s="52"/>
      <c r="T79" s="249">
        <f t="shared" si="12"/>
        <v>0</v>
      </c>
      <c r="U79" s="249">
        <f t="shared" si="13"/>
        <v>0</v>
      </c>
      <c r="V79" s="249">
        <f t="shared" si="14"/>
        <v>0</v>
      </c>
      <c r="W79" s="249">
        <f t="shared" si="15"/>
        <v>0</v>
      </c>
      <c r="X79" s="249">
        <f t="shared" si="16"/>
        <v>0</v>
      </c>
      <c r="Y79" s="249">
        <f t="shared" si="17"/>
        <v>0</v>
      </c>
      <c r="Z79" s="51"/>
      <c r="AA79" s="51"/>
    </row>
    <row r="80" spans="1:33" s="217" customFormat="1" x14ac:dyDescent="0.25">
      <c r="A80" s="144"/>
      <c r="B80" s="50"/>
      <c r="C80" s="50"/>
      <c r="D80" s="50"/>
      <c r="E80" s="50"/>
      <c r="F80" s="50"/>
      <c r="G80" s="50"/>
      <c r="H80" s="50"/>
      <c r="I80" s="50"/>
      <c r="J80" s="50"/>
      <c r="K80" s="50"/>
      <c r="L80" s="50"/>
      <c r="M80" s="50"/>
      <c r="N80" s="50"/>
      <c r="O80" s="49"/>
      <c r="P80" s="52"/>
      <c r="Q80" s="52"/>
      <c r="R80" s="52"/>
      <c r="S80" s="52"/>
      <c r="T80" s="249">
        <f t="shared" si="12"/>
        <v>0</v>
      </c>
      <c r="U80" s="249">
        <f t="shared" si="13"/>
        <v>0</v>
      </c>
      <c r="V80" s="249">
        <f t="shared" si="14"/>
        <v>0</v>
      </c>
      <c r="W80" s="249">
        <f t="shared" si="15"/>
        <v>0</v>
      </c>
      <c r="X80" s="249">
        <f t="shared" si="16"/>
        <v>0</v>
      </c>
      <c r="Y80" s="249">
        <f t="shared" si="17"/>
        <v>0</v>
      </c>
      <c r="Z80" s="51"/>
      <c r="AA80" s="51"/>
    </row>
    <row r="81" spans="1:33" s="217" customFormat="1" x14ac:dyDescent="0.25">
      <c r="A81" s="144"/>
      <c r="B81" s="198"/>
      <c r="C81" s="295"/>
      <c r="D81" s="198"/>
      <c r="E81" s="198"/>
      <c r="F81" s="198"/>
      <c r="G81" s="198"/>
      <c r="H81" s="198"/>
      <c r="I81" s="50"/>
      <c r="J81" s="50"/>
      <c r="K81" s="50"/>
      <c r="L81" s="50"/>
      <c r="M81" s="50"/>
      <c r="N81" s="206"/>
      <c r="O81" s="249"/>
      <c r="P81" s="249"/>
      <c r="Q81" s="249"/>
      <c r="R81" s="249"/>
      <c r="S81" s="249"/>
      <c r="T81" s="249">
        <f t="shared" si="12"/>
        <v>0</v>
      </c>
      <c r="U81" s="249">
        <f t="shared" si="13"/>
        <v>0</v>
      </c>
      <c r="V81" s="249">
        <f t="shared" si="14"/>
        <v>0</v>
      </c>
      <c r="W81" s="249">
        <f t="shared" si="15"/>
        <v>0</v>
      </c>
      <c r="X81" s="249">
        <f t="shared" si="16"/>
        <v>0</v>
      </c>
      <c r="Y81" s="249">
        <f t="shared" si="17"/>
        <v>0</v>
      </c>
      <c r="Z81" s="51"/>
      <c r="AA81" s="51"/>
      <c r="AD81" s="189"/>
      <c r="AE81" s="189"/>
      <c r="AF81" s="299"/>
      <c r="AG81" s="49"/>
    </row>
    <row r="82" spans="1:33" s="217" customFormat="1" x14ac:dyDescent="0.25">
      <c r="A82" s="144"/>
      <c r="B82" s="198"/>
      <c r="C82" s="295"/>
      <c r="D82" s="198"/>
      <c r="E82" s="198"/>
      <c r="F82" s="198"/>
      <c r="G82" s="296"/>
      <c r="H82" s="198"/>
      <c r="I82" s="50"/>
      <c r="J82" s="50"/>
      <c r="K82" s="50"/>
      <c r="L82" s="50"/>
      <c r="M82" s="50"/>
      <c r="N82" s="206"/>
      <c r="O82" s="249"/>
      <c r="P82" s="249"/>
      <c r="Q82" s="249"/>
      <c r="R82" s="249"/>
      <c r="S82" s="249"/>
      <c r="T82" s="249">
        <f t="shared" si="12"/>
        <v>0</v>
      </c>
      <c r="U82" s="249">
        <f t="shared" si="13"/>
        <v>0</v>
      </c>
      <c r="V82" s="249">
        <f t="shared" si="14"/>
        <v>0</v>
      </c>
      <c r="W82" s="249">
        <f t="shared" si="15"/>
        <v>0</v>
      </c>
      <c r="X82" s="249">
        <f t="shared" si="16"/>
        <v>0</v>
      </c>
      <c r="Y82" s="249">
        <f t="shared" si="17"/>
        <v>0</v>
      </c>
      <c r="Z82" s="51"/>
      <c r="AA82" s="51"/>
      <c r="AD82" s="189"/>
      <c r="AE82" s="189"/>
      <c r="AF82" s="299"/>
      <c r="AG82" s="49"/>
    </row>
    <row r="83" spans="1:33" s="217" customFormat="1" x14ac:dyDescent="0.25">
      <c r="A83" s="144"/>
      <c r="B83" s="198"/>
      <c r="C83" s="295"/>
      <c r="D83" s="198"/>
      <c r="E83" s="186"/>
      <c r="F83" s="186"/>
      <c r="G83" s="296"/>
      <c r="H83" s="198"/>
      <c r="I83" s="50"/>
      <c r="J83" s="50"/>
      <c r="K83" s="50"/>
      <c r="L83" s="50"/>
      <c r="M83" s="50"/>
      <c r="N83" s="206"/>
      <c r="O83" s="249"/>
      <c r="P83" s="249"/>
      <c r="Q83" s="249"/>
      <c r="R83" s="249"/>
      <c r="S83" s="249"/>
      <c r="T83" s="249">
        <f t="shared" si="12"/>
        <v>0</v>
      </c>
      <c r="U83" s="249">
        <f t="shared" si="13"/>
        <v>0</v>
      </c>
      <c r="V83" s="249">
        <f t="shared" si="14"/>
        <v>0</v>
      </c>
      <c r="W83" s="249">
        <f t="shared" si="15"/>
        <v>0</v>
      </c>
      <c r="X83" s="249">
        <f t="shared" si="16"/>
        <v>0</v>
      </c>
      <c r="Y83" s="249">
        <f t="shared" si="17"/>
        <v>0</v>
      </c>
      <c r="Z83" s="51"/>
      <c r="AA83" s="51"/>
      <c r="AD83" s="189"/>
      <c r="AE83" s="189"/>
      <c r="AF83" s="299"/>
      <c r="AG83" s="49"/>
    </row>
    <row r="84" spans="1:33" s="217" customFormat="1" x14ac:dyDescent="0.25">
      <c r="A84" s="144"/>
      <c r="B84" s="198"/>
      <c r="C84" s="295"/>
      <c r="D84" s="198"/>
      <c r="E84" s="186"/>
      <c r="F84" s="198"/>
      <c r="G84" s="296"/>
      <c r="H84" s="198"/>
      <c r="I84" s="50"/>
      <c r="J84" s="218"/>
      <c r="K84" s="50"/>
      <c r="L84" s="50"/>
      <c r="M84" s="50"/>
      <c r="N84" s="206"/>
      <c r="O84" s="249"/>
      <c r="P84" s="249"/>
      <c r="Q84" s="249"/>
      <c r="R84" s="249"/>
      <c r="S84" s="249"/>
      <c r="T84" s="249">
        <f t="shared" si="12"/>
        <v>0</v>
      </c>
      <c r="U84" s="249">
        <f t="shared" si="13"/>
        <v>0</v>
      </c>
      <c r="V84" s="249">
        <f t="shared" si="14"/>
        <v>0</v>
      </c>
      <c r="W84" s="249">
        <f t="shared" si="15"/>
        <v>0</v>
      </c>
      <c r="X84" s="249">
        <f t="shared" si="16"/>
        <v>0</v>
      </c>
      <c r="Y84" s="249">
        <f t="shared" si="17"/>
        <v>0</v>
      </c>
      <c r="Z84" s="51"/>
      <c r="AA84" s="51"/>
      <c r="AD84" s="189"/>
      <c r="AE84" s="189"/>
      <c r="AF84" s="299"/>
      <c r="AG84" s="76"/>
    </row>
    <row r="85" spans="1:33" s="217" customFormat="1" x14ac:dyDescent="0.25">
      <c r="A85" s="144"/>
      <c r="B85" s="198"/>
      <c r="C85" s="295"/>
      <c r="D85" s="198"/>
      <c r="E85" s="198"/>
      <c r="F85" s="198"/>
      <c r="G85" s="296"/>
      <c r="H85" s="198"/>
      <c r="I85" s="50"/>
      <c r="J85" s="50"/>
      <c r="K85" s="50"/>
      <c r="L85" s="50"/>
      <c r="M85" s="50"/>
      <c r="N85" s="206"/>
      <c r="O85" s="249"/>
      <c r="P85" s="249"/>
      <c r="Q85" s="249"/>
      <c r="R85" s="249"/>
      <c r="S85" s="249"/>
      <c r="T85" s="249">
        <f t="shared" si="12"/>
        <v>0</v>
      </c>
      <c r="U85" s="249">
        <f t="shared" si="13"/>
        <v>0</v>
      </c>
      <c r="V85" s="249">
        <f t="shared" si="14"/>
        <v>0</v>
      </c>
      <c r="W85" s="249">
        <f t="shared" si="15"/>
        <v>0</v>
      </c>
      <c r="X85" s="249">
        <f t="shared" si="16"/>
        <v>0</v>
      </c>
      <c r="Y85" s="249">
        <f t="shared" si="17"/>
        <v>0</v>
      </c>
      <c r="Z85" s="51"/>
      <c r="AA85" s="51"/>
      <c r="AD85" s="189"/>
      <c r="AE85" s="189"/>
      <c r="AF85" s="299"/>
      <c r="AG85" s="49"/>
    </row>
    <row r="86" spans="1:33" s="541" customFormat="1" x14ac:dyDescent="0.25">
      <c r="A86" s="194"/>
      <c r="B86" s="222"/>
      <c r="C86" s="300"/>
      <c r="D86" s="222"/>
      <c r="E86" s="222"/>
      <c r="F86" s="222"/>
      <c r="G86" s="301"/>
      <c r="H86" s="222"/>
      <c r="I86" s="222"/>
      <c r="J86" s="222"/>
      <c r="K86" s="222"/>
      <c r="L86" s="222"/>
      <c r="M86" s="222"/>
      <c r="N86" s="325"/>
      <c r="O86" s="302"/>
      <c r="P86" s="302"/>
      <c r="Q86" s="302"/>
      <c r="R86" s="302"/>
      <c r="S86" s="302"/>
      <c r="T86" s="249">
        <f t="shared" si="12"/>
        <v>0</v>
      </c>
      <c r="U86" s="249">
        <f t="shared" si="13"/>
        <v>0</v>
      </c>
      <c r="V86" s="249">
        <f t="shared" si="14"/>
        <v>0</v>
      </c>
      <c r="W86" s="249">
        <f t="shared" si="15"/>
        <v>0</v>
      </c>
      <c r="X86" s="249">
        <f t="shared" si="16"/>
        <v>0</v>
      </c>
      <c r="Y86" s="249">
        <f t="shared" si="17"/>
        <v>0</v>
      </c>
      <c r="Z86" s="211"/>
      <c r="AA86" s="211"/>
      <c r="AD86" s="492"/>
      <c r="AE86" s="492"/>
      <c r="AF86" s="542"/>
      <c r="AG86" s="492"/>
    </row>
    <row r="87" spans="1:33" s="217" customFormat="1" x14ac:dyDescent="0.25">
      <c r="A87" s="144"/>
      <c r="B87" s="198"/>
      <c r="C87" s="295"/>
      <c r="D87" s="198"/>
      <c r="E87" s="198"/>
      <c r="F87" s="198"/>
      <c r="G87" s="198"/>
      <c r="H87" s="198"/>
      <c r="I87" s="222"/>
      <c r="J87" s="198"/>
      <c r="K87" s="50"/>
      <c r="L87" s="50"/>
      <c r="M87" s="50"/>
      <c r="N87" s="206"/>
      <c r="O87" s="249"/>
      <c r="P87" s="249"/>
      <c r="Q87" s="249"/>
      <c r="R87" s="249"/>
      <c r="S87" s="249"/>
      <c r="T87" s="249">
        <f t="shared" si="12"/>
        <v>0</v>
      </c>
      <c r="U87" s="249">
        <f t="shared" si="13"/>
        <v>0</v>
      </c>
      <c r="V87" s="249">
        <f t="shared" si="14"/>
        <v>0</v>
      </c>
      <c r="W87" s="249">
        <f t="shared" si="15"/>
        <v>0</v>
      </c>
      <c r="X87" s="249">
        <f t="shared" si="16"/>
        <v>0</v>
      </c>
      <c r="Y87" s="249">
        <f t="shared" si="17"/>
        <v>0</v>
      </c>
      <c r="Z87" s="51"/>
      <c r="AA87" s="51"/>
      <c r="AD87" s="189"/>
      <c r="AE87" s="189"/>
      <c r="AF87" s="299"/>
      <c r="AG87" s="189"/>
    </row>
    <row r="88" spans="1:33" x14ac:dyDescent="0.25">
      <c r="A88" s="144"/>
      <c r="B88" s="198"/>
      <c r="C88" s="295"/>
      <c r="D88" s="198"/>
      <c r="E88" s="198"/>
      <c r="F88" s="186"/>
      <c r="G88" s="198"/>
      <c r="H88" s="198"/>
      <c r="I88" s="222"/>
      <c r="J88" s="198"/>
      <c r="K88" s="50"/>
      <c r="L88" s="50"/>
      <c r="M88" s="50"/>
      <c r="N88" s="206"/>
      <c r="O88" s="249"/>
      <c r="P88" s="249"/>
      <c r="Q88" s="249"/>
      <c r="R88" s="249"/>
      <c r="S88" s="249"/>
      <c r="T88" s="249">
        <f t="shared" si="12"/>
        <v>0</v>
      </c>
      <c r="U88" s="249">
        <f t="shared" si="13"/>
        <v>0</v>
      </c>
      <c r="V88" s="249">
        <f t="shared" si="14"/>
        <v>0</v>
      </c>
      <c r="W88" s="249">
        <f t="shared" si="15"/>
        <v>0</v>
      </c>
      <c r="X88" s="249">
        <f t="shared" si="16"/>
        <v>0</v>
      </c>
      <c r="Y88" s="249">
        <f t="shared" si="17"/>
        <v>0</v>
      </c>
      <c r="Z88" s="51"/>
      <c r="AA88" s="51"/>
      <c r="AD88" s="225"/>
      <c r="AE88" s="225"/>
      <c r="AF88" s="297"/>
      <c r="AG88" s="225"/>
    </row>
    <row r="89" spans="1:33" x14ac:dyDescent="0.25">
      <c r="A89" s="144"/>
      <c r="B89" s="198"/>
      <c r="C89" s="295"/>
      <c r="D89" s="198"/>
      <c r="E89" s="198"/>
      <c r="F89" s="198"/>
      <c r="G89" s="198"/>
      <c r="H89" s="198"/>
      <c r="I89" s="50"/>
      <c r="J89" s="218"/>
      <c r="K89" s="50"/>
      <c r="L89" s="50"/>
      <c r="M89" s="50"/>
      <c r="N89" s="206"/>
      <c r="O89" s="249"/>
      <c r="P89" s="249"/>
      <c r="Q89" s="249"/>
      <c r="R89" s="249"/>
      <c r="S89" s="249"/>
      <c r="T89" s="249">
        <f t="shared" si="12"/>
        <v>0</v>
      </c>
      <c r="U89" s="249">
        <f t="shared" si="13"/>
        <v>0</v>
      </c>
      <c r="V89" s="249">
        <f t="shared" si="14"/>
        <v>0</v>
      </c>
      <c r="W89" s="249">
        <f t="shared" si="15"/>
        <v>0</v>
      </c>
      <c r="X89" s="249">
        <f t="shared" si="16"/>
        <v>0</v>
      </c>
      <c r="Y89" s="249">
        <f t="shared" si="17"/>
        <v>0</v>
      </c>
      <c r="Z89" s="51"/>
      <c r="AA89" s="51"/>
      <c r="AD89" s="225"/>
      <c r="AE89" s="225"/>
      <c r="AF89" s="297"/>
      <c r="AG89" s="298"/>
    </row>
    <row r="90" spans="1:33" x14ac:dyDescent="0.25">
      <c r="A90" s="144"/>
      <c r="B90" s="198"/>
      <c r="C90" s="295"/>
      <c r="D90" s="198"/>
      <c r="E90" s="294"/>
      <c r="F90" s="198"/>
      <c r="G90" s="198"/>
      <c r="H90" s="198"/>
      <c r="I90" s="50"/>
      <c r="J90" s="50"/>
      <c r="K90" s="50"/>
      <c r="L90" s="50"/>
      <c r="M90" s="50"/>
      <c r="N90" s="206"/>
      <c r="O90" s="249"/>
      <c r="P90" s="249"/>
      <c r="Q90" s="249"/>
      <c r="R90" s="249"/>
      <c r="S90" s="249"/>
      <c r="T90" s="249">
        <f t="shared" si="12"/>
        <v>0</v>
      </c>
      <c r="U90" s="249">
        <f t="shared" si="13"/>
        <v>0</v>
      </c>
      <c r="V90" s="249">
        <f t="shared" si="14"/>
        <v>0</v>
      </c>
      <c r="W90" s="249">
        <f t="shared" si="15"/>
        <v>0</v>
      </c>
      <c r="X90" s="249">
        <f t="shared" si="16"/>
        <v>0</v>
      </c>
      <c r="Y90" s="249">
        <f t="shared" si="17"/>
        <v>0</v>
      </c>
      <c r="Z90" s="51"/>
      <c r="AA90" s="51"/>
      <c r="AD90" s="225"/>
      <c r="AE90" s="225"/>
      <c r="AF90" s="297"/>
      <c r="AG90" s="213"/>
    </row>
    <row r="91" spans="1:33" x14ac:dyDescent="0.25">
      <c r="A91" s="144"/>
      <c r="B91" s="198"/>
      <c r="C91" s="295"/>
      <c r="D91" s="198"/>
      <c r="E91" s="294"/>
      <c r="F91" s="198"/>
      <c r="G91" s="198"/>
      <c r="H91" s="198"/>
      <c r="I91" s="50"/>
      <c r="J91" s="50"/>
      <c r="K91" s="50"/>
      <c r="L91" s="50"/>
      <c r="M91" s="50"/>
      <c r="N91" s="206"/>
      <c r="O91" s="249"/>
      <c r="P91" s="249"/>
      <c r="Q91" s="249"/>
      <c r="R91" s="249"/>
      <c r="S91" s="249"/>
      <c r="T91" s="249">
        <f t="shared" si="12"/>
        <v>0</v>
      </c>
      <c r="U91" s="249">
        <f t="shared" si="13"/>
        <v>0</v>
      </c>
      <c r="V91" s="249">
        <f t="shared" si="14"/>
        <v>0</v>
      </c>
      <c r="W91" s="249">
        <f t="shared" si="15"/>
        <v>0</v>
      </c>
      <c r="X91" s="249">
        <f t="shared" si="16"/>
        <v>0</v>
      </c>
      <c r="Y91" s="249">
        <f t="shared" si="17"/>
        <v>0</v>
      </c>
      <c r="Z91" s="51"/>
      <c r="AA91" s="51"/>
      <c r="AD91" s="225"/>
      <c r="AE91" s="225"/>
      <c r="AF91" s="297"/>
      <c r="AG91" s="213"/>
    </row>
    <row r="92" spans="1:33" x14ac:dyDescent="0.25">
      <c r="A92" s="144"/>
      <c r="B92" s="198"/>
      <c r="C92" s="295"/>
      <c r="D92" s="198"/>
      <c r="E92" s="294"/>
      <c r="F92" s="186"/>
      <c r="G92" s="198"/>
      <c r="H92" s="198"/>
      <c r="I92" s="50"/>
      <c r="J92" s="50"/>
      <c r="K92" s="50"/>
      <c r="L92" s="50"/>
      <c r="M92" s="50"/>
      <c r="N92" s="206"/>
      <c r="O92" s="249"/>
      <c r="P92" s="249"/>
      <c r="Q92" s="249"/>
      <c r="R92" s="249"/>
      <c r="S92" s="249"/>
      <c r="T92" s="249">
        <f t="shared" si="12"/>
        <v>0</v>
      </c>
      <c r="U92" s="249">
        <f t="shared" si="13"/>
        <v>0</v>
      </c>
      <c r="V92" s="249">
        <f t="shared" si="14"/>
        <v>0</v>
      </c>
      <c r="W92" s="249">
        <f t="shared" si="15"/>
        <v>0</v>
      </c>
      <c r="X92" s="249">
        <f t="shared" si="16"/>
        <v>0</v>
      </c>
      <c r="Y92" s="249">
        <f t="shared" si="17"/>
        <v>0</v>
      </c>
      <c r="Z92" s="51"/>
      <c r="AA92" s="51"/>
      <c r="AD92" s="225"/>
      <c r="AE92" s="225"/>
      <c r="AF92" s="297"/>
      <c r="AG92" s="213"/>
    </row>
    <row r="93" spans="1:33" x14ac:dyDescent="0.25">
      <c r="A93" s="144"/>
      <c r="B93" s="198"/>
      <c r="C93" s="295"/>
      <c r="D93" s="198"/>
      <c r="E93" s="294"/>
      <c r="F93" s="198"/>
      <c r="G93" s="198"/>
      <c r="H93" s="198"/>
      <c r="I93" s="50"/>
      <c r="J93" s="50"/>
      <c r="K93" s="50"/>
      <c r="L93" s="50"/>
      <c r="M93" s="50"/>
      <c r="N93" s="206"/>
      <c r="O93" s="249"/>
      <c r="P93" s="249"/>
      <c r="Q93" s="249"/>
      <c r="R93" s="249"/>
      <c r="S93" s="249"/>
      <c r="T93" s="249">
        <f t="shared" si="12"/>
        <v>0</v>
      </c>
      <c r="U93" s="249">
        <f t="shared" si="13"/>
        <v>0</v>
      </c>
      <c r="V93" s="249">
        <f t="shared" si="14"/>
        <v>0</v>
      </c>
      <c r="W93" s="249">
        <f t="shared" si="15"/>
        <v>0</v>
      </c>
      <c r="X93" s="249">
        <f t="shared" si="16"/>
        <v>0</v>
      </c>
      <c r="Y93" s="249">
        <f t="shared" si="17"/>
        <v>0</v>
      </c>
      <c r="Z93" s="51"/>
      <c r="AA93" s="51"/>
      <c r="AD93" s="225"/>
      <c r="AE93" s="225"/>
      <c r="AF93" s="297"/>
      <c r="AG93" s="213"/>
    </row>
    <row r="94" spans="1:33" x14ac:dyDescent="0.25">
      <c r="A94" s="144"/>
      <c r="B94" s="198"/>
      <c r="C94" s="295"/>
      <c r="D94" s="198"/>
      <c r="E94" s="294"/>
      <c r="F94" s="198"/>
      <c r="G94" s="198"/>
      <c r="H94" s="198"/>
      <c r="I94" s="50"/>
      <c r="J94" s="50"/>
      <c r="K94" s="50"/>
      <c r="L94" s="50"/>
      <c r="M94" s="50"/>
      <c r="N94" s="206"/>
      <c r="O94" s="249"/>
      <c r="P94" s="249"/>
      <c r="Q94" s="249"/>
      <c r="R94" s="249"/>
      <c r="S94" s="249"/>
      <c r="T94" s="249">
        <f t="shared" si="12"/>
        <v>0</v>
      </c>
      <c r="U94" s="249">
        <f t="shared" si="13"/>
        <v>0</v>
      </c>
      <c r="V94" s="249">
        <f t="shared" si="14"/>
        <v>0</v>
      </c>
      <c r="W94" s="249">
        <f t="shared" si="15"/>
        <v>0</v>
      </c>
      <c r="X94" s="249">
        <f t="shared" si="16"/>
        <v>0</v>
      </c>
      <c r="Y94" s="249">
        <f t="shared" si="17"/>
        <v>0</v>
      </c>
      <c r="Z94" s="51"/>
      <c r="AA94" s="51"/>
      <c r="AD94" s="225"/>
      <c r="AE94" s="225"/>
      <c r="AF94" s="297"/>
      <c r="AG94" s="213"/>
    </row>
    <row r="95" spans="1:33" x14ac:dyDescent="0.25">
      <c r="A95" s="144"/>
      <c r="B95" s="198"/>
      <c r="C95" s="295"/>
      <c r="D95" s="198"/>
      <c r="E95" s="294"/>
      <c r="F95" s="198"/>
      <c r="G95" s="198"/>
      <c r="H95" s="198"/>
      <c r="I95" s="50"/>
      <c r="J95" s="50"/>
      <c r="K95" s="50"/>
      <c r="L95" s="50"/>
      <c r="M95" s="50"/>
      <c r="N95" s="206"/>
      <c r="O95" s="249"/>
      <c r="P95" s="249"/>
      <c r="Q95" s="249"/>
      <c r="R95" s="249"/>
      <c r="S95" s="249"/>
      <c r="T95" s="249">
        <f t="shared" si="12"/>
        <v>0</v>
      </c>
      <c r="U95" s="249">
        <f t="shared" si="13"/>
        <v>0</v>
      </c>
      <c r="V95" s="249">
        <f t="shared" si="14"/>
        <v>0</v>
      </c>
      <c r="W95" s="249">
        <f t="shared" si="15"/>
        <v>0</v>
      </c>
      <c r="X95" s="249">
        <f t="shared" si="16"/>
        <v>0</v>
      </c>
      <c r="Y95" s="249">
        <f t="shared" si="17"/>
        <v>0</v>
      </c>
      <c r="Z95" s="51"/>
      <c r="AA95" s="51"/>
      <c r="AD95" s="225"/>
      <c r="AE95" s="225"/>
      <c r="AF95" s="297"/>
      <c r="AG95" s="213"/>
    </row>
    <row r="96" spans="1:33" x14ac:dyDescent="0.25">
      <c r="A96" s="144"/>
      <c r="B96" s="50"/>
      <c r="C96" s="50"/>
      <c r="D96" s="50"/>
      <c r="E96" s="50"/>
      <c r="F96" s="50"/>
      <c r="G96" s="50"/>
      <c r="H96" s="50"/>
      <c r="I96" s="50"/>
      <c r="J96" s="50"/>
      <c r="K96" s="50"/>
      <c r="L96" s="50"/>
      <c r="M96" s="50"/>
      <c r="N96" s="215"/>
      <c r="O96" s="49"/>
      <c r="P96" s="52"/>
      <c r="Q96" s="52"/>
      <c r="R96" s="52"/>
      <c r="S96" s="52"/>
      <c r="T96" s="249">
        <f t="shared" si="12"/>
        <v>0</v>
      </c>
      <c r="U96" s="249">
        <f t="shared" si="13"/>
        <v>0</v>
      </c>
      <c r="V96" s="249">
        <f t="shared" si="14"/>
        <v>0</v>
      </c>
      <c r="W96" s="249">
        <f t="shared" si="15"/>
        <v>0</v>
      </c>
      <c r="X96" s="249">
        <f t="shared" si="16"/>
        <v>0</v>
      </c>
      <c r="Y96" s="249">
        <f t="shared" si="17"/>
        <v>0</v>
      </c>
      <c r="Z96" s="51"/>
      <c r="AA96" s="51"/>
    </row>
    <row r="97" spans="1:27" x14ac:dyDescent="0.25">
      <c r="A97" s="144"/>
      <c r="B97" s="50"/>
      <c r="C97" s="50"/>
      <c r="D97" s="50"/>
      <c r="E97" s="50"/>
      <c r="F97" s="50"/>
      <c r="G97" s="50"/>
      <c r="H97" s="50"/>
      <c r="I97" s="50"/>
      <c r="J97" s="50"/>
      <c r="K97" s="50"/>
      <c r="L97" s="50"/>
      <c r="M97" s="50"/>
      <c r="N97" s="215"/>
      <c r="O97" s="49"/>
      <c r="P97" s="52"/>
      <c r="Q97" s="52"/>
      <c r="R97" s="52"/>
      <c r="S97" s="52"/>
      <c r="T97" s="249">
        <f t="shared" si="12"/>
        <v>0</v>
      </c>
      <c r="U97" s="249">
        <f t="shared" si="13"/>
        <v>0</v>
      </c>
      <c r="V97" s="249">
        <f t="shared" si="14"/>
        <v>0</v>
      </c>
      <c r="W97" s="249">
        <f t="shared" si="15"/>
        <v>0</v>
      </c>
      <c r="X97" s="249">
        <f t="shared" si="16"/>
        <v>0</v>
      </c>
      <c r="Y97" s="249">
        <f t="shared" si="17"/>
        <v>0</v>
      </c>
      <c r="Z97" s="51"/>
      <c r="AA97" s="51"/>
    </row>
    <row r="98" spans="1:27" x14ac:dyDescent="0.25">
      <c r="A98" s="144"/>
      <c r="B98" s="50"/>
      <c r="C98" s="50"/>
      <c r="D98" s="50"/>
      <c r="E98" s="50"/>
      <c r="F98" s="50"/>
      <c r="G98" s="50"/>
      <c r="H98" s="50"/>
      <c r="I98" s="50"/>
      <c r="J98" s="50"/>
      <c r="K98" s="50"/>
      <c r="L98" s="50"/>
      <c r="M98" s="50"/>
      <c r="N98" s="215"/>
      <c r="O98" s="49"/>
      <c r="P98" s="52"/>
      <c r="Q98" s="52"/>
      <c r="R98" s="52"/>
      <c r="S98" s="52"/>
      <c r="T98" s="249">
        <f t="shared" si="12"/>
        <v>0</v>
      </c>
      <c r="U98" s="249">
        <f t="shared" si="13"/>
        <v>0</v>
      </c>
      <c r="V98" s="249">
        <f t="shared" si="14"/>
        <v>0</v>
      </c>
      <c r="W98" s="249">
        <f t="shared" si="15"/>
        <v>0</v>
      </c>
      <c r="X98" s="249">
        <f t="shared" si="16"/>
        <v>0</v>
      </c>
      <c r="Y98" s="249">
        <f t="shared" si="17"/>
        <v>0</v>
      </c>
      <c r="Z98" s="51"/>
      <c r="AA98" s="51"/>
    </row>
    <row r="99" spans="1:27" x14ac:dyDescent="0.25">
      <c r="A99" s="144"/>
      <c r="B99" s="50"/>
      <c r="C99" s="50"/>
      <c r="D99" s="50"/>
      <c r="E99" s="50"/>
      <c r="F99" s="50"/>
      <c r="G99" s="50"/>
      <c r="H99" s="50"/>
      <c r="I99" s="50"/>
      <c r="J99" s="50"/>
      <c r="K99" s="50"/>
      <c r="L99" s="50"/>
      <c r="M99" s="50"/>
      <c r="N99" s="215"/>
      <c r="O99" s="49"/>
      <c r="P99" s="52"/>
      <c r="Q99" s="52"/>
      <c r="R99" s="52"/>
      <c r="S99" s="52"/>
      <c r="T99" s="249">
        <f t="shared" si="12"/>
        <v>0</v>
      </c>
      <c r="U99" s="249">
        <f t="shared" si="13"/>
        <v>0</v>
      </c>
      <c r="V99" s="249">
        <f t="shared" si="14"/>
        <v>0</v>
      </c>
      <c r="W99" s="249">
        <f t="shared" si="15"/>
        <v>0</v>
      </c>
      <c r="X99" s="249">
        <f t="shared" si="16"/>
        <v>0</v>
      </c>
      <c r="Y99" s="249">
        <f t="shared" si="17"/>
        <v>0</v>
      </c>
      <c r="Z99" s="51"/>
      <c r="AA99" s="51"/>
    </row>
    <row r="100" spans="1:27" x14ac:dyDescent="0.25">
      <c r="A100" s="144"/>
      <c r="B100" s="50"/>
      <c r="C100" s="50"/>
      <c r="D100" s="50"/>
      <c r="E100" s="50"/>
      <c r="F100" s="50"/>
      <c r="G100" s="50"/>
      <c r="H100" s="50"/>
      <c r="I100" s="50"/>
      <c r="J100" s="50"/>
      <c r="K100" s="50"/>
      <c r="L100" s="50"/>
      <c r="M100" s="50"/>
      <c r="N100" s="215"/>
      <c r="O100" s="49"/>
      <c r="P100" s="52"/>
      <c r="Q100" s="52"/>
      <c r="R100" s="52"/>
      <c r="S100" s="52"/>
      <c r="T100" s="249">
        <f t="shared" si="12"/>
        <v>0</v>
      </c>
      <c r="U100" s="249">
        <f t="shared" si="13"/>
        <v>0</v>
      </c>
      <c r="V100" s="249">
        <f t="shared" si="14"/>
        <v>0</v>
      </c>
      <c r="W100" s="249">
        <f t="shared" si="15"/>
        <v>0</v>
      </c>
      <c r="X100" s="249">
        <f t="shared" si="16"/>
        <v>0</v>
      </c>
      <c r="Y100" s="249">
        <f t="shared" si="17"/>
        <v>0</v>
      </c>
      <c r="Z100" s="51"/>
      <c r="AA100" s="51"/>
    </row>
    <row r="101" spans="1:27" x14ac:dyDescent="0.25">
      <c r="A101" s="144"/>
      <c r="B101" s="50"/>
      <c r="C101" s="50"/>
      <c r="D101" s="50"/>
      <c r="E101" s="50"/>
      <c r="F101" s="50"/>
      <c r="G101" s="50"/>
      <c r="H101" s="50"/>
      <c r="I101" s="50"/>
      <c r="J101" s="50"/>
      <c r="K101" s="50"/>
      <c r="L101" s="50"/>
      <c r="M101" s="50"/>
      <c r="N101" s="215"/>
      <c r="O101" s="49"/>
      <c r="P101" s="52"/>
      <c r="Q101" s="52"/>
      <c r="R101" s="52"/>
      <c r="S101" s="52"/>
      <c r="T101" s="249">
        <f t="shared" si="12"/>
        <v>0</v>
      </c>
      <c r="U101" s="249">
        <f t="shared" si="13"/>
        <v>0</v>
      </c>
      <c r="V101" s="249">
        <f t="shared" si="14"/>
        <v>0</v>
      </c>
      <c r="W101" s="249">
        <f t="shared" si="15"/>
        <v>0</v>
      </c>
      <c r="X101" s="249">
        <f t="shared" si="16"/>
        <v>0</v>
      </c>
      <c r="Y101" s="249">
        <f t="shared" si="17"/>
        <v>0</v>
      </c>
      <c r="Z101" s="51"/>
      <c r="AA101" s="51"/>
    </row>
    <row r="102" spans="1:27" x14ac:dyDescent="0.25">
      <c r="A102" s="144"/>
      <c r="B102" s="50"/>
      <c r="C102" s="50"/>
      <c r="D102" s="50"/>
      <c r="E102" s="50"/>
      <c r="F102" s="50"/>
      <c r="G102" s="50"/>
      <c r="H102" s="50"/>
      <c r="I102" s="50"/>
      <c r="J102" s="50"/>
      <c r="K102" s="50"/>
      <c r="L102" s="50"/>
      <c r="M102" s="50"/>
      <c r="N102" s="215"/>
      <c r="O102" s="49"/>
      <c r="P102" s="52"/>
      <c r="Q102" s="52"/>
      <c r="R102" s="52"/>
      <c r="S102" s="52"/>
      <c r="T102" s="249">
        <f t="shared" si="12"/>
        <v>0</v>
      </c>
      <c r="U102" s="249">
        <f t="shared" si="13"/>
        <v>0</v>
      </c>
      <c r="V102" s="249">
        <f t="shared" si="14"/>
        <v>0</v>
      </c>
      <c r="W102" s="249">
        <f t="shared" si="15"/>
        <v>0</v>
      </c>
      <c r="X102" s="249">
        <f t="shared" si="16"/>
        <v>0</v>
      </c>
      <c r="Y102" s="249">
        <f t="shared" si="17"/>
        <v>0</v>
      </c>
      <c r="Z102" s="51"/>
      <c r="AA102" s="51"/>
    </row>
    <row r="103" spans="1:27" x14ac:dyDescent="0.25">
      <c r="A103" s="144"/>
      <c r="B103" s="50"/>
      <c r="C103" s="50"/>
      <c r="D103" s="50"/>
      <c r="E103" s="50"/>
      <c r="F103" s="50"/>
      <c r="G103" s="50"/>
      <c r="H103" s="50"/>
      <c r="I103" s="50"/>
      <c r="J103" s="50"/>
      <c r="K103" s="50"/>
      <c r="L103" s="50"/>
      <c r="M103" s="50"/>
      <c r="N103" s="215"/>
      <c r="O103" s="49"/>
      <c r="P103" s="52"/>
      <c r="Q103" s="52"/>
      <c r="R103" s="52"/>
      <c r="S103" s="52"/>
      <c r="T103" s="249">
        <f t="shared" si="12"/>
        <v>0</v>
      </c>
      <c r="U103" s="249">
        <f t="shared" si="13"/>
        <v>0</v>
      </c>
      <c r="V103" s="249">
        <f t="shared" si="14"/>
        <v>0</v>
      </c>
      <c r="W103" s="249">
        <f t="shared" si="15"/>
        <v>0</v>
      </c>
      <c r="X103" s="249">
        <f t="shared" si="16"/>
        <v>0</v>
      </c>
      <c r="Y103" s="249">
        <f t="shared" si="17"/>
        <v>0</v>
      </c>
      <c r="Z103" s="51"/>
      <c r="AA103" s="51"/>
    </row>
    <row r="104" spans="1:27" x14ac:dyDescent="0.25">
      <c r="A104" s="144"/>
      <c r="B104" s="50"/>
      <c r="C104" s="50"/>
      <c r="D104" s="50"/>
      <c r="E104" s="50"/>
      <c r="F104" s="50"/>
      <c r="G104" s="50"/>
      <c r="H104" s="50"/>
      <c r="I104" s="50"/>
      <c r="J104" s="50"/>
      <c r="K104" s="50"/>
      <c r="L104" s="50"/>
      <c r="M104" s="50"/>
      <c r="N104" s="215"/>
      <c r="O104" s="49"/>
      <c r="P104" s="52"/>
      <c r="Q104" s="52"/>
      <c r="R104" s="52"/>
      <c r="S104" s="52"/>
      <c r="T104" s="249">
        <f t="shared" si="12"/>
        <v>0</v>
      </c>
      <c r="U104" s="249">
        <f t="shared" si="13"/>
        <v>0</v>
      </c>
      <c r="V104" s="249">
        <f t="shared" si="14"/>
        <v>0</v>
      </c>
      <c r="W104" s="249">
        <f t="shared" si="15"/>
        <v>0</v>
      </c>
      <c r="X104" s="249">
        <f t="shared" si="16"/>
        <v>0</v>
      </c>
      <c r="Y104" s="249">
        <f t="shared" si="17"/>
        <v>0</v>
      </c>
      <c r="Z104" s="51"/>
      <c r="AA104" s="51"/>
    </row>
    <row r="105" spans="1:27" x14ac:dyDescent="0.25">
      <c r="A105" s="144"/>
      <c r="B105" s="50"/>
      <c r="C105" s="50"/>
      <c r="D105" s="50"/>
      <c r="E105" s="50"/>
      <c r="F105" s="50"/>
      <c r="G105" s="50"/>
      <c r="H105" s="50"/>
      <c r="I105" s="50"/>
      <c r="J105" s="50"/>
      <c r="K105" s="50"/>
      <c r="L105" s="50"/>
      <c r="M105" s="50"/>
      <c r="N105" s="215"/>
      <c r="O105" s="49"/>
      <c r="P105" s="52"/>
      <c r="Q105" s="52"/>
      <c r="R105" s="52"/>
      <c r="S105" s="52"/>
      <c r="T105" s="249">
        <f t="shared" si="12"/>
        <v>0</v>
      </c>
      <c r="U105" s="249">
        <f t="shared" si="13"/>
        <v>0</v>
      </c>
      <c r="V105" s="249">
        <f t="shared" si="14"/>
        <v>0</v>
      </c>
      <c r="W105" s="249">
        <f t="shared" si="15"/>
        <v>0</v>
      </c>
      <c r="X105" s="249">
        <f t="shared" si="16"/>
        <v>0</v>
      </c>
      <c r="Y105" s="249">
        <f t="shared" si="17"/>
        <v>0</v>
      </c>
      <c r="Z105" s="51"/>
      <c r="AA105" s="51"/>
    </row>
    <row r="106" spans="1:27" x14ac:dyDescent="0.25">
      <c r="A106" s="144"/>
      <c r="B106" s="50"/>
      <c r="C106" s="50"/>
      <c r="D106" s="50"/>
      <c r="E106" s="50"/>
      <c r="F106" s="50"/>
      <c r="G106" s="50"/>
      <c r="H106" s="50"/>
      <c r="I106" s="50"/>
      <c r="J106" s="50"/>
      <c r="K106" s="50"/>
      <c r="L106" s="50"/>
      <c r="M106" s="50"/>
      <c r="N106" s="215"/>
      <c r="O106" s="49"/>
      <c r="P106" s="52"/>
      <c r="Q106" s="52"/>
      <c r="R106" s="52"/>
      <c r="S106" s="52"/>
      <c r="T106" s="249">
        <f t="shared" si="12"/>
        <v>0</v>
      </c>
      <c r="U106" s="249">
        <f t="shared" si="13"/>
        <v>0</v>
      </c>
      <c r="V106" s="249">
        <f t="shared" si="14"/>
        <v>0</v>
      </c>
      <c r="W106" s="249">
        <f t="shared" si="15"/>
        <v>0</v>
      </c>
      <c r="X106" s="249">
        <f t="shared" si="16"/>
        <v>0</v>
      </c>
      <c r="Y106" s="249">
        <f t="shared" si="17"/>
        <v>0</v>
      </c>
      <c r="Z106" s="51"/>
      <c r="AA106" s="51"/>
    </row>
    <row r="107" spans="1:27" x14ac:dyDescent="0.25">
      <c r="A107" s="144"/>
      <c r="B107" s="50"/>
      <c r="C107" s="50"/>
      <c r="D107" s="50"/>
      <c r="E107" s="50"/>
      <c r="F107" s="50"/>
      <c r="G107" s="50"/>
      <c r="H107" s="50"/>
      <c r="I107" s="50"/>
      <c r="J107" s="50"/>
      <c r="K107" s="50"/>
      <c r="L107" s="50"/>
      <c r="M107" s="50"/>
      <c r="N107" s="215"/>
      <c r="O107" s="49"/>
      <c r="P107" s="52"/>
      <c r="Q107" s="52"/>
      <c r="R107" s="52"/>
      <c r="S107" s="52"/>
      <c r="T107" s="249">
        <f t="shared" si="12"/>
        <v>0</v>
      </c>
      <c r="U107" s="249">
        <f t="shared" si="13"/>
        <v>0</v>
      </c>
      <c r="V107" s="249">
        <f t="shared" si="14"/>
        <v>0</v>
      </c>
      <c r="W107" s="249">
        <f t="shared" si="15"/>
        <v>0</v>
      </c>
      <c r="X107" s="249">
        <f t="shared" si="16"/>
        <v>0</v>
      </c>
      <c r="Y107" s="249">
        <f t="shared" si="17"/>
        <v>0</v>
      </c>
      <c r="Z107" s="51"/>
      <c r="AA107" s="51"/>
    </row>
    <row r="108" spans="1:27" x14ac:dyDescent="0.25">
      <c r="A108" s="144"/>
      <c r="B108" s="50"/>
      <c r="C108" s="50"/>
      <c r="D108" s="50"/>
      <c r="E108" s="50"/>
      <c r="F108" s="50"/>
      <c r="G108" s="50"/>
      <c r="H108" s="50"/>
      <c r="I108" s="50"/>
      <c r="J108" s="50"/>
      <c r="K108" s="50"/>
      <c r="L108" s="50"/>
      <c r="M108" s="50"/>
      <c r="N108" s="215"/>
      <c r="O108" s="49"/>
      <c r="P108" s="52"/>
      <c r="Q108" s="52"/>
      <c r="R108" s="52"/>
      <c r="S108" s="52"/>
      <c r="T108" s="249">
        <f t="shared" si="12"/>
        <v>0</v>
      </c>
      <c r="U108" s="249">
        <f t="shared" si="13"/>
        <v>0</v>
      </c>
      <c r="V108" s="249">
        <f t="shared" si="14"/>
        <v>0</v>
      </c>
      <c r="W108" s="249">
        <f t="shared" si="15"/>
        <v>0</v>
      </c>
      <c r="X108" s="249">
        <f t="shared" si="16"/>
        <v>0</v>
      </c>
      <c r="Y108" s="249">
        <f t="shared" si="17"/>
        <v>0</v>
      </c>
      <c r="Z108" s="51"/>
      <c r="AA108" s="51"/>
    </row>
    <row r="109" spans="1:27" x14ac:dyDescent="0.25">
      <c r="A109" s="144"/>
      <c r="B109" s="50"/>
      <c r="C109" s="50"/>
      <c r="D109" s="50"/>
      <c r="E109" s="50"/>
      <c r="F109" s="50"/>
      <c r="G109" s="50"/>
      <c r="H109" s="50"/>
      <c r="I109" s="50"/>
      <c r="J109" s="50"/>
      <c r="K109" s="50"/>
      <c r="L109" s="50"/>
      <c r="M109" s="50"/>
      <c r="N109" s="215"/>
      <c r="O109" s="49"/>
      <c r="P109" s="52"/>
      <c r="Q109" s="52"/>
      <c r="R109" s="52"/>
      <c r="S109" s="52"/>
      <c r="T109" s="249">
        <f t="shared" si="12"/>
        <v>0</v>
      </c>
      <c r="U109" s="249">
        <f t="shared" si="13"/>
        <v>0</v>
      </c>
      <c r="V109" s="249">
        <f t="shared" si="14"/>
        <v>0</v>
      </c>
      <c r="W109" s="249">
        <f t="shared" si="15"/>
        <v>0</v>
      </c>
      <c r="X109" s="249">
        <f t="shared" si="16"/>
        <v>0</v>
      </c>
      <c r="Y109" s="249">
        <f t="shared" si="17"/>
        <v>0</v>
      </c>
      <c r="Z109" s="51"/>
      <c r="AA109" s="51"/>
    </row>
    <row r="110" spans="1:27" x14ac:dyDescent="0.25">
      <c r="A110" s="144"/>
      <c r="B110" s="50"/>
      <c r="C110" s="50"/>
      <c r="D110" s="50"/>
      <c r="E110" s="50"/>
      <c r="F110" s="50"/>
      <c r="G110" s="50"/>
      <c r="H110" s="50"/>
      <c r="I110" s="50"/>
      <c r="J110" s="50"/>
      <c r="K110" s="50"/>
      <c r="L110" s="50"/>
      <c r="M110" s="50"/>
      <c r="N110" s="215"/>
      <c r="O110" s="49"/>
      <c r="P110" s="52"/>
      <c r="Q110" s="52"/>
      <c r="R110" s="52"/>
      <c r="S110" s="52"/>
      <c r="T110" s="249">
        <f t="shared" ref="T110:X111" si="18">IF($N110="Pending",0,$N110*O110)</f>
        <v>0</v>
      </c>
      <c r="U110" s="249">
        <f t="shared" si="18"/>
        <v>0</v>
      </c>
      <c r="V110" s="249">
        <f t="shared" si="18"/>
        <v>0</v>
      </c>
      <c r="W110" s="249">
        <f t="shared" si="18"/>
        <v>0</v>
      </c>
      <c r="X110" s="249">
        <f t="shared" si="18"/>
        <v>0</v>
      </c>
      <c r="Y110" s="249">
        <f t="shared" ref="Y110:Y111" si="19">SUM(T110:X110)</f>
        <v>0</v>
      </c>
      <c r="Z110" s="51"/>
      <c r="AA110" s="51"/>
    </row>
    <row r="111" spans="1:27" x14ac:dyDescent="0.25">
      <c r="A111" s="144"/>
      <c r="B111" s="50"/>
      <c r="C111" s="50"/>
      <c r="D111" s="50"/>
      <c r="E111" s="50"/>
      <c r="F111" s="50"/>
      <c r="G111" s="50"/>
      <c r="H111" s="50"/>
      <c r="I111" s="50"/>
      <c r="J111" s="50"/>
      <c r="K111" s="50"/>
      <c r="L111" s="50"/>
      <c r="M111" s="50"/>
      <c r="N111" s="215"/>
      <c r="O111" s="49"/>
      <c r="P111" s="52"/>
      <c r="Q111" s="52"/>
      <c r="R111" s="52"/>
      <c r="S111" s="52"/>
      <c r="T111" s="249">
        <f t="shared" si="18"/>
        <v>0</v>
      </c>
      <c r="U111" s="249">
        <f t="shared" si="18"/>
        <v>0</v>
      </c>
      <c r="V111" s="249">
        <f t="shared" si="18"/>
        <v>0</v>
      </c>
      <c r="W111" s="249">
        <f t="shared" si="18"/>
        <v>0</v>
      </c>
      <c r="X111" s="249">
        <f t="shared" si="18"/>
        <v>0</v>
      </c>
      <c r="Y111" s="249">
        <f t="shared" si="19"/>
        <v>0</v>
      </c>
      <c r="Z111" s="51"/>
      <c r="AA111" s="51"/>
    </row>
    <row r="112" spans="1:27" x14ac:dyDescent="0.25">
      <c r="A112" s="138"/>
      <c r="B112" s="39"/>
      <c r="C112" s="39"/>
      <c r="D112" s="39"/>
      <c r="E112" s="39"/>
      <c r="F112" s="39"/>
      <c r="G112" s="39"/>
      <c r="H112" s="39"/>
      <c r="I112" s="39"/>
      <c r="J112" s="39"/>
      <c r="K112" s="39"/>
      <c r="L112" s="39"/>
      <c r="M112" s="39"/>
      <c r="N112" s="406"/>
      <c r="O112" s="70"/>
      <c r="P112" s="32"/>
      <c r="Q112" s="32"/>
      <c r="R112" s="32"/>
      <c r="S112" s="32"/>
      <c r="T112" s="283"/>
      <c r="U112" s="283"/>
      <c r="V112" s="283"/>
      <c r="W112" s="283"/>
      <c r="X112" s="283"/>
      <c r="Y112" s="283"/>
      <c r="Z112" s="38"/>
      <c r="AA112" s="38"/>
    </row>
    <row r="113" spans="1:28" x14ac:dyDescent="0.25">
      <c r="A113" s="138"/>
      <c r="B113" s="70"/>
      <c r="C113" s="70"/>
      <c r="D113" s="70"/>
      <c r="E113" s="70"/>
      <c r="F113" s="70"/>
      <c r="G113" s="70"/>
      <c r="H113" s="70"/>
      <c r="I113" s="70"/>
      <c r="J113" s="70"/>
      <c r="K113" s="70"/>
      <c r="L113" s="70"/>
      <c r="M113" s="70"/>
      <c r="N113" s="250"/>
      <c r="O113" s="70"/>
      <c r="P113" s="32"/>
      <c r="Q113" s="32"/>
      <c r="R113" s="32"/>
      <c r="S113" s="71" t="s">
        <v>122</v>
      </c>
      <c r="T113" s="269">
        <f t="shared" ref="T113:Y113" si="20">SUM(T7:T111)</f>
        <v>0</v>
      </c>
      <c r="U113" s="269">
        <f t="shared" si="20"/>
        <v>0</v>
      </c>
      <c r="V113" s="269">
        <f t="shared" si="20"/>
        <v>0</v>
      </c>
      <c r="W113" s="269">
        <f t="shared" si="20"/>
        <v>0</v>
      </c>
      <c r="X113" s="269">
        <f t="shared" si="20"/>
        <v>0</v>
      </c>
      <c r="Y113" s="269">
        <f t="shared" si="20"/>
        <v>0</v>
      </c>
      <c r="Z113" s="38"/>
      <c r="AA113" s="38"/>
    </row>
    <row r="114" spans="1:28" x14ac:dyDescent="0.25">
      <c r="C114" s="39"/>
      <c r="M114" s="38"/>
    </row>
    <row r="115" spans="1:28" x14ac:dyDescent="0.25">
      <c r="T115" s="270" t="str">
        <f t="shared" ref="T115:Y115" si="21">T6</f>
        <v>Coût estimé 2021</v>
      </c>
      <c r="U115" s="270" t="str">
        <f t="shared" si="21"/>
        <v>Coût estimé 2022</v>
      </c>
      <c r="V115" s="270" t="str">
        <f t="shared" si="21"/>
        <v>Coût estimé 2023</v>
      </c>
      <c r="W115" s="270" t="str">
        <f t="shared" si="21"/>
        <v>Coût estimé 2024</v>
      </c>
      <c r="X115" s="270" t="str">
        <f t="shared" si="21"/>
        <v>Coût estimé 2025</v>
      </c>
      <c r="Y115" s="270" t="str">
        <f t="shared" si="21"/>
        <v>Total3Ans</v>
      </c>
      <c r="Z115" s="188">
        <f>SUM(Y116:Y133)</f>
        <v>0</v>
      </c>
      <c r="AA115"/>
    </row>
    <row r="116" spans="1:28" x14ac:dyDescent="0.25">
      <c r="S116" s="146" t="str">
        <f>'Informations de base'!$D65</f>
        <v>Réunion</v>
      </c>
      <c r="T116" s="271">
        <f t="shared" ref="T116:Y125" si="22">SUMIF($Z$7:$Z$111,$S116,T$7:T$111)</f>
        <v>0</v>
      </c>
      <c r="U116" s="271">
        <f t="shared" si="22"/>
        <v>0</v>
      </c>
      <c r="V116" s="271">
        <f t="shared" si="22"/>
        <v>0</v>
      </c>
      <c r="W116" s="271">
        <f t="shared" si="22"/>
        <v>0</v>
      </c>
      <c r="X116" s="271">
        <f t="shared" si="22"/>
        <v>0</v>
      </c>
      <c r="Y116" s="271">
        <f t="shared" si="22"/>
        <v>0</v>
      </c>
      <c r="Z116"/>
      <c r="AA116"/>
    </row>
    <row r="117" spans="1:28" x14ac:dyDescent="0.25">
      <c r="S117" s="146" t="str">
        <f>'Informations de base'!$D66</f>
        <v>Formation</v>
      </c>
      <c r="T117" s="271">
        <f t="shared" si="22"/>
        <v>0</v>
      </c>
      <c r="U117" s="271">
        <f t="shared" si="22"/>
        <v>0</v>
      </c>
      <c r="V117" s="271">
        <f t="shared" si="22"/>
        <v>0</v>
      </c>
      <c r="W117" s="271">
        <f t="shared" si="22"/>
        <v>0</v>
      </c>
      <c r="X117" s="271">
        <f t="shared" si="22"/>
        <v>0</v>
      </c>
      <c r="Y117" s="271">
        <f t="shared" si="22"/>
        <v>0</v>
      </c>
      <c r="Z117"/>
      <c r="AA117"/>
    </row>
    <row r="118" spans="1:28" x14ac:dyDescent="0.25">
      <c r="S118" s="146" t="str">
        <f>'Informations de base'!$D67</f>
        <v>Atelier</v>
      </c>
      <c r="T118" s="271">
        <f t="shared" si="22"/>
        <v>0</v>
      </c>
      <c r="U118" s="271">
        <f t="shared" si="22"/>
        <v>0</v>
      </c>
      <c r="V118" s="271">
        <f t="shared" si="22"/>
        <v>0</v>
      </c>
      <c r="W118" s="271">
        <f t="shared" si="22"/>
        <v>0</v>
      </c>
      <c r="X118" s="271">
        <f t="shared" si="22"/>
        <v>0</v>
      </c>
      <c r="Y118" s="271">
        <f t="shared" si="22"/>
        <v>0</v>
      </c>
      <c r="Z118"/>
      <c r="AA118"/>
    </row>
    <row r="119" spans="1:28" x14ac:dyDescent="0.25">
      <c r="S119" s="146" t="str">
        <f>'Informations de base'!$D68</f>
        <v>Développement de Manuel de procédures</v>
      </c>
      <c r="T119" s="271">
        <f t="shared" si="22"/>
        <v>0</v>
      </c>
      <c r="U119" s="271">
        <f t="shared" si="22"/>
        <v>0</v>
      </c>
      <c r="V119" s="271">
        <f t="shared" si="22"/>
        <v>0</v>
      </c>
      <c r="W119" s="271">
        <f t="shared" si="22"/>
        <v>0</v>
      </c>
      <c r="X119" s="271">
        <f t="shared" si="22"/>
        <v>0</v>
      </c>
      <c r="Y119" s="271">
        <f t="shared" si="22"/>
        <v>0</v>
      </c>
      <c r="Z119"/>
      <c r="AA119"/>
    </row>
    <row r="120" spans="1:28" s="37" customFormat="1" x14ac:dyDescent="0.25">
      <c r="A120" s="142"/>
      <c r="B120" s="142"/>
      <c r="C120" s="54"/>
      <c r="N120" s="262"/>
      <c r="S120" s="146" t="str">
        <f>'Informations de base'!$D69</f>
        <v>Communication</v>
      </c>
      <c r="T120" s="271">
        <f t="shared" si="22"/>
        <v>0</v>
      </c>
      <c r="U120" s="271">
        <f t="shared" si="22"/>
        <v>0</v>
      </c>
      <c r="V120" s="271">
        <f t="shared" si="22"/>
        <v>0</v>
      </c>
      <c r="W120" s="271">
        <f t="shared" si="22"/>
        <v>0</v>
      </c>
      <c r="X120" s="271">
        <f t="shared" si="22"/>
        <v>0</v>
      </c>
      <c r="Y120" s="271">
        <f t="shared" si="22"/>
        <v>0</v>
      </c>
      <c r="Z120"/>
      <c r="AA120"/>
      <c r="AB120"/>
    </row>
    <row r="121" spans="1:28" s="37" customFormat="1" x14ac:dyDescent="0.25">
      <c r="A121" s="142"/>
      <c r="B121" s="142"/>
      <c r="C121" s="54"/>
      <c r="N121" s="262"/>
      <c r="S121" s="146" t="str">
        <f>'Informations de base'!$D70</f>
        <v>Construction/insfrastructure</v>
      </c>
      <c r="T121" s="271">
        <f t="shared" si="22"/>
        <v>0</v>
      </c>
      <c r="U121" s="271">
        <f t="shared" si="22"/>
        <v>0</v>
      </c>
      <c r="V121" s="271">
        <f t="shared" si="22"/>
        <v>0</v>
      </c>
      <c r="W121" s="271">
        <f t="shared" si="22"/>
        <v>0</v>
      </c>
      <c r="X121" s="271">
        <f t="shared" si="22"/>
        <v>0</v>
      </c>
      <c r="Y121" s="271">
        <f t="shared" si="22"/>
        <v>0</v>
      </c>
      <c r="Z121"/>
      <c r="AA121"/>
      <c r="AB121"/>
    </row>
    <row r="122" spans="1:28" s="37" customFormat="1" x14ac:dyDescent="0.25">
      <c r="A122" s="142"/>
      <c r="B122" s="142"/>
      <c r="C122" s="54"/>
      <c r="N122" s="262"/>
      <c r="S122" s="146" t="str">
        <f>'Informations de base'!$D71</f>
        <v>Consultance</v>
      </c>
      <c r="T122" s="271">
        <f t="shared" si="22"/>
        <v>0</v>
      </c>
      <c r="U122" s="271">
        <f t="shared" si="22"/>
        <v>0</v>
      </c>
      <c r="V122" s="271">
        <f t="shared" si="22"/>
        <v>0</v>
      </c>
      <c r="W122" s="271">
        <f t="shared" si="22"/>
        <v>0</v>
      </c>
      <c r="X122" s="271">
        <f t="shared" si="22"/>
        <v>0</v>
      </c>
      <c r="Y122" s="271">
        <f t="shared" si="22"/>
        <v>0</v>
      </c>
      <c r="Z122"/>
      <c r="AA122"/>
      <c r="AB122"/>
    </row>
    <row r="123" spans="1:28" s="37" customFormat="1" x14ac:dyDescent="0.25">
      <c r="A123" s="142"/>
      <c r="B123" s="142"/>
      <c r="C123" s="54"/>
      <c r="N123" s="262"/>
      <c r="S123" s="146" t="str">
        <f>'Informations de base'!$D72</f>
        <v>Évaluation/Monitorage</v>
      </c>
      <c r="T123" s="271">
        <f t="shared" si="22"/>
        <v>0</v>
      </c>
      <c r="U123" s="271">
        <f t="shared" si="22"/>
        <v>0</v>
      </c>
      <c r="V123" s="271">
        <f t="shared" si="22"/>
        <v>0</v>
      </c>
      <c r="W123" s="271">
        <f t="shared" si="22"/>
        <v>0</v>
      </c>
      <c r="X123" s="271">
        <f t="shared" si="22"/>
        <v>0</v>
      </c>
      <c r="Y123" s="271">
        <f t="shared" si="22"/>
        <v>0</v>
      </c>
      <c r="Z123"/>
      <c r="AA123"/>
      <c r="AB123"/>
    </row>
    <row r="124" spans="1:28" s="37" customFormat="1" x14ac:dyDescent="0.25">
      <c r="A124" s="142"/>
      <c r="B124" s="142"/>
      <c r="C124" s="54"/>
      <c r="N124" s="422"/>
      <c r="S124" s="146" t="str">
        <f>'Informations de base'!$D73</f>
        <v>Supervision</v>
      </c>
      <c r="T124" s="271">
        <f t="shared" si="22"/>
        <v>0</v>
      </c>
      <c r="U124" s="271">
        <f t="shared" si="22"/>
        <v>0</v>
      </c>
      <c r="V124" s="271">
        <f t="shared" si="22"/>
        <v>0</v>
      </c>
      <c r="W124" s="271">
        <f t="shared" si="22"/>
        <v>0</v>
      </c>
      <c r="X124" s="271">
        <f t="shared" si="22"/>
        <v>0</v>
      </c>
      <c r="Y124" s="271">
        <f t="shared" si="22"/>
        <v>0</v>
      </c>
      <c r="Z124"/>
      <c r="AA124"/>
      <c r="AB124"/>
    </row>
    <row r="125" spans="1:28" x14ac:dyDescent="0.25">
      <c r="S125" s="146" t="str">
        <f>'Informations de base'!$D74</f>
        <v>Ressources humaines</v>
      </c>
      <c r="T125" s="271">
        <f t="shared" si="22"/>
        <v>0</v>
      </c>
      <c r="U125" s="271">
        <f t="shared" si="22"/>
        <v>0</v>
      </c>
      <c r="V125" s="271">
        <f t="shared" si="22"/>
        <v>0</v>
      </c>
      <c r="W125" s="271">
        <f t="shared" si="22"/>
        <v>0</v>
      </c>
      <c r="X125" s="271">
        <f t="shared" si="22"/>
        <v>0</v>
      </c>
      <c r="Y125" s="271">
        <f t="shared" si="22"/>
        <v>0</v>
      </c>
      <c r="Z125"/>
      <c r="AA125"/>
    </row>
    <row r="126" spans="1:28" x14ac:dyDescent="0.25">
      <c r="S126" s="146" t="str">
        <f>'Informations de base'!$D75</f>
        <v>Equipement</v>
      </c>
      <c r="T126" s="271">
        <f t="shared" ref="T126:Y133" si="23">SUMIF($Z$7:$Z$111,$S126,T$7:T$111)</f>
        <v>0</v>
      </c>
      <c r="U126" s="271">
        <f t="shared" si="23"/>
        <v>0</v>
      </c>
      <c r="V126" s="271">
        <f t="shared" si="23"/>
        <v>0</v>
      </c>
      <c r="W126" s="271">
        <f t="shared" si="23"/>
        <v>0</v>
      </c>
      <c r="X126" s="271">
        <f t="shared" si="23"/>
        <v>0</v>
      </c>
      <c r="Y126" s="271">
        <f t="shared" si="23"/>
        <v>0</v>
      </c>
      <c r="Z126"/>
      <c r="AA126"/>
    </row>
    <row r="127" spans="1:28" x14ac:dyDescent="0.25">
      <c r="S127" s="146" t="str">
        <f>'Informations de base'!$D76</f>
        <v>Impression des documents</v>
      </c>
      <c r="T127" s="271">
        <f t="shared" si="23"/>
        <v>0</v>
      </c>
      <c r="U127" s="271">
        <f t="shared" si="23"/>
        <v>0</v>
      </c>
      <c r="V127" s="271">
        <f t="shared" si="23"/>
        <v>0</v>
      </c>
      <c r="W127" s="271">
        <f t="shared" si="23"/>
        <v>0</v>
      </c>
      <c r="X127" s="271">
        <f t="shared" si="23"/>
        <v>0</v>
      </c>
      <c r="Y127" s="271">
        <f t="shared" si="23"/>
        <v>0</v>
      </c>
      <c r="Z127"/>
      <c r="AA127"/>
    </row>
    <row r="128" spans="1:28" x14ac:dyDescent="0.25">
      <c r="S128" s="146" t="str">
        <f>'Informations de base'!$D77</f>
        <v>Approvisionnement</v>
      </c>
      <c r="T128" s="271">
        <f t="shared" si="23"/>
        <v>0</v>
      </c>
      <c r="U128" s="271">
        <f t="shared" si="23"/>
        <v>0</v>
      </c>
      <c r="V128" s="271">
        <f t="shared" si="23"/>
        <v>0</v>
      </c>
      <c r="W128" s="271">
        <f t="shared" si="23"/>
        <v>0</v>
      </c>
      <c r="X128" s="271">
        <f t="shared" si="23"/>
        <v>0</v>
      </c>
      <c r="Y128" s="271">
        <f t="shared" si="23"/>
        <v>0</v>
      </c>
      <c r="Z128"/>
      <c r="AA128"/>
    </row>
    <row r="129" spans="1:28" x14ac:dyDescent="0.25">
      <c r="S129" s="146" t="str">
        <f>'Informations de base'!$D78</f>
        <v>Prestation de services</v>
      </c>
      <c r="T129" s="271">
        <f t="shared" si="23"/>
        <v>0</v>
      </c>
      <c r="U129" s="271">
        <f t="shared" si="23"/>
        <v>0</v>
      </c>
      <c r="V129" s="271">
        <f t="shared" si="23"/>
        <v>0</v>
      </c>
      <c r="W129" s="271">
        <f t="shared" si="23"/>
        <v>0</v>
      </c>
      <c r="X129" s="271">
        <f t="shared" si="23"/>
        <v>0</v>
      </c>
      <c r="Y129" s="271">
        <f t="shared" si="23"/>
        <v>0</v>
      </c>
      <c r="Z129"/>
      <c r="AA129"/>
    </row>
    <row r="130" spans="1:28" x14ac:dyDescent="0.25">
      <c r="S130" s="146" t="str">
        <f>'Informations de base'!$D79</f>
        <v>Exercise de simulation</v>
      </c>
      <c r="T130" s="271">
        <f t="shared" si="23"/>
        <v>0</v>
      </c>
      <c r="U130" s="271">
        <f t="shared" si="23"/>
        <v>0</v>
      </c>
      <c r="V130" s="271">
        <f t="shared" si="23"/>
        <v>0</v>
      </c>
      <c r="W130" s="271">
        <f t="shared" si="23"/>
        <v>0</v>
      </c>
      <c r="X130" s="271">
        <f t="shared" si="23"/>
        <v>0</v>
      </c>
      <c r="Y130" s="271">
        <f t="shared" si="23"/>
        <v>0</v>
      </c>
      <c r="Z130"/>
      <c r="AA130"/>
    </row>
    <row r="131" spans="1:28" x14ac:dyDescent="0.25">
      <c r="S131" s="146" t="str">
        <f>'Informations de base'!$D80</f>
        <v>Plaidoyer</v>
      </c>
      <c r="T131" s="271">
        <f t="shared" si="23"/>
        <v>0</v>
      </c>
      <c r="U131" s="271">
        <f t="shared" si="23"/>
        <v>0</v>
      </c>
      <c r="V131" s="271">
        <f t="shared" si="23"/>
        <v>0</v>
      </c>
      <c r="W131" s="271">
        <f t="shared" si="23"/>
        <v>0</v>
      </c>
      <c r="X131" s="271">
        <f t="shared" si="23"/>
        <v>0</v>
      </c>
      <c r="Y131" s="271">
        <f t="shared" si="23"/>
        <v>0</v>
      </c>
      <c r="Z131"/>
      <c r="AA131"/>
    </row>
    <row r="132" spans="1:28" x14ac:dyDescent="0.25">
      <c r="S132" s="146" t="str">
        <f>'Informations de base'!$D81</f>
        <v>Enquête</v>
      </c>
      <c r="T132" s="271">
        <f t="shared" si="23"/>
        <v>0</v>
      </c>
      <c r="U132" s="271">
        <f t="shared" si="23"/>
        <v>0</v>
      </c>
      <c r="V132" s="271">
        <f t="shared" si="23"/>
        <v>0</v>
      </c>
      <c r="W132" s="271">
        <f t="shared" si="23"/>
        <v>0</v>
      </c>
      <c r="X132" s="271">
        <f t="shared" si="23"/>
        <v>0</v>
      </c>
      <c r="Y132" s="271">
        <f t="shared" si="23"/>
        <v>0</v>
      </c>
      <c r="Z132"/>
      <c r="AA132"/>
    </row>
    <row r="133" spans="1:28" x14ac:dyDescent="0.25">
      <c r="S133" s="146" t="str">
        <f>'Informations de base'!$D82</f>
        <v>Campagne</v>
      </c>
      <c r="T133" s="271">
        <f t="shared" si="23"/>
        <v>0</v>
      </c>
      <c r="U133" s="271">
        <f t="shared" si="23"/>
        <v>0</v>
      </c>
      <c r="V133" s="271">
        <f t="shared" si="23"/>
        <v>0</v>
      </c>
      <c r="W133" s="271">
        <f t="shared" si="23"/>
        <v>0</v>
      </c>
      <c r="X133" s="271">
        <f t="shared" si="23"/>
        <v>0</v>
      </c>
      <c r="Y133" s="271">
        <f t="shared" si="23"/>
        <v>0</v>
      </c>
      <c r="Z133"/>
      <c r="AA133"/>
    </row>
    <row r="134" spans="1:28" x14ac:dyDescent="0.25">
      <c r="S134" s="145"/>
      <c r="Z134"/>
      <c r="AA134"/>
    </row>
    <row r="135" spans="1:28" x14ac:dyDescent="0.25">
      <c r="S135" s="145"/>
      <c r="Z135"/>
      <c r="AA135"/>
    </row>
    <row r="136" spans="1:28" s="37" customFormat="1" x14ac:dyDescent="0.25">
      <c r="A136" s="142"/>
      <c r="B136" s="142"/>
      <c r="C136" s="54"/>
      <c r="N136" s="262"/>
      <c r="T136" s="270" t="str">
        <f t="shared" ref="T136:Y136" si="24">T6</f>
        <v>Coût estimé 2021</v>
      </c>
      <c r="U136" s="270" t="str">
        <f t="shared" si="24"/>
        <v>Coût estimé 2022</v>
      </c>
      <c r="V136" s="270" t="str">
        <f t="shared" si="24"/>
        <v>Coût estimé 2023</v>
      </c>
      <c r="W136" s="270" t="str">
        <f t="shared" si="24"/>
        <v>Coût estimé 2024</v>
      </c>
      <c r="X136" s="270" t="str">
        <f t="shared" si="24"/>
        <v>Coût estimé 2025</v>
      </c>
      <c r="Y136" s="270" t="str">
        <f t="shared" si="24"/>
        <v>Total3Ans</v>
      </c>
      <c r="Z136" s="188">
        <f>SUM(Y137:Y146)</f>
        <v>0</v>
      </c>
      <c r="AA136"/>
      <c r="AB136"/>
    </row>
    <row r="137" spans="1:28" s="37" customFormat="1" x14ac:dyDescent="0.25">
      <c r="A137" s="142"/>
      <c r="B137" s="142"/>
      <c r="C137" s="54"/>
      <c r="N137" s="262"/>
      <c r="S137" s="146" t="str">
        <f>'Informations de base'!$C$65</f>
        <v>Capital</v>
      </c>
      <c r="T137" s="271">
        <f t="shared" ref="T137:Y146" si="25">SUMIF($AA$7:$AA$111,$S137,T$7:T$111)</f>
        <v>0</v>
      </c>
      <c r="U137" s="271">
        <f t="shared" si="25"/>
        <v>0</v>
      </c>
      <c r="V137" s="271">
        <f t="shared" si="25"/>
        <v>0</v>
      </c>
      <c r="W137" s="271">
        <f t="shared" si="25"/>
        <v>0</v>
      </c>
      <c r="X137" s="271">
        <f t="shared" si="25"/>
        <v>0</v>
      </c>
      <c r="Y137" s="271">
        <f t="shared" si="25"/>
        <v>0</v>
      </c>
      <c r="Z137"/>
      <c r="AA137"/>
      <c r="AB137"/>
    </row>
    <row r="138" spans="1:28" s="37" customFormat="1" x14ac:dyDescent="0.25">
      <c r="A138" s="142"/>
      <c r="B138" s="142"/>
      <c r="C138" s="54"/>
      <c r="N138" s="262"/>
      <c r="S138" s="146" t="str">
        <f>'Informations de base'!$C$66</f>
        <v>Recurrent</v>
      </c>
      <c r="T138" s="271">
        <f t="shared" si="25"/>
        <v>0</v>
      </c>
      <c r="U138" s="271">
        <f t="shared" si="25"/>
        <v>0</v>
      </c>
      <c r="V138" s="271">
        <f t="shared" si="25"/>
        <v>0</v>
      </c>
      <c r="W138" s="271">
        <f t="shared" si="25"/>
        <v>0</v>
      </c>
      <c r="X138" s="271">
        <f t="shared" si="25"/>
        <v>0</v>
      </c>
      <c r="Y138" s="271">
        <f t="shared" si="25"/>
        <v>0</v>
      </c>
      <c r="Z138"/>
      <c r="AA138"/>
      <c r="AB138"/>
    </row>
    <row r="139" spans="1:28" s="37" customFormat="1" x14ac:dyDescent="0.25">
      <c r="A139" s="142"/>
      <c r="B139" s="142"/>
      <c r="C139" s="54"/>
      <c r="N139" s="262"/>
      <c r="S139" s="146" t="str">
        <f>'Informations de base'!$C$67</f>
        <v>Autre 1</v>
      </c>
      <c r="T139" s="271">
        <f t="shared" si="25"/>
        <v>0</v>
      </c>
      <c r="U139" s="271">
        <f t="shared" si="25"/>
        <v>0</v>
      </c>
      <c r="V139" s="271">
        <f t="shared" si="25"/>
        <v>0</v>
      </c>
      <c r="W139" s="271">
        <f t="shared" si="25"/>
        <v>0</v>
      </c>
      <c r="X139" s="271">
        <f t="shared" si="25"/>
        <v>0</v>
      </c>
      <c r="Y139" s="271">
        <f t="shared" si="25"/>
        <v>0</v>
      </c>
      <c r="Z139"/>
      <c r="AA139"/>
      <c r="AB139"/>
    </row>
    <row r="140" spans="1:28" s="37" customFormat="1" x14ac:dyDescent="0.25">
      <c r="A140" s="142"/>
      <c r="B140" s="142"/>
      <c r="C140" s="54"/>
      <c r="N140" s="262"/>
      <c r="S140" s="146" t="str">
        <f>'Informations de base'!$C$68</f>
        <v>Autre 2</v>
      </c>
      <c r="T140" s="271">
        <f t="shared" si="25"/>
        <v>0</v>
      </c>
      <c r="U140" s="271">
        <f t="shared" si="25"/>
        <v>0</v>
      </c>
      <c r="V140" s="271">
        <f t="shared" si="25"/>
        <v>0</v>
      </c>
      <c r="W140" s="271">
        <f t="shared" si="25"/>
        <v>0</v>
      </c>
      <c r="X140" s="271">
        <f t="shared" si="25"/>
        <v>0</v>
      </c>
      <c r="Y140" s="271">
        <f t="shared" si="25"/>
        <v>0</v>
      </c>
      <c r="Z140"/>
      <c r="AA140"/>
      <c r="AB140"/>
    </row>
    <row r="141" spans="1:28" s="37" customFormat="1" x14ac:dyDescent="0.25">
      <c r="A141" s="142"/>
      <c r="B141" s="142"/>
      <c r="C141" s="54"/>
      <c r="N141" s="262"/>
      <c r="S141" s="146">
        <f>'Informations de base'!$C$69</f>
        <v>0</v>
      </c>
      <c r="T141" s="271">
        <f t="shared" si="25"/>
        <v>0</v>
      </c>
      <c r="U141" s="271">
        <f t="shared" si="25"/>
        <v>0</v>
      </c>
      <c r="V141" s="271">
        <f t="shared" si="25"/>
        <v>0</v>
      </c>
      <c r="W141" s="271">
        <f t="shared" si="25"/>
        <v>0</v>
      </c>
      <c r="X141" s="271">
        <f t="shared" si="25"/>
        <v>0</v>
      </c>
      <c r="Y141" s="271">
        <f t="shared" si="25"/>
        <v>0</v>
      </c>
      <c r="Z141"/>
      <c r="AA141"/>
      <c r="AB141"/>
    </row>
    <row r="142" spans="1:28" s="37" customFormat="1" x14ac:dyDescent="0.25">
      <c r="A142" s="142"/>
      <c r="B142" s="142"/>
      <c r="C142" s="54"/>
      <c r="N142" s="262"/>
      <c r="S142" s="146">
        <f>'Informations de base'!$C$70</f>
        <v>0</v>
      </c>
      <c r="T142" s="271">
        <f t="shared" si="25"/>
        <v>0</v>
      </c>
      <c r="U142" s="271">
        <f t="shared" si="25"/>
        <v>0</v>
      </c>
      <c r="V142" s="271">
        <f t="shared" si="25"/>
        <v>0</v>
      </c>
      <c r="W142" s="271">
        <f t="shared" si="25"/>
        <v>0</v>
      </c>
      <c r="X142" s="271">
        <f t="shared" si="25"/>
        <v>0</v>
      </c>
      <c r="Y142" s="271">
        <f t="shared" si="25"/>
        <v>0</v>
      </c>
      <c r="Z142"/>
      <c r="AA142"/>
      <c r="AB142"/>
    </row>
    <row r="143" spans="1:28" s="37" customFormat="1" x14ac:dyDescent="0.25">
      <c r="A143" s="142"/>
      <c r="B143" s="142"/>
      <c r="C143" s="54"/>
      <c r="N143" s="262"/>
      <c r="S143" s="146">
        <f>'Informations de base'!$C$71</f>
        <v>0</v>
      </c>
      <c r="T143" s="271">
        <f t="shared" si="25"/>
        <v>0</v>
      </c>
      <c r="U143" s="271">
        <f t="shared" si="25"/>
        <v>0</v>
      </c>
      <c r="V143" s="271">
        <f t="shared" si="25"/>
        <v>0</v>
      </c>
      <c r="W143" s="271">
        <f t="shared" si="25"/>
        <v>0</v>
      </c>
      <c r="X143" s="271">
        <f t="shared" si="25"/>
        <v>0</v>
      </c>
      <c r="Y143" s="271">
        <f t="shared" si="25"/>
        <v>0</v>
      </c>
      <c r="Z143"/>
      <c r="AA143"/>
      <c r="AB143"/>
    </row>
    <row r="144" spans="1:28" s="37" customFormat="1" x14ac:dyDescent="0.25">
      <c r="A144" s="142"/>
      <c r="B144" s="142"/>
      <c r="C144" s="54"/>
      <c r="N144" s="262"/>
      <c r="S144" s="146">
        <f>'Informations de base'!$C$72</f>
        <v>0</v>
      </c>
      <c r="T144" s="271">
        <f t="shared" si="25"/>
        <v>0</v>
      </c>
      <c r="U144" s="271">
        <f t="shared" si="25"/>
        <v>0</v>
      </c>
      <c r="V144" s="271">
        <f t="shared" si="25"/>
        <v>0</v>
      </c>
      <c r="W144" s="271">
        <f t="shared" si="25"/>
        <v>0</v>
      </c>
      <c r="X144" s="271">
        <f t="shared" si="25"/>
        <v>0</v>
      </c>
      <c r="Y144" s="271">
        <f t="shared" si="25"/>
        <v>0</v>
      </c>
      <c r="Z144"/>
      <c r="AA144"/>
      <c r="AB144"/>
    </row>
    <row r="145" spans="1:28" s="37" customFormat="1" x14ac:dyDescent="0.25">
      <c r="A145" s="142"/>
      <c r="B145" s="142"/>
      <c r="C145" s="54"/>
      <c r="N145" s="262"/>
      <c r="S145" s="146">
        <f>'Informations de base'!$C$73</f>
        <v>0</v>
      </c>
      <c r="T145" s="271">
        <f t="shared" si="25"/>
        <v>0</v>
      </c>
      <c r="U145" s="271">
        <f t="shared" si="25"/>
        <v>0</v>
      </c>
      <c r="V145" s="271">
        <f t="shared" si="25"/>
        <v>0</v>
      </c>
      <c r="W145" s="271">
        <f t="shared" si="25"/>
        <v>0</v>
      </c>
      <c r="X145" s="271">
        <f t="shared" si="25"/>
        <v>0</v>
      </c>
      <c r="Y145" s="271">
        <f t="shared" si="25"/>
        <v>0</v>
      </c>
      <c r="Z145"/>
      <c r="AA145"/>
      <c r="AB145"/>
    </row>
    <row r="146" spans="1:28" x14ac:dyDescent="0.25">
      <c r="S146" s="146">
        <f>'Informations de base'!$C$74</f>
        <v>0</v>
      </c>
      <c r="T146" s="271">
        <f t="shared" si="25"/>
        <v>0</v>
      </c>
      <c r="U146" s="271">
        <f t="shared" si="25"/>
        <v>0</v>
      </c>
      <c r="V146" s="271">
        <f t="shared" si="25"/>
        <v>0</v>
      </c>
      <c r="W146" s="271">
        <f t="shared" si="25"/>
        <v>0</v>
      </c>
      <c r="X146" s="271">
        <f t="shared" si="25"/>
        <v>0</v>
      </c>
      <c r="Y146" s="271">
        <f t="shared" si="25"/>
        <v>0</v>
      </c>
      <c r="Z146"/>
      <c r="AA146"/>
    </row>
    <row r="147" spans="1:28" x14ac:dyDescent="0.25">
      <c r="S147" s="145"/>
      <c r="Z147"/>
      <c r="AA147"/>
    </row>
    <row r="148" spans="1:28" x14ac:dyDescent="0.25">
      <c r="S148" s="145"/>
      <c r="Z148"/>
      <c r="AA148"/>
    </row>
    <row r="149" spans="1:28" s="37" customFormat="1" x14ac:dyDescent="0.25">
      <c r="A149" s="142"/>
      <c r="B149" s="142"/>
      <c r="C149" s="54"/>
      <c r="N149" s="262"/>
      <c r="T149" s="270" t="str">
        <f t="shared" ref="T149:Y149" si="26">T6</f>
        <v>Coût estimé 2021</v>
      </c>
      <c r="U149" s="270" t="str">
        <f t="shared" si="26"/>
        <v>Coût estimé 2022</v>
      </c>
      <c r="V149" s="270" t="str">
        <f t="shared" si="26"/>
        <v>Coût estimé 2023</v>
      </c>
      <c r="W149" s="270" t="str">
        <f t="shared" si="26"/>
        <v>Coût estimé 2024</v>
      </c>
      <c r="X149" s="270" t="str">
        <f t="shared" si="26"/>
        <v>Coût estimé 2025</v>
      </c>
      <c r="Y149" s="270" t="str">
        <f t="shared" si="26"/>
        <v>Total3Ans</v>
      </c>
      <c r="Z149" s="188">
        <f>SUM(Y150:Y153)</f>
        <v>0</v>
      </c>
      <c r="AA149"/>
      <c r="AB149"/>
    </row>
    <row r="150" spans="1:28" s="37" customFormat="1" x14ac:dyDescent="0.25">
      <c r="A150" s="142"/>
      <c r="B150" s="142"/>
      <c r="C150" s="54"/>
      <c r="N150" s="262"/>
      <c r="S150" s="146" t="str">
        <f>'Informations de base'!$B$65</f>
        <v>National</v>
      </c>
      <c r="T150" s="271">
        <f t="shared" ref="T150:Y153" si="27">SUMIF($H$7:$H$111,$S150,T$7:T$111)</f>
        <v>0</v>
      </c>
      <c r="U150" s="271">
        <f t="shared" si="27"/>
        <v>0</v>
      </c>
      <c r="V150" s="271">
        <f t="shared" si="27"/>
        <v>0</v>
      </c>
      <c r="W150" s="271">
        <f t="shared" si="27"/>
        <v>0</v>
      </c>
      <c r="X150" s="271">
        <f t="shared" si="27"/>
        <v>0</v>
      </c>
      <c r="Y150" s="271">
        <f t="shared" si="27"/>
        <v>0</v>
      </c>
      <c r="Z150"/>
      <c r="AA150"/>
      <c r="AB150"/>
    </row>
    <row r="151" spans="1:28" s="37" customFormat="1" x14ac:dyDescent="0.25">
      <c r="A151" s="142"/>
      <c r="B151" s="142"/>
      <c r="C151" s="54"/>
      <c r="N151" s="262"/>
      <c r="S151" s="146" t="str">
        <f>'Informations de base'!$B$66</f>
        <v>Central</v>
      </c>
      <c r="T151" s="271">
        <f t="shared" si="27"/>
        <v>0</v>
      </c>
      <c r="U151" s="271">
        <f t="shared" si="27"/>
        <v>0</v>
      </c>
      <c r="V151" s="271">
        <f t="shared" si="27"/>
        <v>0</v>
      </c>
      <c r="W151" s="271">
        <f t="shared" si="27"/>
        <v>0</v>
      </c>
      <c r="X151" s="271">
        <f t="shared" si="27"/>
        <v>0</v>
      </c>
      <c r="Y151" s="271">
        <f t="shared" si="27"/>
        <v>0</v>
      </c>
      <c r="Z151"/>
      <c r="AA151"/>
      <c r="AB151"/>
    </row>
    <row r="152" spans="1:28" s="37" customFormat="1" x14ac:dyDescent="0.25">
      <c r="A152" s="142"/>
      <c r="B152" s="142"/>
      <c r="C152" s="54"/>
      <c r="N152" s="262"/>
      <c r="S152" s="146" t="str">
        <f>'Informations de base'!$B$67</f>
        <v>Région</v>
      </c>
      <c r="T152" s="271">
        <f t="shared" si="27"/>
        <v>0</v>
      </c>
      <c r="U152" s="271">
        <f t="shared" si="27"/>
        <v>0</v>
      </c>
      <c r="V152" s="271">
        <f t="shared" si="27"/>
        <v>0</v>
      </c>
      <c r="W152" s="271">
        <f t="shared" si="27"/>
        <v>0</v>
      </c>
      <c r="X152" s="271">
        <f t="shared" si="27"/>
        <v>0</v>
      </c>
      <c r="Y152" s="271">
        <f t="shared" si="27"/>
        <v>0</v>
      </c>
      <c r="Z152"/>
      <c r="AA152"/>
      <c r="AB152"/>
    </row>
    <row r="153" spans="1:28" s="37" customFormat="1" x14ac:dyDescent="0.25">
      <c r="A153" s="142"/>
      <c r="B153" s="142"/>
      <c r="C153" s="54"/>
      <c r="N153" s="262"/>
      <c r="S153" s="146" t="str">
        <f>'Informations de base'!$B$68</f>
        <v>District sanitaire/Centre de santé</v>
      </c>
      <c r="T153" s="271">
        <f t="shared" si="27"/>
        <v>0</v>
      </c>
      <c r="U153" s="271">
        <f t="shared" si="27"/>
        <v>0</v>
      </c>
      <c r="V153" s="271">
        <f t="shared" si="27"/>
        <v>0</v>
      </c>
      <c r="W153" s="271">
        <f t="shared" si="27"/>
        <v>0</v>
      </c>
      <c r="X153" s="271">
        <f t="shared" si="27"/>
        <v>0</v>
      </c>
      <c r="Y153" s="271">
        <f t="shared" si="27"/>
        <v>0</v>
      </c>
      <c r="Z153"/>
      <c r="AA153"/>
      <c r="AB153"/>
    </row>
    <row r="154" spans="1:28" s="37" customFormat="1" x14ac:dyDescent="0.25">
      <c r="A154" s="142"/>
      <c r="B154" s="142"/>
      <c r="C154" s="54"/>
      <c r="N154" s="262"/>
      <c r="S154" s="146"/>
      <c r="T154" s="271"/>
      <c r="U154" s="271"/>
      <c r="V154" s="271"/>
      <c r="W154" s="271"/>
      <c r="X154" s="271"/>
      <c r="Y154" s="271"/>
      <c r="Z154"/>
      <c r="AA154"/>
      <c r="AB154"/>
    </row>
    <row r="155" spans="1:28" s="37" customFormat="1" x14ac:dyDescent="0.25">
      <c r="A155" s="142"/>
      <c r="B155" s="142"/>
      <c r="C155" s="54"/>
      <c r="N155" s="262"/>
      <c r="T155" s="271"/>
      <c r="U155" s="271"/>
      <c r="V155" s="271"/>
      <c r="W155" s="271"/>
      <c r="X155" s="271"/>
      <c r="Y155" s="271"/>
      <c r="Z155"/>
      <c r="AA155"/>
      <c r="AB155"/>
    </row>
    <row r="156" spans="1:28" s="37" customFormat="1" x14ac:dyDescent="0.25">
      <c r="A156" s="142"/>
      <c r="B156" s="142"/>
      <c r="C156" s="54"/>
      <c r="N156" s="262"/>
      <c r="T156" s="270" t="str">
        <f t="shared" ref="T156:Y156" si="28">T6</f>
        <v>Coût estimé 2021</v>
      </c>
      <c r="U156" s="270" t="str">
        <f t="shared" si="28"/>
        <v>Coût estimé 2022</v>
      </c>
      <c r="V156" s="270" t="str">
        <f t="shared" si="28"/>
        <v>Coût estimé 2023</v>
      </c>
      <c r="W156" s="270" t="str">
        <f t="shared" si="28"/>
        <v>Coût estimé 2024</v>
      </c>
      <c r="X156" s="270" t="str">
        <f t="shared" si="28"/>
        <v>Coût estimé 2025</v>
      </c>
      <c r="Y156" s="270" t="str">
        <f t="shared" si="28"/>
        <v>Total3Ans</v>
      </c>
      <c r="Z156" s="188">
        <f>SUM(Y157:Y174)</f>
        <v>0</v>
      </c>
      <c r="AA156"/>
      <c r="AB156"/>
    </row>
    <row r="157" spans="1:28" s="37" customFormat="1" x14ac:dyDescent="0.25">
      <c r="A157" s="142"/>
      <c r="B157" s="142"/>
      <c r="C157" s="54"/>
      <c r="N157" s="262"/>
      <c r="S157" s="146" t="str">
        <f>'Informations de base'!$E$65</f>
        <v>Ministère chargé de la santé</v>
      </c>
      <c r="T157" s="271">
        <f t="shared" ref="T157:Y166" si="29">SUMIF($G$7:$G$111,$S157,T$7:T$111)</f>
        <v>0</v>
      </c>
      <c r="U157" s="271">
        <f t="shared" si="29"/>
        <v>0</v>
      </c>
      <c r="V157" s="271">
        <f t="shared" si="29"/>
        <v>0</v>
      </c>
      <c r="W157" s="271">
        <f t="shared" si="29"/>
        <v>0</v>
      </c>
      <c r="X157" s="271">
        <f t="shared" si="29"/>
        <v>0</v>
      </c>
      <c r="Y157" s="271">
        <f t="shared" si="29"/>
        <v>0</v>
      </c>
      <c r="Z157"/>
      <c r="AA157"/>
      <c r="AB157"/>
    </row>
    <row r="158" spans="1:28" s="37" customFormat="1" x14ac:dyDescent="0.25">
      <c r="A158" s="142"/>
      <c r="B158" s="142"/>
      <c r="C158" s="54"/>
      <c r="N158" s="262"/>
      <c r="S158" s="146" t="str">
        <f>'Informations de base'!$E$66</f>
        <v xml:space="preserve">Ministère chargé de l'agriculture et de l'élevage </v>
      </c>
      <c r="T158" s="271">
        <f t="shared" si="29"/>
        <v>0</v>
      </c>
      <c r="U158" s="271">
        <f t="shared" si="29"/>
        <v>0</v>
      </c>
      <c r="V158" s="271">
        <f t="shared" si="29"/>
        <v>0</v>
      </c>
      <c r="W158" s="271">
        <f t="shared" si="29"/>
        <v>0</v>
      </c>
      <c r="X158" s="271">
        <f t="shared" si="29"/>
        <v>0</v>
      </c>
      <c r="Y158" s="271">
        <f t="shared" si="29"/>
        <v>0</v>
      </c>
      <c r="Z158"/>
      <c r="AA158"/>
      <c r="AB158"/>
    </row>
    <row r="159" spans="1:28" s="37" customFormat="1" x14ac:dyDescent="0.25">
      <c r="A159" s="142"/>
      <c r="B159" s="142"/>
      <c r="C159" s="54"/>
      <c r="N159" s="262"/>
      <c r="S159" s="146" t="str">
        <f>'Informations de base'!$E$67</f>
        <v>Ministère chargé de l'environnement et des ressources forestières</v>
      </c>
      <c r="T159" s="271">
        <f t="shared" si="29"/>
        <v>0</v>
      </c>
      <c r="U159" s="271">
        <f t="shared" si="29"/>
        <v>0</v>
      </c>
      <c r="V159" s="271">
        <f t="shared" si="29"/>
        <v>0</v>
      </c>
      <c r="W159" s="271">
        <f t="shared" si="29"/>
        <v>0</v>
      </c>
      <c r="X159" s="271">
        <f t="shared" si="29"/>
        <v>0</v>
      </c>
      <c r="Y159" s="271">
        <f t="shared" si="29"/>
        <v>0</v>
      </c>
      <c r="Z159"/>
      <c r="AA159"/>
      <c r="AB159"/>
    </row>
    <row r="160" spans="1:28" x14ac:dyDescent="0.25">
      <c r="S160" s="146" t="str">
        <f>'Informations de base'!$E$68</f>
        <v>Ministère chargé de l'administration du territoire</v>
      </c>
      <c r="T160" s="271">
        <f t="shared" si="29"/>
        <v>0</v>
      </c>
      <c r="U160" s="271">
        <f t="shared" si="29"/>
        <v>0</v>
      </c>
      <c r="V160" s="271">
        <f t="shared" si="29"/>
        <v>0</v>
      </c>
      <c r="W160" s="271">
        <f t="shared" si="29"/>
        <v>0</v>
      </c>
      <c r="X160" s="271">
        <f t="shared" si="29"/>
        <v>0</v>
      </c>
      <c r="Y160" s="271">
        <f t="shared" si="29"/>
        <v>0</v>
      </c>
      <c r="Z160"/>
      <c r="AA160"/>
    </row>
    <row r="161" spans="19:27" x14ac:dyDescent="0.25">
      <c r="S161" s="146" t="str">
        <f>'Informations de base'!$E$69</f>
        <v xml:space="preserve">Ministère chargé de la sécurité </v>
      </c>
      <c r="T161" s="271">
        <f t="shared" si="29"/>
        <v>0</v>
      </c>
      <c r="U161" s="271">
        <f t="shared" si="29"/>
        <v>0</v>
      </c>
      <c r="V161" s="271">
        <f t="shared" si="29"/>
        <v>0</v>
      </c>
      <c r="W161" s="271">
        <f t="shared" si="29"/>
        <v>0</v>
      </c>
      <c r="X161" s="271">
        <f t="shared" si="29"/>
        <v>0</v>
      </c>
      <c r="Y161" s="271">
        <f t="shared" si="29"/>
        <v>0</v>
      </c>
      <c r="Z161"/>
      <c r="AA161"/>
    </row>
    <row r="162" spans="19:27" x14ac:dyDescent="0.25">
      <c r="S162" s="146" t="str">
        <f>'Informations de base'!$E$70</f>
        <v>Ministère  chargé de l'économie et des finances</v>
      </c>
      <c r="T162" s="271">
        <f t="shared" si="29"/>
        <v>0</v>
      </c>
      <c r="U162" s="271">
        <f t="shared" si="29"/>
        <v>0</v>
      </c>
      <c r="V162" s="271">
        <f t="shared" si="29"/>
        <v>0</v>
      </c>
      <c r="W162" s="271">
        <f t="shared" si="29"/>
        <v>0</v>
      </c>
      <c r="X162" s="271">
        <f t="shared" si="29"/>
        <v>0</v>
      </c>
      <c r="Y162" s="271">
        <f t="shared" si="29"/>
        <v>0</v>
      </c>
      <c r="Z162"/>
      <c r="AA162"/>
    </row>
    <row r="163" spans="19:27" x14ac:dyDescent="0.25">
      <c r="S163" s="146" t="str">
        <f>'Informations de base'!$E$71</f>
        <v>Ministère chargé du plan</v>
      </c>
      <c r="T163" s="271">
        <f t="shared" si="29"/>
        <v>0</v>
      </c>
      <c r="U163" s="271">
        <f t="shared" si="29"/>
        <v>0</v>
      </c>
      <c r="V163" s="271">
        <f t="shared" si="29"/>
        <v>0</v>
      </c>
      <c r="W163" s="271">
        <f t="shared" si="29"/>
        <v>0</v>
      </c>
      <c r="X163" s="271">
        <f t="shared" si="29"/>
        <v>0</v>
      </c>
      <c r="Y163" s="271">
        <f t="shared" si="29"/>
        <v>0</v>
      </c>
      <c r="Z163"/>
      <c r="AA163"/>
    </row>
    <row r="164" spans="19:27" x14ac:dyDescent="0.25">
      <c r="S164" s="146" t="str">
        <f>'Informations de base'!$E$72</f>
        <v xml:space="preserve">Ministère chargé de l'énergie et des mines </v>
      </c>
      <c r="T164" s="271">
        <f t="shared" si="29"/>
        <v>0</v>
      </c>
      <c r="U164" s="271">
        <f t="shared" si="29"/>
        <v>0</v>
      </c>
      <c r="V164" s="271">
        <f t="shared" si="29"/>
        <v>0</v>
      </c>
      <c r="W164" s="271">
        <f t="shared" si="29"/>
        <v>0</v>
      </c>
      <c r="X164" s="271">
        <f t="shared" si="29"/>
        <v>0</v>
      </c>
      <c r="Y164" s="271">
        <f t="shared" si="29"/>
        <v>0</v>
      </c>
      <c r="Z164"/>
      <c r="AA164"/>
    </row>
    <row r="165" spans="19:27" x14ac:dyDescent="0.25">
      <c r="S165" s="146" t="str">
        <f>'Informations de base'!$E$73</f>
        <v xml:space="preserve">Ministère chargé de l'enseignement supérieur </v>
      </c>
      <c r="T165" s="271">
        <f t="shared" si="29"/>
        <v>0</v>
      </c>
      <c r="U165" s="271">
        <f t="shared" si="29"/>
        <v>0</v>
      </c>
      <c r="V165" s="271">
        <f t="shared" si="29"/>
        <v>0</v>
      </c>
      <c r="W165" s="271">
        <f t="shared" si="29"/>
        <v>0</v>
      </c>
      <c r="X165" s="271">
        <f t="shared" si="29"/>
        <v>0</v>
      </c>
      <c r="Y165" s="271">
        <f t="shared" si="29"/>
        <v>0</v>
      </c>
      <c r="Z165"/>
      <c r="AA165"/>
    </row>
    <row r="166" spans="19:27" x14ac:dyDescent="0.25">
      <c r="S166" s="146" t="str">
        <f>'Informations de base'!$E74</f>
        <v>Ministère  chargé des affaires étrangères et de la coopération</v>
      </c>
      <c r="T166" s="271">
        <f t="shared" si="29"/>
        <v>0</v>
      </c>
      <c r="U166" s="271">
        <f t="shared" si="29"/>
        <v>0</v>
      </c>
      <c r="V166" s="271">
        <f t="shared" si="29"/>
        <v>0</v>
      </c>
      <c r="W166" s="271">
        <f t="shared" si="29"/>
        <v>0</v>
      </c>
      <c r="X166" s="271">
        <f t="shared" si="29"/>
        <v>0</v>
      </c>
      <c r="Y166" s="271">
        <f t="shared" si="29"/>
        <v>0</v>
      </c>
      <c r="Z166"/>
      <c r="AA166"/>
    </row>
    <row r="167" spans="19:27" x14ac:dyDescent="0.25">
      <c r="S167" s="146" t="str">
        <f>'Informations de base'!$E75</f>
        <v>Ministère chargé de la communication</v>
      </c>
      <c r="T167" s="271">
        <f t="shared" ref="T167:Y174" si="30">SUMIF($G$7:$G$111,$S167,T$7:T$111)</f>
        <v>0</v>
      </c>
      <c r="U167" s="271">
        <f t="shared" si="30"/>
        <v>0</v>
      </c>
      <c r="V167" s="271">
        <f t="shared" si="30"/>
        <v>0</v>
      </c>
      <c r="W167" s="271">
        <f t="shared" si="30"/>
        <v>0</v>
      </c>
      <c r="X167" s="271">
        <f t="shared" si="30"/>
        <v>0</v>
      </c>
      <c r="Y167" s="271">
        <f t="shared" si="30"/>
        <v>0</v>
      </c>
      <c r="Z167"/>
      <c r="AA167"/>
    </row>
    <row r="168" spans="19:27" x14ac:dyDescent="0.25">
      <c r="S168" s="146" t="str">
        <f>'Informations de base'!$E76</f>
        <v xml:space="preserve">Ministère chargé de l'économie maritime </v>
      </c>
      <c r="T168" s="271">
        <f t="shared" si="30"/>
        <v>0</v>
      </c>
      <c r="U168" s="271">
        <f t="shared" si="30"/>
        <v>0</v>
      </c>
      <c r="V168" s="271">
        <f t="shared" si="30"/>
        <v>0</v>
      </c>
      <c r="W168" s="271">
        <f t="shared" si="30"/>
        <v>0</v>
      </c>
      <c r="X168" s="271">
        <f t="shared" si="30"/>
        <v>0</v>
      </c>
      <c r="Y168" s="271">
        <f t="shared" si="30"/>
        <v>0</v>
      </c>
      <c r="Z168"/>
      <c r="AA168"/>
    </row>
    <row r="169" spans="19:27" x14ac:dyDescent="0.25">
      <c r="S169" s="146" t="str">
        <f>'Informations de base'!$E77</f>
        <v xml:space="preserve">Ministère chargé des transports </v>
      </c>
      <c r="T169" s="271">
        <f t="shared" si="30"/>
        <v>0</v>
      </c>
      <c r="U169" s="271">
        <f t="shared" si="30"/>
        <v>0</v>
      </c>
      <c r="V169" s="271">
        <f t="shared" si="30"/>
        <v>0</v>
      </c>
      <c r="W169" s="271">
        <f t="shared" si="30"/>
        <v>0</v>
      </c>
      <c r="X169" s="271">
        <f t="shared" si="30"/>
        <v>0</v>
      </c>
      <c r="Y169" s="271">
        <f t="shared" si="30"/>
        <v>0</v>
      </c>
      <c r="Z169"/>
      <c r="AA169"/>
    </row>
    <row r="170" spans="19:27" x14ac:dyDescent="0.25">
      <c r="S170" s="146" t="str">
        <f>'Informations de base'!$E78</f>
        <v>Ministère chargé du commerce</v>
      </c>
      <c r="T170" s="271">
        <f t="shared" si="30"/>
        <v>0</v>
      </c>
      <c r="U170" s="271">
        <f t="shared" si="30"/>
        <v>0</v>
      </c>
      <c r="V170" s="271">
        <f t="shared" si="30"/>
        <v>0</v>
      </c>
      <c r="W170" s="271">
        <f t="shared" si="30"/>
        <v>0</v>
      </c>
      <c r="X170" s="271">
        <f t="shared" si="30"/>
        <v>0</v>
      </c>
      <c r="Y170" s="271">
        <f t="shared" si="30"/>
        <v>0</v>
      </c>
      <c r="Z170"/>
      <c r="AA170"/>
    </row>
    <row r="171" spans="19:27" x14ac:dyDescent="0.25">
      <c r="S171" s="146" t="str">
        <f>'Informations de base'!$E79</f>
        <v>Autre 14</v>
      </c>
      <c r="T171" s="271">
        <f t="shared" si="30"/>
        <v>0</v>
      </c>
      <c r="U171" s="271">
        <f t="shared" si="30"/>
        <v>0</v>
      </c>
      <c r="V171" s="271">
        <f t="shared" si="30"/>
        <v>0</v>
      </c>
      <c r="W171" s="271">
        <f t="shared" si="30"/>
        <v>0</v>
      </c>
      <c r="X171" s="271">
        <f t="shared" si="30"/>
        <v>0</v>
      </c>
      <c r="Y171" s="271">
        <f t="shared" si="30"/>
        <v>0</v>
      </c>
      <c r="Z171"/>
      <c r="AA171"/>
    </row>
    <row r="172" spans="19:27" x14ac:dyDescent="0.25">
      <c r="S172" s="146" t="str">
        <f>'Informations de base'!$E80</f>
        <v>Autre 15</v>
      </c>
      <c r="T172" s="271">
        <f t="shared" si="30"/>
        <v>0</v>
      </c>
      <c r="U172" s="271">
        <f t="shared" si="30"/>
        <v>0</v>
      </c>
      <c r="V172" s="271">
        <f t="shared" si="30"/>
        <v>0</v>
      </c>
      <c r="W172" s="271">
        <f t="shared" si="30"/>
        <v>0</v>
      </c>
      <c r="X172" s="271">
        <f t="shared" si="30"/>
        <v>0</v>
      </c>
      <c r="Y172" s="271">
        <f t="shared" si="30"/>
        <v>0</v>
      </c>
      <c r="Z172"/>
      <c r="AA172"/>
    </row>
    <row r="173" spans="19:27" x14ac:dyDescent="0.25">
      <c r="S173" s="146" t="str">
        <f>'Informations de base'!$E81</f>
        <v>Autre 16</v>
      </c>
      <c r="T173" s="271">
        <f t="shared" si="30"/>
        <v>0</v>
      </c>
      <c r="U173" s="271">
        <f t="shared" si="30"/>
        <v>0</v>
      </c>
      <c r="V173" s="271">
        <f t="shared" si="30"/>
        <v>0</v>
      </c>
      <c r="W173" s="271">
        <f t="shared" si="30"/>
        <v>0</v>
      </c>
      <c r="X173" s="271">
        <f t="shared" si="30"/>
        <v>0</v>
      </c>
      <c r="Y173" s="271">
        <f t="shared" si="30"/>
        <v>0</v>
      </c>
      <c r="Z173"/>
      <c r="AA173"/>
    </row>
    <row r="174" spans="19:27" x14ac:dyDescent="0.25">
      <c r="S174" s="146" t="str">
        <f>'Informations de base'!$E82</f>
        <v>Autre 17</v>
      </c>
      <c r="T174" s="271">
        <f t="shared" si="30"/>
        <v>0</v>
      </c>
      <c r="U174" s="271">
        <f t="shared" si="30"/>
        <v>0</v>
      </c>
      <c r="V174" s="271">
        <f t="shared" si="30"/>
        <v>0</v>
      </c>
      <c r="W174" s="271">
        <f t="shared" si="30"/>
        <v>0</v>
      </c>
      <c r="X174" s="271">
        <f t="shared" si="30"/>
        <v>0</v>
      </c>
      <c r="Y174" s="271">
        <f t="shared" si="30"/>
        <v>0</v>
      </c>
      <c r="Z174"/>
      <c r="AA174"/>
    </row>
    <row r="175" spans="19:27" x14ac:dyDescent="0.25">
      <c r="S175"/>
      <c r="T175" s="272"/>
      <c r="U175" s="272"/>
      <c r="V175" s="272"/>
      <c r="W175" s="272"/>
      <c r="X175" s="272"/>
      <c r="Y175" s="272"/>
      <c r="Z175"/>
      <c r="AA175"/>
    </row>
    <row r="176" spans="19:27" x14ac:dyDescent="0.25">
      <c r="S176"/>
      <c r="T176" s="272"/>
      <c r="U176" s="272"/>
      <c r="V176" s="272"/>
      <c r="W176" s="272"/>
      <c r="X176" s="272"/>
      <c r="Y176" s="272"/>
      <c r="Z176"/>
      <c r="AA176"/>
    </row>
    <row r="177" spans="1:27" x14ac:dyDescent="0.25">
      <c r="S177"/>
      <c r="T177" s="272"/>
      <c r="U177" s="272"/>
      <c r="V177" s="272"/>
      <c r="W177" s="272"/>
      <c r="X177" s="272"/>
      <c r="Y177" s="272"/>
      <c r="Z177"/>
      <c r="AA177"/>
    </row>
    <row r="178" spans="1:27" x14ac:dyDescent="0.25">
      <c r="S178"/>
      <c r="T178" s="272"/>
      <c r="U178" s="272"/>
      <c r="V178" s="272"/>
      <c r="W178" s="272"/>
      <c r="X178" s="272"/>
      <c r="Y178" s="272"/>
      <c r="Z178"/>
      <c r="AA178"/>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31">U6</f>
        <v>Coût estimé 2022</v>
      </c>
      <c r="V182" s="545" t="str">
        <f t="shared" si="31"/>
        <v>Coût estimé 2023</v>
      </c>
      <c r="W182" s="545" t="str">
        <f t="shared" si="31"/>
        <v>Coût estimé 2024</v>
      </c>
      <c r="X182" s="545" t="str">
        <f t="shared" si="31"/>
        <v>Coût estimé 2025</v>
      </c>
      <c r="Y182" s="545" t="str">
        <f t="shared" si="31"/>
        <v>Total3Ans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row r="185" spans="1:27" x14ac:dyDescent="0.25">
      <c r="A185" s="37"/>
      <c r="B185" s="37"/>
    </row>
    <row r="186" spans="1:27" x14ac:dyDescent="0.25">
      <c r="A186" s="37"/>
      <c r="B186" s="37"/>
    </row>
    <row r="187" spans="1:27" x14ac:dyDescent="0.25">
      <c r="A187" s="37"/>
      <c r="B187" s="37"/>
    </row>
    <row r="188" spans="1:27" x14ac:dyDescent="0.25">
      <c r="A188" s="37"/>
      <c r="B188" s="37"/>
    </row>
    <row r="189" spans="1:27" x14ac:dyDescent="0.25">
      <c r="A189" s="37"/>
      <c r="B189" s="37"/>
    </row>
    <row r="190" spans="1:27" x14ac:dyDescent="0.25">
      <c r="A190" s="37"/>
      <c r="B190" s="37"/>
    </row>
    <row r="191" spans="1:27" x14ac:dyDescent="0.25">
      <c r="A191" s="37"/>
      <c r="B191" s="37"/>
    </row>
    <row r="192" spans="1:27" x14ac:dyDescent="0.25">
      <c r="A192" s="37"/>
      <c r="B192" s="37"/>
    </row>
    <row r="193" spans="1:2" x14ac:dyDescent="0.25">
      <c r="A193" s="37"/>
      <c r="B193" s="37"/>
    </row>
    <row r="194" spans="1:2" x14ac:dyDescent="0.25">
      <c r="A194" s="37"/>
      <c r="B194" s="37"/>
    </row>
    <row r="195" spans="1:2" x14ac:dyDescent="0.25">
      <c r="A195" s="37"/>
      <c r="B195" s="37"/>
    </row>
    <row r="196" spans="1:2" x14ac:dyDescent="0.25">
      <c r="A196" s="37"/>
      <c r="B196" s="37"/>
    </row>
    <row r="197" spans="1:2" x14ac:dyDescent="0.25">
      <c r="A197" s="37"/>
      <c r="B197" s="37"/>
    </row>
    <row r="198" spans="1:2" x14ac:dyDescent="0.25">
      <c r="A198" s="37"/>
      <c r="B198" s="37"/>
    </row>
    <row r="199" spans="1:2" x14ac:dyDescent="0.25">
      <c r="A199" s="37"/>
      <c r="B199" s="37"/>
    </row>
    <row r="200" spans="1:2" x14ac:dyDescent="0.25">
      <c r="A200" s="37"/>
      <c r="B200" s="37"/>
    </row>
    <row r="201" spans="1:2" x14ac:dyDescent="0.25">
      <c r="A201" s="37"/>
      <c r="B201" s="37"/>
    </row>
    <row r="202" spans="1:2" x14ac:dyDescent="0.25">
      <c r="A202" s="37"/>
      <c r="B202" s="37"/>
    </row>
    <row r="203" spans="1:2" x14ac:dyDescent="0.25">
      <c r="A203" s="37"/>
      <c r="B203" s="37"/>
    </row>
    <row r="204" spans="1:2" x14ac:dyDescent="0.25">
      <c r="A204" s="37"/>
      <c r="B204" s="37"/>
    </row>
    <row r="205" spans="1:2" x14ac:dyDescent="0.25">
      <c r="A205" s="37"/>
      <c r="B205" s="37"/>
    </row>
    <row r="206" spans="1:2" x14ac:dyDescent="0.25">
      <c r="A206" s="37"/>
      <c r="B206" s="37"/>
    </row>
    <row r="207" spans="1:2" x14ac:dyDescent="0.25">
      <c r="A207" s="37"/>
      <c r="B207" s="37"/>
    </row>
    <row r="208" spans="1:2" x14ac:dyDescent="0.25">
      <c r="A208" s="37"/>
      <c r="B208" s="37"/>
    </row>
  </sheetData>
  <mergeCells count="8">
    <mergeCell ref="C4:G4"/>
    <mergeCell ref="DR2:DV2"/>
    <mergeCell ref="CN2:CR2"/>
    <mergeCell ref="CS2:CW2"/>
    <mergeCell ref="CX2:DB2"/>
    <mergeCell ref="DC2:DG2"/>
    <mergeCell ref="DH2:DL2"/>
    <mergeCell ref="DM2:DQ2"/>
  </mergeCells>
  <dataValidations count="1">
    <dataValidation allowBlank="1" showInputMessage="1" showErrorMessage="1" promptTitle="Recommendations de planning" prompt="Veuillez saisir les recommendations de l'EEC (JEE) faites pour ce Thématique. " sqref="C4" xr:uid="{00000000-0002-0000-0E00-00000000000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6"/>
  <dimension ref="A1:XFC184"/>
  <sheetViews>
    <sheetView topLeftCell="K146" zoomScale="80" zoomScaleNormal="80" workbookViewId="0">
      <selection activeCell="A182" sqref="A182:XFD184"/>
    </sheetView>
  </sheetViews>
  <sheetFormatPr defaultColWidth="9.140625" defaultRowHeight="15.75" outlineLevelRow="1" x14ac:dyDescent="0.25"/>
  <cols>
    <col min="1" max="1" width="2.140625" style="142" customWidth="1"/>
    <col min="2" max="2" width="30.140625" style="142" customWidth="1"/>
    <col min="3" max="3" width="45.5703125" style="54" customWidth="1"/>
    <col min="4" max="4" width="40.5703125" style="37" customWidth="1"/>
    <col min="5" max="5" width="51.5703125" style="37" customWidth="1"/>
    <col min="6" max="6" width="40.5703125" style="37" customWidth="1"/>
    <col min="7" max="7" width="28.5703125" style="37" customWidth="1"/>
    <col min="8" max="10" width="22.140625" style="37" customWidth="1"/>
    <col min="11" max="11" width="17.140625" style="37" customWidth="1"/>
    <col min="12" max="12" width="11.5703125" style="37" customWidth="1"/>
    <col min="13" max="13" width="17.140625" style="37" customWidth="1"/>
    <col min="14" max="14" width="15.85546875" style="37" bestFit="1" customWidth="1"/>
    <col min="15" max="19" width="6.42578125" style="37" bestFit="1" customWidth="1"/>
    <col min="20" max="24" width="18.85546875" style="262" bestFit="1" customWidth="1"/>
    <col min="25" max="25" width="16.5703125" style="262" customWidth="1"/>
    <col min="26" max="26" width="17.85546875" style="37" customWidth="1"/>
    <col min="27" max="27" width="14.5703125" style="37" bestFit="1" customWidth="1"/>
    <col min="30" max="30" width="23.5703125" customWidth="1"/>
    <col min="31" max="31" width="22.85546875" customWidth="1"/>
    <col min="32" max="32" width="19.140625" customWidth="1"/>
    <col min="33" max="33" width="15.85546875" customWidth="1"/>
  </cols>
  <sheetData>
    <row r="1" spans="1:193 16371:16383" x14ac:dyDescent="0.25">
      <c r="A1" s="137" t="str">
        <f>IF(ISNA(VLOOKUP(CountryName,CountriesCodes,2,FALSE))=TRUE,"",VLOOKUP(CountryName,CountriesCodes,2,FALSE)&amp; "ZOO")</f>
        <v>TGO ZOO</v>
      </c>
      <c r="B1" s="33" t="str">
        <f>"MATRICE POUR LA MISE EN PLACE DU PLAN D’ACTION NATIONAL POUR LA SÉCURITÉ SANITAIRE " &amp; O6 &amp;" - " &amp; S6</f>
        <v>MATRICE POUR LA MISE EN PLACE DU PLAN D’ACTION NATIONAL POUR LA SÉCURITÉ SANITAIRE 2021 - 2025</v>
      </c>
      <c r="C1" s="33"/>
      <c r="D1" s="33"/>
      <c r="E1" s="33"/>
      <c r="F1" s="33"/>
      <c r="G1" s="33"/>
      <c r="H1" s="33"/>
      <c r="I1" s="33"/>
      <c r="J1" s="33"/>
      <c r="K1" s="33"/>
      <c r="L1" s="33"/>
      <c r="M1" s="33"/>
      <c r="N1" s="33"/>
      <c r="O1" s="33"/>
      <c r="P1" s="33"/>
      <c r="Q1" s="33"/>
      <c r="R1" s="33"/>
      <c r="S1" s="33"/>
      <c r="T1" s="261"/>
      <c r="U1" s="261"/>
      <c r="V1" s="261"/>
      <c r="W1" s="261"/>
      <c r="X1" s="261"/>
      <c r="Y1" s="261"/>
      <c r="Z1" s="33"/>
      <c r="AA1" s="33"/>
      <c r="AM1">
        <v>1</v>
      </c>
      <c r="AN1">
        <v>2</v>
      </c>
      <c r="AO1">
        <v>3</v>
      </c>
      <c r="AP1">
        <v>4</v>
      </c>
      <c r="AQ1">
        <v>5</v>
      </c>
      <c r="AR1">
        <v>6</v>
      </c>
      <c r="AS1">
        <v>7</v>
      </c>
      <c r="AT1">
        <v>8</v>
      </c>
      <c r="AU1">
        <v>9</v>
      </c>
      <c r="AV1">
        <v>10</v>
      </c>
      <c r="AW1">
        <v>11</v>
      </c>
      <c r="AX1">
        <v>12</v>
      </c>
      <c r="AY1">
        <v>13</v>
      </c>
      <c r="AZ1">
        <v>14</v>
      </c>
      <c r="BA1">
        <v>15</v>
      </c>
      <c r="BB1">
        <v>16</v>
      </c>
      <c r="BC1">
        <v>17</v>
      </c>
      <c r="BD1">
        <v>18</v>
      </c>
      <c r="BE1">
        <v>19</v>
      </c>
      <c r="BF1">
        <v>20</v>
      </c>
      <c r="BG1">
        <v>21</v>
      </c>
      <c r="BH1">
        <v>22</v>
      </c>
      <c r="BI1">
        <v>23</v>
      </c>
      <c r="BJ1">
        <v>24</v>
      </c>
      <c r="BK1">
        <v>25</v>
      </c>
      <c r="BL1">
        <v>26</v>
      </c>
      <c r="BM1">
        <v>27</v>
      </c>
      <c r="BN1">
        <v>28</v>
      </c>
      <c r="BO1">
        <v>29</v>
      </c>
      <c r="BP1">
        <v>30</v>
      </c>
      <c r="BQ1">
        <v>31</v>
      </c>
      <c r="BR1">
        <v>32</v>
      </c>
      <c r="BS1">
        <v>33</v>
      </c>
      <c r="BT1">
        <v>34</v>
      </c>
      <c r="BU1">
        <v>35</v>
      </c>
      <c r="BV1">
        <v>36</v>
      </c>
      <c r="BW1">
        <v>37</v>
      </c>
      <c r="BX1">
        <v>38</v>
      </c>
      <c r="BY1">
        <v>39</v>
      </c>
      <c r="BZ1">
        <v>40</v>
      </c>
      <c r="CA1">
        <v>41</v>
      </c>
      <c r="CB1">
        <v>42</v>
      </c>
      <c r="CC1">
        <v>43</v>
      </c>
      <c r="CD1">
        <v>44</v>
      </c>
      <c r="CE1">
        <v>45</v>
      </c>
      <c r="CF1">
        <v>46</v>
      </c>
      <c r="CG1">
        <v>47</v>
      </c>
      <c r="CH1">
        <v>48</v>
      </c>
      <c r="CI1">
        <v>49</v>
      </c>
      <c r="CJ1">
        <v>50</v>
      </c>
      <c r="CK1">
        <v>51</v>
      </c>
      <c r="CL1">
        <v>52</v>
      </c>
      <c r="CM1">
        <v>53</v>
      </c>
      <c r="CN1">
        <v>54</v>
      </c>
      <c r="CO1">
        <v>55</v>
      </c>
      <c r="CP1">
        <v>56</v>
      </c>
      <c r="CQ1">
        <v>57</v>
      </c>
      <c r="CR1">
        <v>58</v>
      </c>
      <c r="CS1">
        <v>59</v>
      </c>
      <c r="CT1">
        <v>60</v>
      </c>
      <c r="CU1">
        <v>61</v>
      </c>
      <c r="CV1">
        <v>62</v>
      </c>
      <c r="CW1">
        <v>63</v>
      </c>
      <c r="CX1">
        <v>64</v>
      </c>
      <c r="CY1">
        <v>65</v>
      </c>
      <c r="CZ1">
        <v>66</v>
      </c>
      <c r="DA1">
        <v>67</v>
      </c>
      <c r="DB1">
        <v>68</v>
      </c>
      <c r="DC1">
        <v>69</v>
      </c>
      <c r="DD1">
        <v>70</v>
      </c>
      <c r="DE1">
        <v>71</v>
      </c>
      <c r="DF1">
        <v>72</v>
      </c>
      <c r="DG1">
        <v>73</v>
      </c>
      <c r="DH1">
        <v>74</v>
      </c>
      <c r="DI1">
        <v>75</v>
      </c>
      <c r="DJ1">
        <v>76</v>
      </c>
      <c r="DK1">
        <v>77</v>
      </c>
      <c r="DL1">
        <v>78</v>
      </c>
      <c r="DM1">
        <v>79</v>
      </c>
      <c r="DN1">
        <v>80</v>
      </c>
      <c r="DO1">
        <v>81</v>
      </c>
      <c r="DP1">
        <v>82</v>
      </c>
      <c r="DQ1">
        <v>83</v>
      </c>
      <c r="DR1">
        <v>84</v>
      </c>
      <c r="DS1">
        <v>85</v>
      </c>
      <c r="DT1">
        <v>86</v>
      </c>
      <c r="DU1">
        <v>87</v>
      </c>
      <c r="DV1">
        <v>88</v>
      </c>
      <c r="DW1">
        <v>89</v>
      </c>
      <c r="DX1">
        <v>90</v>
      </c>
      <c r="DY1">
        <v>91</v>
      </c>
      <c r="DZ1">
        <v>92</v>
      </c>
      <c r="EA1">
        <v>93</v>
      </c>
      <c r="EB1">
        <v>94</v>
      </c>
      <c r="EC1">
        <v>95</v>
      </c>
      <c r="ED1">
        <v>96</v>
      </c>
      <c r="EE1">
        <v>97</v>
      </c>
      <c r="EF1">
        <v>98</v>
      </c>
      <c r="EG1">
        <v>99</v>
      </c>
      <c r="EH1">
        <v>100</v>
      </c>
      <c r="EI1">
        <v>101</v>
      </c>
      <c r="EJ1">
        <v>102</v>
      </c>
      <c r="EK1">
        <v>103</v>
      </c>
      <c r="EL1">
        <v>104</v>
      </c>
      <c r="EM1">
        <v>105</v>
      </c>
      <c r="EN1">
        <v>106</v>
      </c>
      <c r="EO1">
        <v>107</v>
      </c>
      <c r="EP1">
        <v>108</v>
      </c>
      <c r="EQ1">
        <v>109</v>
      </c>
      <c r="ER1">
        <v>110</v>
      </c>
      <c r="ES1">
        <v>111</v>
      </c>
      <c r="ET1">
        <v>112</v>
      </c>
      <c r="EU1">
        <v>113</v>
      </c>
      <c r="EV1">
        <v>114</v>
      </c>
      <c r="EW1">
        <v>115</v>
      </c>
      <c r="EX1">
        <v>116</v>
      </c>
      <c r="EY1">
        <v>117</v>
      </c>
      <c r="EZ1">
        <v>118</v>
      </c>
      <c r="FA1">
        <v>119</v>
      </c>
      <c r="FB1">
        <v>120</v>
      </c>
      <c r="FC1">
        <v>121</v>
      </c>
      <c r="FD1">
        <v>122</v>
      </c>
      <c r="FE1">
        <v>123</v>
      </c>
      <c r="FF1">
        <v>124</v>
      </c>
      <c r="FG1">
        <v>125</v>
      </c>
      <c r="FH1">
        <v>126</v>
      </c>
      <c r="FI1">
        <v>127</v>
      </c>
      <c r="FJ1">
        <v>128</v>
      </c>
      <c r="FK1">
        <v>129</v>
      </c>
      <c r="FL1">
        <v>130</v>
      </c>
      <c r="FM1">
        <v>131</v>
      </c>
      <c r="FN1">
        <v>132</v>
      </c>
      <c r="FO1">
        <v>133</v>
      </c>
      <c r="FP1">
        <v>134</v>
      </c>
      <c r="FQ1">
        <v>135</v>
      </c>
      <c r="FR1">
        <v>136</v>
      </c>
      <c r="FS1">
        <v>137</v>
      </c>
      <c r="FT1">
        <v>138</v>
      </c>
      <c r="FU1">
        <v>139</v>
      </c>
      <c r="FV1">
        <v>140</v>
      </c>
      <c r="FW1">
        <v>141</v>
      </c>
      <c r="FX1">
        <v>142</v>
      </c>
      <c r="FY1">
        <v>143</v>
      </c>
      <c r="FZ1">
        <v>144</v>
      </c>
      <c r="GA1">
        <v>145</v>
      </c>
      <c r="GB1">
        <v>146</v>
      </c>
      <c r="GC1">
        <v>147</v>
      </c>
      <c r="GD1">
        <v>148</v>
      </c>
      <c r="GE1">
        <v>149</v>
      </c>
      <c r="GF1">
        <v>150</v>
      </c>
      <c r="GG1">
        <v>151</v>
      </c>
      <c r="GH1">
        <v>152</v>
      </c>
      <c r="GI1">
        <v>153</v>
      </c>
      <c r="GJ1">
        <v>154</v>
      </c>
      <c r="GK1">
        <v>155</v>
      </c>
      <c r="XEQ1" s="20" t="s">
        <v>53</v>
      </c>
      <c r="XER1" s="20" t="s">
        <v>27</v>
      </c>
      <c r="XES1" s="20" t="s">
        <v>118</v>
      </c>
      <c r="XET1" s="20"/>
      <c r="XEU1" s="20"/>
      <c r="XEV1" s="20"/>
      <c r="XEW1" s="20"/>
      <c r="XEX1" s="20"/>
      <c r="XEY1" s="20"/>
      <c r="XEZ1" s="20"/>
      <c r="XFA1" s="20"/>
      <c r="XFB1" s="20"/>
      <c r="XFC1" s="20"/>
    </row>
    <row r="2" spans="1:193 16371:16383" ht="95.1" customHeight="1" x14ac:dyDescent="0.25">
      <c r="A2" s="137">
        <v>101</v>
      </c>
      <c r="B2" s="34" t="s">
        <v>611</v>
      </c>
      <c r="C2" s="34"/>
      <c r="D2" s="34"/>
      <c r="E2" s="34"/>
      <c r="F2" s="34"/>
      <c r="G2" s="34"/>
      <c r="H2" s="34"/>
      <c r="I2" s="34"/>
      <c r="J2" s="34"/>
      <c r="K2" s="34"/>
      <c r="L2" s="34"/>
      <c r="M2" s="34"/>
      <c r="N2" s="34"/>
      <c r="O2" s="34"/>
      <c r="P2" s="34"/>
      <c r="Q2" s="34"/>
      <c r="R2" s="34"/>
      <c r="S2" s="34"/>
      <c r="T2" s="244"/>
      <c r="U2" s="244"/>
      <c r="V2" s="244"/>
      <c r="W2" s="244"/>
      <c r="X2" s="244"/>
      <c r="Y2" s="244"/>
      <c r="Z2" s="34"/>
      <c r="AA2" s="34"/>
      <c r="AL2" s="24"/>
      <c r="AM2" s="24"/>
      <c r="AN2" s="25" t="s">
        <v>54</v>
      </c>
      <c r="AO2" s="24"/>
      <c r="AP2" s="24"/>
      <c r="AQ2" s="24"/>
      <c r="AR2" s="24"/>
      <c r="AS2" s="24"/>
      <c r="AT2" s="24"/>
      <c r="AU2" s="24"/>
      <c r="AV2" s="24"/>
      <c r="AW2" s="25"/>
      <c r="AX2" s="24"/>
      <c r="AY2" s="24"/>
      <c r="AZ2" s="24"/>
      <c r="BA2" s="24"/>
      <c r="BB2" s="24"/>
      <c r="BC2" s="24"/>
      <c r="BD2" s="24"/>
      <c r="BE2" s="24"/>
      <c r="BF2" s="24"/>
      <c r="BG2" s="24"/>
      <c r="BH2" s="24"/>
      <c r="BI2" s="24"/>
      <c r="BJ2" s="56" t="s">
        <v>86</v>
      </c>
      <c r="BK2" s="56"/>
      <c r="BL2" s="56"/>
      <c r="BM2" s="56"/>
      <c r="BN2" s="56"/>
      <c r="BO2" s="56"/>
      <c r="BP2" s="56"/>
      <c r="BQ2" s="56"/>
      <c r="BR2" s="56"/>
      <c r="BS2" s="56"/>
      <c r="BT2" s="56"/>
      <c r="BU2" s="56"/>
      <c r="BV2" s="56"/>
      <c r="BW2" s="56"/>
      <c r="BX2" s="56"/>
      <c r="BY2" s="56"/>
      <c r="BZ2" s="56"/>
      <c r="CA2" s="57" t="s">
        <v>97</v>
      </c>
      <c r="CB2" s="58"/>
      <c r="CC2" s="58"/>
      <c r="CD2" s="58"/>
      <c r="CE2" s="58"/>
      <c r="CF2" s="58"/>
      <c r="CG2" s="58"/>
      <c r="CH2" s="58"/>
      <c r="CI2" s="58"/>
      <c r="CJ2" s="58"/>
      <c r="CK2" s="58"/>
      <c r="CL2" s="58"/>
      <c r="CM2" s="59"/>
      <c r="CN2" s="559">
        <f>+CL2+1</f>
        <v>1</v>
      </c>
      <c r="CO2" s="560"/>
      <c r="CP2" s="560"/>
      <c r="CQ2" s="560"/>
      <c r="CR2" s="561"/>
      <c r="CS2" s="559">
        <f>CN2+1</f>
        <v>2</v>
      </c>
      <c r="CT2" s="560"/>
      <c r="CU2" s="560"/>
      <c r="CV2" s="560"/>
      <c r="CW2" s="561"/>
      <c r="CX2" s="559">
        <f>CS2+1</f>
        <v>3</v>
      </c>
      <c r="CY2" s="560"/>
      <c r="CZ2" s="560"/>
      <c r="DA2" s="560"/>
      <c r="DB2" s="561"/>
      <c r="DC2" s="559">
        <f>CX2+1</f>
        <v>4</v>
      </c>
      <c r="DD2" s="560"/>
      <c r="DE2" s="560"/>
      <c r="DF2" s="560"/>
      <c r="DG2" s="561"/>
      <c r="DH2" s="559">
        <f>DC2+1</f>
        <v>5</v>
      </c>
      <c r="DI2" s="560"/>
      <c r="DJ2" s="560"/>
      <c r="DK2" s="560"/>
      <c r="DL2" s="561"/>
      <c r="DM2" s="559">
        <f>DH2+1</f>
        <v>6</v>
      </c>
      <c r="DN2" s="560"/>
      <c r="DO2" s="560"/>
      <c r="DP2" s="560"/>
      <c r="DQ2" s="561"/>
      <c r="DR2" s="559">
        <f>DM2+1</f>
        <v>7</v>
      </c>
      <c r="DS2" s="560"/>
      <c r="DT2" s="560"/>
      <c r="DU2" s="560"/>
      <c r="DV2" s="561"/>
      <c r="DW2" s="30"/>
      <c r="DX2" s="30"/>
      <c r="DY2" s="30"/>
      <c r="DZ2" s="30"/>
      <c r="EA2" s="30"/>
      <c r="EB2" s="30"/>
      <c r="EC2" s="30"/>
      <c r="ED2" s="30"/>
      <c r="EE2" s="30"/>
      <c r="EF2" s="30"/>
      <c r="EG2" s="26" t="s">
        <v>55</v>
      </c>
      <c r="EH2" s="27"/>
      <c r="EI2" s="28">
        <v>1</v>
      </c>
      <c r="EJ2" s="27"/>
      <c r="EK2" s="26" t="str">
        <f>+EG2</f>
        <v>PROCUREMENT</v>
      </c>
      <c r="EL2" s="28">
        <f>+EI2+1</f>
        <v>2</v>
      </c>
      <c r="EM2" s="27"/>
      <c r="EN2" s="27"/>
      <c r="EO2" s="26" t="str">
        <f>+EK2</f>
        <v>PROCUREMENT</v>
      </c>
      <c r="EP2" s="28">
        <f>EL2+1</f>
        <v>3</v>
      </c>
      <c r="EQ2" s="26"/>
      <c r="ER2" s="27"/>
      <c r="ES2" s="26" t="str">
        <f>+EO2</f>
        <v>PROCUREMENT</v>
      </c>
      <c r="ET2" s="28">
        <f>EP2+1</f>
        <v>4</v>
      </c>
      <c r="EU2" s="26"/>
      <c r="EV2" s="27"/>
      <c r="EW2" s="26" t="str">
        <f>+ES2</f>
        <v>PROCUREMENT</v>
      </c>
      <c r="EX2" s="28">
        <f>ET2+1</f>
        <v>5</v>
      </c>
      <c r="EY2" s="26"/>
      <c r="EZ2" s="27"/>
      <c r="FA2" s="26" t="str">
        <f>+EW2</f>
        <v>PROCUREMENT</v>
      </c>
      <c r="FB2" s="28">
        <f>EX2+1</f>
        <v>6</v>
      </c>
      <c r="FC2" s="26"/>
      <c r="FD2" s="27"/>
      <c r="FE2" s="26" t="str">
        <f>+FA2</f>
        <v>PROCUREMENT</v>
      </c>
      <c r="FF2" s="28">
        <f>FB2+1</f>
        <v>7</v>
      </c>
      <c r="FG2" s="26"/>
      <c r="FH2" s="27"/>
      <c r="FI2" s="26" t="str">
        <f>+FE2</f>
        <v>PROCUREMENT</v>
      </c>
      <c r="FJ2" s="28">
        <f>FF2+1</f>
        <v>8</v>
      </c>
      <c r="FK2" s="26"/>
      <c r="FL2" s="27"/>
      <c r="FM2" s="26" t="str">
        <f>+FI2</f>
        <v>PROCUREMENT</v>
      </c>
      <c r="FN2" s="28">
        <f>FJ2+1</f>
        <v>9</v>
      </c>
      <c r="FO2" s="26"/>
      <c r="FP2" s="27"/>
      <c r="FQ2" s="26" t="str">
        <f>+FM2</f>
        <v>PROCUREMENT</v>
      </c>
      <c r="FR2" s="28">
        <f>FN2+1</f>
        <v>10</v>
      </c>
      <c r="FS2" s="26"/>
      <c r="FT2" s="27"/>
      <c r="FY2" s="23"/>
      <c r="FZ2" s="23"/>
      <c r="GA2" s="23"/>
      <c r="GB2" s="23"/>
      <c r="GC2" s="23"/>
      <c r="GD2" s="23"/>
      <c r="GE2" s="23" t="s">
        <v>71</v>
      </c>
      <c r="GF2" s="23"/>
      <c r="XEQ2" s="112" t="e">
        <f>(((($AN2-$AO2)*$AP2*$AQ2+$AO2*($AP2+ExtraDaysFar)*$AR2)+($AS2*$AP2)+($AT2+$AU2)*$AP2*$AN2+$AV2*$AN2))+($AW2*$AZ2*$AX2+$AW2*$BA2*$AZ2+$AY2+$AN2*$BB2)+$BC2*$AP2+$BH2+$BI2</f>
        <v>#VALUE!</v>
      </c>
      <c r="XER2" s="64">
        <f>$CB2*$CC2*$CD2+$CB2*$CC2*$CE2+$CB2*$CF2</f>
        <v>0</v>
      </c>
      <c r="XES2" s="64" t="e">
        <f>$BJ2*$BK2*$BL2+$BN2*$BK2*($BO2+$BP2)+$BQ2*$BK2*$BR2+$BS2</f>
        <v>#VALUE!</v>
      </c>
      <c r="XET2" s="20"/>
      <c r="XEU2" s="20"/>
      <c r="XEV2" s="20"/>
      <c r="XEW2" s="20"/>
      <c r="XEX2" s="20"/>
      <c r="XEY2" s="20"/>
      <c r="XEZ2" s="20"/>
      <c r="XFA2" s="20"/>
      <c r="XFB2" s="20"/>
      <c r="XFC2" s="20"/>
    </row>
    <row r="3" spans="1:193 16371:16383" ht="60" outlineLevel="1" x14ac:dyDescent="0.25">
      <c r="A3" s="139"/>
      <c r="B3" s="35" t="s">
        <v>612</v>
      </c>
      <c r="C3" s="35"/>
      <c r="D3" s="35"/>
      <c r="E3" s="35"/>
      <c r="F3" s="35"/>
      <c r="G3" s="35"/>
      <c r="H3" s="35"/>
      <c r="I3" s="35"/>
      <c r="J3" s="35"/>
      <c r="K3" s="35"/>
      <c r="L3" s="35"/>
      <c r="M3" s="35"/>
      <c r="N3" s="35"/>
      <c r="O3" s="35"/>
      <c r="P3" s="35"/>
      <c r="Q3" s="35"/>
      <c r="R3" s="35"/>
      <c r="S3" s="35"/>
      <c r="T3" s="245"/>
      <c r="U3" s="245"/>
      <c r="V3" s="245"/>
      <c r="W3" s="245"/>
      <c r="X3" s="245"/>
      <c r="Y3" s="245"/>
      <c r="Z3" s="35"/>
      <c r="AA3" s="35"/>
      <c r="AK3" s="29" t="s">
        <v>314</v>
      </c>
      <c r="AL3" s="29" t="s">
        <v>56</v>
      </c>
      <c r="AM3" s="29" t="s">
        <v>58</v>
      </c>
      <c r="AN3" s="29" t="s">
        <v>57</v>
      </c>
      <c r="AO3" s="29" t="s">
        <v>73</v>
      </c>
      <c r="AP3" s="29" t="s">
        <v>59</v>
      </c>
      <c r="AQ3" s="29" t="s">
        <v>29</v>
      </c>
      <c r="AR3" s="29" t="s">
        <v>74</v>
      </c>
      <c r="AS3" s="29" t="s">
        <v>39</v>
      </c>
      <c r="AT3" s="29" t="s">
        <v>41</v>
      </c>
      <c r="AU3" s="29" t="s">
        <v>42</v>
      </c>
      <c r="AV3" s="29" t="s">
        <v>40</v>
      </c>
      <c r="AW3" s="24" t="s">
        <v>75</v>
      </c>
      <c r="AX3" s="24" t="s">
        <v>76</v>
      </c>
      <c r="AY3" s="29" t="s">
        <v>77</v>
      </c>
      <c r="AZ3" s="29" t="s">
        <v>78</v>
      </c>
      <c r="BA3" s="29" t="s">
        <v>72</v>
      </c>
      <c r="BB3" s="29" t="s">
        <v>79</v>
      </c>
      <c r="BC3" s="29" t="s">
        <v>80</v>
      </c>
      <c r="BD3" s="29" t="s">
        <v>81</v>
      </c>
      <c r="BE3" s="29" t="s">
        <v>82</v>
      </c>
      <c r="BF3" s="29" t="s">
        <v>83</v>
      </c>
      <c r="BG3" s="29" t="s">
        <v>85</v>
      </c>
      <c r="BH3" s="29" t="s">
        <v>85</v>
      </c>
      <c r="BI3" s="29" t="s">
        <v>85</v>
      </c>
      <c r="BJ3" s="56" t="s">
        <v>87</v>
      </c>
      <c r="BK3" s="56" t="s">
        <v>59</v>
      </c>
      <c r="BL3" s="56" t="s">
        <v>29</v>
      </c>
      <c r="BM3" s="56" t="s">
        <v>88</v>
      </c>
      <c r="BN3" s="56" t="s">
        <v>89</v>
      </c>
      <c r="BO3" s="56" t="s">
        <v>90</v>
      </c>
      <c r="BP3" s="56" t="s">
        <v>91</v>
      </c>
      <c r="BQ3" s="56" t="s">
        <v>92</v>
      </c>
      <c r="BR3" s="56" t="s">
        <v>93</v>
      </c>
      <c r="BS3" s="56" t="s">
        <v>94</v>
      </c>
      <c r="BT3" s="56" t="s">
        <v>95</v>
      </c>
      <c r="BU3" s="56" t="s">
        <v>81</v>
      </c>
      <c r="BV3" s="56" t="s">
        <v>82</v>
      </c>
      <c r="BW3" s="56" t="s">
        <v>83</v>
      </c>
      <c r="BX3" s="56" t="s">
        <v>96</v>
      </c>
      <c r="BY3" s="56" t="s">
        <v>85</v>
      </c>
      <c r="BZ3" s="56" t="s">
        <v>85</v>
      </c>
      <c r="CA3" s="60" t="s">
        <v>98</v>
      </c>
      <c r="CB3" s="61" t="s">
        <v>99</v>
      </c>
      <c r="CC3" s="61" t="s">
        <v>117</v>
      </c>
      <c r="CD3" s="61" t="s">
        <v>100</v>
      </c>
      <c r="CE3" s="61" t="s">
        <v>101</v>
      </c>
      <c r="CF3" s="61" t="s">
        <v>102</v>
      </c>
      <c r="CG3" s="61" t="s">
        <v>103</v>
      </c>
      <c r="CH3" s="62" t="s">
        <v>81</v>
      </c>
      <c r="CI3" s="62" t="s">
        <v>82</v>
      </c>
      <c r="CJ3" s="62" t="s">
        <v>83</v>
      </c>
      <c r="CK3" s="62" t="s">
        <v>96</v>
      </c>
      <c r="CL3" s="62" t="s">
        <v>85</v>
      </c>
      <c r="CM3" s="63" t="s">
        <v>85</v>
      </c>
      <c r="CN3" s="30" t="str">
        <f>"HR" &amp;CN2</f>
        <v>HR1</v>
      </c>
      <c r="CO3" s="30" t="str">
        <f>"no. of " &amp; CN3</f>
        <v>no. of HR1</v>
      </c>
      <c r="CP3" s="30" t="str">
        <f>"Salary " &amp; CN3</f>
        <v>Salary HR1</v>
      </c>
      <c r="CQ3" s="30" t="str">
        <f>"Month " &amp; CO3 &amp; " TRUE/FALSE"</f>
        <v>Month no. of HR1 TRUE/FALSE</v>
      </c>
      <c r="CR3" s="30" t="str">
        <f>"Months " &amp; CN3</f>
        <v>Months HR1</v>
      </c>
      <c r="CS3" s="30" t="str">
        <f>"HR" &amp;CS2</f>
        <v>HR2</v>
      </c>
      <c r="CT3" s="30" t="str">
        <f>"no. of " &amp; CS3</f>
        <v>no. of HR2</v>
      </c>
      <c r="CU3" s="30" t="str">
        <f>"Salary " &amp; CS3</f>
        <v>Salary HR2</v>
      </c>
      <c r="CV3" s="30" t="str">
        <f>"Month " &amp; CT3 &amp; " TRUE/FALSE"</f>
        <v>Month no. of HR2 TRUE/FALSE</v>
      </c>
      <c r="CW3" s="30" t="str">
        <f>"Months " &amp; CS3</f>
        <v>Months HR2</v>
      </c>
      <c r="CX3" s="30" t="str">
        <f>"HR" &amp;CX2</f>
        <v>HR3</v>
      </c>
      <c r="CY3" s="30" t="str">
        <f>"no. of " &amp; CX3</f>
        <v>no. of HR3</v>
      </c>
      <c r="CZ3" s="30" t="str">
        <f>"Salary " &amp; CX3</f>
        <v>Salary HR3</v>
      </c>
      <c r="DA3" s="30" t="str">
        <f>"Month " &amp; CY3 &amp; " TRUE/FALSE"</f>
        <v>Month no. of HR3 TRUE/FALSE</v>
      </c>
      <c r="DB3" s="30" t="str">
        <f>"Months " &amp; CX3</f>
        <v>Months HR3</v>
      </c>
      <c r="DC3" s="30" t="str">
        <f>"HR" &amp;DC2</f>
        <v>HR4</v>
      </c>
      <c r="DD3" s="30" t="str">
        <f>"no. of " &amp; DC3</f>
        <v>no. of HR4</v>
      </c>
      <c r="DE3" s="30" t="str">
        <f>"Salary " &amp; DC3</f>
        <v>Salary HR4</v>
      </c>
      <c r="DF3" s="30" t="str">
        <f>"Month " &amp; DD3 &amp; " TRUE/FALSE"</f>
        <v>Month no. of HR4 TRUE/FALSE</v>
      </c>
      <c r="DG3" s="30" t="str">
        <f>"Months " &amp; DC3</f>
        <v>Months HR4</v>
      </c>
      <c r="DH3" s="30" t="str">
        <f>"HR" &amp;DH2</f>
        <v>HR5</v>
      </c>
      <c r="DI3" s="30" t="str">
        <f>"no. of " &amp; DH3</f>
        <v>no. of HR5</v>
      </c>
      <c r="DJ3" s="30" t="str">
        <f>"Salary " &amp; DH3</f>
        <v>Salary HR5</v>
      </c>
      <c r="DK3" s="30" t="str">
        <f>"Month " &amp; DI3 &amp; " TRUE/FALSE"</f>
        <v>Month no. of HR5 TRUE/FALSE</v>
      </c>
      <c r="DL3" s="30" t="str">
        <f>"Months " &amp; DH3</f>
        <v>Months HR5</v>
      </c>
      <c r="DM3" s="30" t="str">
        <f>"HR" &amp;DM2</f>
        <v>HR6</v>
      </c>
      <c r="DN3" s="30" t="str">
        <f>"no. of " &amp; DM3</f>
        <v>no. of HR6</v>
      </c>
      <c r="DO3" s="30" t="str">
        <f>"Salary " &amp; DM3</f>
        <v>Salary HR6</v>
      </c>
      <c r="DP3" s="30" t="str">
        <f>"Month " &amp; DN3 &amp; " TRUE/FALSE"</f>
        <v>Month no. of HR6 TRUE/FALSE</v>
      </c>
      <c r="DQ3" s="30" t="str">
        <f>"Months " &amp; DM3</f>
        <v>Months HR6</v>
      </c>
      <c r="DR3" s="30" t="str">
        <f>"HR" &amp;DR2</f>
        <v>HR7</v>
      </c>
      <c r="DS3" s="30" t="str">
        <f>"no. of " &amp; DR3</f>
        <v>no. of HR7</v>
      </c>
      <c r="DT3" s="30" t="str">
        <f>"Salary " &amp; DR3</f>
        <v>Salary HR7</v>
      </c>
      <c r="DU3" s="30" t="str">
        <f>"Month " &amp; DS3 &amp; " TRUE/FALSE"</f>
        <v>Month no. of HR7 TRUE/FALSE</v>
      </c>
      <c r="DV3" s="30" t="str">
        <f>"Months " &amp; DR3</f>
        <v>Months HR7</v>
      </c>
      <c r="DW3" s="30" t="s">
        <v>104</v>
      </c>
      <c r="DX3" s="30" t="s">
        <v>105</v>
      </c>
      <c r="DY3" s="30" t="s">
        <v>106</v>
      </c>
      <c r="DZ3" s="30" t="s">
        <v>81</v>
      </c>
      <c r="EA3" s="30" t="s">
        <v>82</v>
      </c>
      <c r="EB3" s="30" t="s">
        <v>83</v>
      </c>
      <c r="EC3" s="30" t="s">
        <v>107</v>
      </c>
      <c r="ED3" s="30" t="s">
        <v>85</v>
      </c>
      <c r="EE3" s="30" t="s">
        <v>85</v>
      </c>
      <c r="EF3" s="30" t="s">
        <v>85</v>
      </c>
      <c r="EG3" s="31" t="s">
        <v>60</v>
      </c>
      <c r="EH3" s="31" t="s">
        <v>61</v>
      </c>
      <c r="EI3" s="31" t="s">
        <v>62</v>
      </c>
      <c r="EJ3" s="31" t="s">
        <v>63</v>
      </c>
      <c r="EK3" s="31" t="s">
        <v>64</v>
      </c>
      <c r="EL3" s="31" t="s">
        <v>65</v>
      </c>
      <c r="EM3" s="31" t="s">
        <v>66</v>
      </c>
      <c r="EN3" s="31" t="s">
        <v>67</v>
      </c>
      <c r="EO3" s="31" t="str">
        <f>"Description " &amp; EP2</f>
        <v>Description 3</v>
      </c>
      <c r="EP3" s="31" t="str">
        <f>"Quantity " &amp; EP2</f>
        <v>Quantity 3</v>
      </c>
      <c r="EQ3" s="31" t="str">
        <f>"Price " &amp; EP2</f>
        <v>Price 3</v>
      </c>
      <c r="ER3" s="31" t="str">
        <f>"Cost proc " &amp; EP2</f>
        <v>Cost proc 3</v>
      </c>
      <c r="ES3" s="31" t="str">
        <f>"Description " &amp; ET2</f>
        <v>Description 4</v>
      </c>
      <c r="ET3" s="31" t="str">
        <f>"Quantity " &amp; ET2</f>
        <v>Quantity 4</v>
      </c>
      <c r="EU3" s="31" t="str">
        <f>"Price " &amp; ET2</f>
        <v>Price 4</v>
      </c>
      <c r="EV3" s="31" t="str">
        <f>"Cost proc " &amp; ET2</f>
        <v>Cost proc 4</v>
      </c>
      <c r="EW3" s="31" t="str">
        <f>"Description " &amp; EX2</f>
        <v>Description 5</v>
      </c>
      <c r="EX3" s="31" t="str">
        <f>"Quantity " &amp; EX2</f>
        <v>Quantity 5</v>
      </c>
      <c r="EY3" s="31" t="str">
        <f>"Price " &amp; EX2</f>
        <v>Price 5</v>
      </c>
      <c r="EZ3" s="31" t="str">
        <f>"Cost proc " &amp; EX2</f>
        <v>Cost proc 5</v>
      </c>
      <c r="FA3" s="31" t="str">
        <f>"Description " &amp; FB2</f>
        <v>Description 6</v>
      </c>
      <c r="FB3" s="31" t="str">
        <f>"Quantity " &amp; FB2</f>
        <v>Quantity 6</v>
      </c>
      <c r="FC3" s="31" t="str">
        <f>"Price " &amp; FB2</f>
        <v>Price 6</v>
      </c>
      <c r="FD3" s="31" t="str">
        <f>"Cost proc " &amp; FB2</f>
        <v>Cost proc 6</v>
      </c>
      <c r="FE3" s="31" t="str">
        <f>"Description " &amp; FF2</f>
        <v>Description 7</v>
      </c>
      <c r="FF3" s="31" t="str">
        <f>"Quantity " &amp; FF2</f>
        <v>Quantity 7</v>
      </c>
      <c r="FG3" s="31" t="str">
        <f>"Price " &amp; FF2</f>
        <v>Price 7</v>
      </c>
      <c r="FH3" s="31" t="str">
        <f>"Cost proc " &amp; FF2</f>
        <v>Cost proc 7</v>
      </c>
      <c r="FI3" s="31" t="str">
        <f>"Description " &amp; FJ2</f>
        <v>Description 8</v>
      </c>
      <c r="FJ3" s="31" t="str">
        <f>"Quantity " &amp; FJ2</f>
        <v>Quantity 8</v>
      </c>
      <c r="FK3" s="31" t="str">
        <f>"Price " &amp; FJ2</f>
        <v>Price 8</v>
      </c>
      <c r="FL3" s="31" t="str">
        <f>"Cost proc " &amp; FJ2</f>
        <v>Cost proc 8</v>
      </c>
      <c r="FM3" s="31" t="str">
        <f>"Description " &amp; FN2</f>
        <v>Description 9</v>
      </c>
      <c r="FN3" s="31" t="str">
        <f>"Quantity " &amp; FN2</f>
        <v>Quantity 9</v>
      </c>
      <c r="FO3" s="31" t="str">
        <f>"Price " &amp; FN2</f>
        <v>Price 9</v>
      </c>
      <c r="FP3" s="31" t="str">
        <f>"Cost proc " &amp; FN2</f>
        <v>Cost proc 9</v>
      </c>
      <c r="FQ3" s="31" t="str">
        <f>"Description " &amp; FR2</f>
        <v>Description 10</v>
      </c>
      <c r="FR3" s="31" t="str">
        <f>"Quantity " &amp; FR2</f>
        <v>Quantity 10</v>
      </c>
      <c r="FS3" s="31" t="str">
        <f>"Price " &amp; FR2</f>
        <v>Price 10</v>
      </c>
      <c r="FT3" s="31" t="str">
        <f>"Cost proc " &amp; FR2</f>
        <v>Cost proc 10</v>
      </c>
      <c r="FU3" s="31" t="s">
        <v>129</v>
      </c>
      <c r="FV3" s="31" t="s">
        <v>81</v>
      </c>
      <c r="FW3" s="31" t="s">
        <v>82</v>
      </c>
      <c r="FX3" s="31" t="s">
        <v>83</v>
      </c>
      <c r="FY3" s="31" t="s">
        <v>107</v>
      </c>
      <c r="FZ3" s="31" t="s">
        <v>128</v>
      </c>
      <c r="GA3" s="31" t="s">
        <v>85</v>
      </c>
      <c r="GB3" s="31" t="s">
        <v>85</v>
      </c>
      <c r="GC3" s="31" t="s">
        <v>85</v>
      </c>
      <c r="GD3" s="31" t="s">
        <v>85</v>
      </c>
      <c r="GE3" s="122" t="s">
        <v>132</v>
      </c>
      <c r="GF3" s="122" t="s">
        <v>131</v>
      </c>
      <c r="GG3" s="122" t="s">
        <v>81</v>
      </c>
      <c r="GH3" s="122" t="s">
        <v>82</v>
      </c>
      <c r="GI3" s="122" t="s">
        <v>83</v>
      </c>
      <c r="GJ3" s="122" t="s">
        <v>107</v>
      </c>
    </row>
    <row r="4" spans="1:193 16371:16383" outlineLevel="1" x14ac:dyDescent="0.25">
      <c r="A4" s="137"/>
      <c r="B4" s="36" t="s">
        <v>610</v>
      </c>
      <c r="C4" s="557"/>
      <c r="D4" s="558"/>
      <c r="E4" s="558"/>
      <c r="F4" s="558"/>
      <c r="G4" s="558"/>
      <c r="H4" s="195"/>
      <c r="N4" s="36"/>
    </row>
    <row r="5" spans="1:193 16371:16383" ht="46.5" x14ac:dyDescent="0.25">
      <c r="A5" s="140"/>
      <c r="B5" s="40" t="s">
        <v>609</v>
      </c>
      <c r="C5" s="41" t="s">
        <v>839</v>
      </c>
      <c r="D5" s="41"/>
      <c r="E5" s="41"/>
      <c r="F5" s="41"/>
      <c r="G5" s="41"/>
      <c r="H5" s="41"/>
      <c r="I5" s="41"/>
      <c r="J5" s="41"/>
      <c r="K5" s="41"/>
      <c r="L5" s="41"/>
      <c r="M5" s="41"/>
      <c r="N5" s="41"/>
      <c r="O5" s="42" t="s">
        <v>574</v>
      </c>
      <c r="P5" s="43"/>
      <c r="Q5" s="43"/>
      <c r="R5" s="43"/>
      <c r="S5" s="43"/>
      <c r="T5" s="263" t="s">
        <v>573</v>
      </c>
      <c r="U5" s="264"/>
      <c r="V5" s="264"/>
      <c r="W5" s="264"/>
      <c r="X5" s="264"/>
      <c r="Y5" s="265"/>
      <c r="Z5" s="41"/>
      <c r="AA5" s="41"/>
      <c r="AD5" s="228" t="s">
        <v>778</v>
      </c>
      <c r="AE5" s="229"/>
      <c r="AF5" s="229"/>
      <c r="AG5" s="230"/>
    </row>
    <row r="6" spans="1:193 16371:16383" ht="90" customHeight="1" x14ac:dyDescent="0.25">
      <c r="A6" s="141" t="s">
        <v>68</v>
      </c>
      <c r="B6" s="45" t="s">
        <v>598</v>
      </c>
      <c r="C6" s="45" t="s">
        <v>599</v>
      </c>
      <c r="D6" s="45" t="s">
        <v>600</v>
      </c>
      <c r="E6" s="45" t="s">
        <v>603</v>
      </c>
      <c r="F6" s="45" t="s">
        <v>604</v>
      </c>
      <c r="G6" s="45" t="s">
        <v>601</v>
      </c>
      <c r="H6" s="45" t="s">
        <v>602</v>
      </c>
      <c r="I6" s="45" t="s">
        <v>605</v>
      </c>
      <c r="J6" s="45" t="s">
        <v>605</v>
      </c>
      <c r="K6" s="45" t="s">
        <v>606</v>
      </c>
      <c r="L6" s="45" t="s">
        <v>607</v>
      </c>
      <c r="M6" s="45" t="s">
        <v>608</v>
      </c>
      <c r="N6" s="69" t="s">
        <v>571</v>
      </c>
      <c r="O6" s="46">
        <f>IF('Informations de base'!$C$7="","Year 1",'Informations de base'!$C$7)</f>
        <v>2021</v>
      </c>
      <c r="P6" s="46">
        <f>IF('Informations de base'!$C$7="","Year 2",O6+1)</f>
        <v>2022</v>
      </c>
      <c r="Q6" s="46">
        <f>IF('Informations de base'!$C$7="","Year 3",P6+1)</f>
        <v>2023</v>
      </c>
      <c r="R6" s="46">
        <f>IF('Informations de base'!$C$7="","Year 4",Q6+1)</f>
        <v>2024</v>
      </c>
      <c r="S6" s="46">
        <f>IF('Informations de base'!$C$7="","Year 5",R6+1)</f>
        <v>2025</v>
      </c>
      <c r="T6" s="266" t="str">
        <f>"Coût estimé " &amp;  O6</f>
        <v>Coût estimé 2021</v>
      </c>
      <c r="U6" s="266" t="str">
        <f>"Coût estimé " &amp;  P6</f>
        <v>Coût estimé 2022</v>
      </c>
      <c r="V6" s="266" t="str">
        <f>"Coût estimé " &amp;  Q6</f>
        <v>Coût estimé 2023</v>
      </c>
      <c r="W6" s="266" t="str">
        <f>"Coût estimé " &amp;  R6</f>
        <v>Coût estimé 2024</v>
      </c>
      <c r="X6" s="266" t="str">
        <f>"Coût estimé " &amp;  S6</f>
        <v>Coût estimé 2025</v>
      </c>
      <c r="Y6" s="267" t="s">
        <v>572</v>
      </c>
      <c r="Z6" s="45" t="s">
        <v>69</v>
      </c>
      <c r="AA6" s="45" t="s">
        <v>70</v>
      </c>
      <c r="AB6">
        <f>COUNTA(AA7:AA107)</f>
        <v>0</v>
      </c>
      <c r="AC6">
        <f>COUNTA(N7:N107)</f>
        <v>0</v>
      </c>
      <c r="AD6" s="231" t="s">
        <v>779</v>
      </c>
      <c r="AE6" s="231" t="s">
        <v>780</v>
      </c>
      <c r="AF6" s="231" t="s">
        <v>781</v>
      </c>
      <c r="AG6" s="231" t="s">
        <v>782</v>
      </c>
    </row>
    <row r="7" spans="1:193 16371:16383" s="217" customFormat="1" x14ac:dyDescent="0.25">
      <c r="A7" s="144"/>
      <c r="B7" s="223"/>
      <c r="C7" s="223"/>
      <c r="D7" s="434"/>
      <c r="E7" s="314"/>
      <c r="F7" s="314"/>
      <c r="G7" s="314"/>
      <c r="H7" s="314"/>
      <c r="I7" s="314"/>
      <c r="J7" s="314"/>
      <c r="K7" s="314"/>
      <c r="L7" s="314"/>
      <c r="M7" s="314"/>
      <c r="N7" s="438"/>
      <c r="O7" s="429"/>
      <c r="P7" s="429"/>
      <c r="Q7" s="429"/>
      <c r="R7" s="429"/>
      <c r="S7" s="429"/>
      <c r="T7" s="249">
        <f t="shared" ref="T7:T46" si="0">IF($N7="Pending",0,$N7*O7)</f>
        <v>0</v>
      </c>
      <c r="U7" s="249">
        <f t="shared" ref="U7:U46" si="1">IF($N7="Pending",0,$N7*P7)</f>
        <v>0</v>
      </c>
      <c r="V7" s="249">
        <f t="shared" ref="V7:V46" si="2">IF($N7="Pending",0,$N7*Q7)</f>
        <v>0</v>
      </c>
      <c r="W7" s="249">
        <f t="shared" ref="W7:W46" si="3">IF($N7="Pending",0,$N7*R7)</f>
        <v>0</v>
      </c>
      <c r="X7" s="249">
        <f t="shared" ref="X7:X46" si="4">IF($N7="Pending",0,$N7*S7)</f>
        <v>0</v>
      </c>
      <c r="Y7" s="249">
        <f t="shared" ref="Y7:Y46" si="5">SUM(T7:X7)</f>
        <v>0</v>
      </c>
      <c r="Z7" s="51"/>
      <c r="AA7" s="51"/>
      <c r="AD7" s="38"/>
      <c r="AE7" s="38"/>
      <c r="AF7" s="38"/>
      <c r="AG7" s="38"/>
    </row>
    <row r="8" spans="1:193 16371:16383" s="217" customFormat="1" x14ac:dyDescent="0.25">
      <c r="A8" s="144"/>
      <c r="B8" s="223"/>
      <c r="C8" s="223"/>
      <c r="D8" s="434"/>
      <c r="E8" s="314"/>
      <c r="F8" s="314"/>
      <c r="G8" s="314"/>
      <c r="H8" s="314"/>
      <c r="I8" s="314"/>
      <c r="J8" s="314"/>
      <c r="K8" s="314"/>
      <c r="L8" s="314"/>
      <c r="M8" s="314"/>
      <c r="N8" s="438"/>
      <c r="O8" s="429"/>
      <c r="P8" s="429"/>
      <c r="Q8" s="429"/>
      <c r="R8" s="429"/>
      <c r="S8" s="429"/>
      <c r="T8" s="249">
        <f t="shared" si="0"/>
        <v>0</v>
      </c>
      <c r="U8" s="249">
        <f t="shared" si="1"/>
        <v>0</v>
      </c>
      <c r="V8" s="249">
        <f t="shared" si="2"/>
        <v>0</v>
      </c>
      <c r="W8" s="249">
        <f t="shared" si="3"/>
        <v>0</v>
      </c>
      <c r="X8" s="249">
        <f t="shared" si="4"/>
        <v>0</v>
      </c>
      <c r="Y8" s="249">
        <f t="shared" si="5"/>
        <v>0</v>
      </c>
      <c r="Z8" s="51"/>
      <c r="AA8" s="51"/>
      <c r="AD8" s="38"/>
      <c r="AE8" s="38"/>
      <c r="AF8" s="38"/>
      <c r="AG8" s="38"/>
    </row>
    <row r="9" spans="1:193 16371:16383" s="217" customFormat="1" x14ac:dyDescent="0.25">
      <c r="A9" s="144"/>
      <c r="B9" s="223"/>
      <c r="C9" s="223"/>
      <c r="D9" s="434"/>
      <c r="E9" s="314"/>
      <c r="F9" s="314"/>
      <c r="G9" s="314"/>
      <c r="H9" s="314"/>
      <c r="I9" s="314"/>
      <c r="J9" s="314"/>
      <c r="K9" s="314"/>
      <c r="L9" s="314"/>
      <c r="M9" s="314"/>
      <c r="N9" s="438"/>
      <c r="O9" s="429"/>
      <c r="P9" s="429"/>
      <c r="Q9" s="429"/>
      <c r="R9" s="429"/>
      <c r="S9" s="429"/>
      <c r="T9" s="249">
        <f t="shared" si="0"/>
        <v>0</v>
      </c>
      <c r="U9" s="249">
        <f t="shared" si="1"/>
        <v>0</v>
      </c>
      <c r="V9" s="249">
        <f t="shared" si="2"/>
        <v>0</v>
      </c>
      <c r="W9" s="249">
        <f t="shared" si="3"/>
        <v>0</v>
      </c>
      <c r="X9" s="249">
        <f t="shared" si="4"/>
        <v>0</v>
      </c>
      <c r="Y9" s="249">
        <f t="shared" si="5"/>
        <v>0</v>
      </c>
      <c r="Z9" s="51"/>
      <c r="AA9" s="51"/>
      <c r="AD9" s="32"/>
      <c r="AE9" s="38"/>
      <c r="AF9" s="38"/>
      <c r="AG9" s="38"/>
    </row>
    <row r="10" spans="1:193 16371:16383" s="217" customFormat="1" x14ac:dyDescent="0.25">
      <c r="A10" s="144"/>
      <c r="B10" s="223"/>
      <c r="C10" s="223"/>
      <c r="D10" s="364"/>
      <c r="E10" s="364"/>
      <c r="F10" s="314"/>
      <c r="G10" s="314"/>
      <c r="H10" s="314"/>
      <c r="I10" s="314"/>
      <c r="J10" s="314"/>
      <c r="K10" s="314"/>
      <c r="L10" s="314"/>
      <c r="M10" s="314"/>
      <c r="N10" s="438"/>
      <c r="O10" s="429"/>
      <c r="P10" s="429"/>
      <c r="Q10" s="429"/>
      <c r="R10" s="429"/>
      <c r="S10" s="429"/>
      <c r="T10" s="249">
        <f t="shared" si="0"/>
        <v>0</v>
      </c>
      <c r="U10" s="249">
        <f t="shared" si="1"/>
        <v>0</v>
      </c>
      <c r="V10" s="249">
        <f t="shared" si="2"/>
        <v>0</v>
      </c>
      <c r="W10" s="249">
        <f t="shared" si="3"/>
        <v>0</v>
      </c>
      <c r="X10" s="249">
        <f t="shared" si="4"/>
        <v>0</v>
      </c>
      <c r="Y10" s="249">
        <f t="shared" si="5"/>
        <v>0</v>
      </c>
      <c r="Z10" s="51"/>
      <c r="AA10" s="51"/>
      <c r="AD10" s="32"/>
      <c r="AE10" s="38"/>
      <c r="AF10" s="38"/>
      <c r="AG10" s="38"/>
    </row>
    <row r="11" spans="1:193 16371:16383" s="217" customFormat="1" x14ac:dyDescent="0.25">
      <c r="A11" s="417"/>
      <c r="B11" s="364"/>
      <c r="C11" s="364"/>
      <c r="D11" s="364"/>
      <c r="E11" s="364"/>
      <c r="F11" s="436"/>
      <c r="G11" s="436"/>
      <c r="H11" s="436"/>
      <c r="I11" s="436"/>
      <c r="J11" s="436"/>
      <c r="K11" s="436"/>
      <c r="L11" s="436"/>
      <c r="M11" s="314"/>
      <c r="N11" s="438"/>
      <c r="O11" s="314"/>
      <c r="P11" s="314"/>
      <c r="Q11" s="314"/>
      <c r="R11" s="314"/>
      <c r="S11" s="314"/>
      <c r="T11" s="249">
        <f t="shared" si="0"/>
        <v>0</v>
      </c>
      <c r="U11" s="249">
        <f t="shared" si="1"/>
        <v>0</v>
      </c>
      <c r="V11" s="249">
        <f t="shared" si="2"/>
        <v>0</v>
      </c>
      <c r="W11" s="249">
        <f t="shared" si="3"/>
        <v>0</v>
      </c>
      <c r="X11" s="249">
        <f t="shared" si="4"/>
        <v>0</v>
      </c>
      <c r="Y11" s="249">
        <f t="shared" si="5"/>
        <v>0</v>
      </c>
      <c r="Z11" s="51"/>
      <c r="AA11" s="51"/>
      <c r="AD11" s="38"/>
      <c r="AE11" s="38"/>
      <c r="AF11" s="38"/>
      <c r="AG11" s="38"/>
    </row>
    <row r="12" spans="1:193 16371:16383" s="217" customFormat="1" x14ac:dyDescent="0.25">
      <c r="A12" s="144"/>
      <c r="B12" s="364"/>
      <c r="C12" s="223"/>
      <c r="D12" s="364"/>
      <c r="E12" s="364"/>
      <c r="F12" s="314"/>
      <c r="G12" s="314"/>
      <c r="H12" s="314"/>
      <c r="I12" s="314"/>
      <c r="J12" s="314"/>
      <c r="K12" s="314"/>
      <c r="L12" s="314"/>
      <c r="M12" s="314"/>
      <c r="N12" s="438"/>
      <c r="O12" s="429"/>
      <c r="P12" s="429"/>
      <c r="Q12" s="429"/>
      <c r="R12" s="429"/>
      <c r="S12" s="429"/>
      <c r="T12" s="249">
        <f t="shared" si="0"/>
        <v>0</v>
      </c>
      <c r="U12" s="249">
        <f t="shared" si="1"/>
        <v>0</v>
      </c>
      <c r="V12" s="249">
        <f t="shared" si="2"/>
        <v>0</v>
      </c>
      <c r="W12" s="249">
        <f t="shared" si="3"/>
        <v>0</v>
      </c>
      <c r="X12" s="249">
        <f t="shared" si="4"/>
        <v>0</v>
      </c>
      <c r="Y12" s="249">
        <f t="shared" si="5"/>
        <v>0</v>
      </c>
      <c r="Z12" s="51"/>
      <c r="AA12" s="51"/>
      <c r="AD12" s="38"/>
      <c r="AE12" s="38"/>
      <c r="AF12" s="38"/>
      <c r="AG12" s="38"/>
    </row>
    <row r="13" spans="1:193 16371:16383" s="217" customFormat="1" x14ac:dyDescent="0.25">
      <c r="A13" s="144"/>
      <c r="B13" s="364"/>
      <c r="C13" s="223"/>
      <c r="D13" s="364"/>
      <c r="E13" s="364"/>
      <c r="F13" s="314"/>
      <c r="G13" s="314"/>
      <c r="H13" s="314"/>
      <c r="I13" s="314"/>
      <c r="J13" s="314"/>
      <c r="K13" s="314"/>
      <c r="L13" s="314"/>
      <c r="M13" s="314"/>
      <c r="N13" s="438"/>
      <c r="O13" s="429"/>
      <c r="P13" s="429"/>
      <c r="Q13" s="429"/>
      <c r="R13" s="429"/>
      <c r="S13" s="429"/>
      <c r="T13" s="249">
        <f t="shared" si="0"/>
        <v>0</v>
      </c>
      <c r="U13" s="249">
        <f t="shared" si="1"/>
        <v>0</v>
      </c>
      <c r="V13" s="249">
        <f t="shared" si="2"/>
        <v>0</v>
      </c>
      <c r="W13" s="249">
        <f t="shared" si="3"/>
        <v>0</v>
      </c>
      <c r="X13" s="249">
        <f t="shared" si="4"/>
        <v>0</v>
      </c>
      <c r="Y13" s="249">
        <f t="shared" si="5"/>
        <v>0</v>
      </c>
      <c r="Z13" s="51"/>
      <c r="AA13" s="51"/>
      <c r="AD13" s="38"/>
      <c r="AE13" s="38"/>
      <c r="AF13" s="38"/>
      <c r="AG13" s="38"/>
    </row>
    <row r="14" spans="1:193 16371:16383" s="217" customFormat="1" x14ac:dyDescent="0.25">
      <c r="A14" s="144"/>
      <c r="B14" s="364"/>
      <c r="C14" s="223"/>
      <c r="D14" s="364"/>
      <c r="E14" s="364"/>
      <c r="F14" s="314"/>
      <c r="G14" s="314"/>
      <c r="H14" s="314"/>
      <c r="I14" s="314"/>
      <c r="J14" s="314"/>
      <c r="K14" s="314"/>
      <c r="L14" s="314"/>
      <c r="M14" s="314"/>
      <c r="N14" s="438"/>
      <c r="O14" s="429"/>
      <c r="P14" s="429"/>
      <c r="Q14" s="429"/>
      <c r="R14" s="429"/>
      <c r="S14" s="429"/>
      <c r="T14" s="249">
        <f t="shared" si="0"/>
        <v>0</v>
      </c>
      <c r="U14" s="249">
        <f t="shared" si="1"/>
        <v>0</v>
      </c>
      <c r="V14" s="249">
        <f t="shared" si="2"/>
        <v>0</v>
      </c>
      <c r="W14" s="249">
        <f t="shared" si="3"/>
        <v>0</v>
      </c>
      <c r="X14" s="249">
        <f t="shared" si="4"/>
        <v>0</v>
      </c>
      <c r="Y14" s="249">
        <f t="shared" si="5"/>
        <v>0</v>
      </c>
      <c r="Z14" s="51"/>
      <c r="AA14" s="51"/>
      <c r="AD14" s="32"/>
      <c r="AE14" s="38"/>
      <c r="AF14" s="38"/>
      <c r="AG14" s="38"/>
    </row>
    <row r="15" spans="1:193 16371:16383" s="217" customFormat="1" x14ac:dyDescent="0.25">
      <c r="A15" s="144"/>
      <c r="B15" s="364"/>
      <c r="C15" s="223"/>
      <c r="D15" s="364"/>
      <c r="E15" s="364"/>
      <c r="F15" s="436"/>
      <c r="G15" s="314"/>
      <c r="H15" s="314"/>
      <c r="I15" s="314"/>
      <c r="J15" s="314"/>
      <c r="K15" s="314"/>
      <c r="L15" s="314"/>
      <c r="M15" s="314"/>
      <c r="N15" s="438"/>
      <c r="O15" s="429"/>
      <c r="P15" s="429"/>
      <c r="Q15" s="429"/>
      <c r="R15" s="429"/>
      <c r="S15" s="429"/>
      <c r="T15" s="249">
        <f t="shared" si="0"/>
        <v>0</v>
      </c>
      <c r="U15" s="249">
        <f t="shared" si="1"/>
        <v>0</v>
      </c>
      <c r="V15" s="249">
        <f t="shared" si="2"/>
        <v>0</v>
      </c>
      <c r="W15" s="249">
        <f t="shared" si="3"/>
        <v>0</v>
      </c>
      <c r="X15" s="249">
        <f t="shared" si="4"/>
        <v>0</v>
      </c>
      <c r="Y15" s="249">
        <f t="shared" si="5"/>
        <v>0</v>
      </c>
      <c r="Z15" s="51"/>
      <c r="AA15" s="51"/>
      <c r="AD15" s="32"/>
      <c r="AE15" s="38"/>
      <c r="AF15" s="38"/>
      <c r="AG15" s="38"/>
    </row>
    <row r="16" spans="1:193 16371:16383" s="217" customFormat="1" x14ac:dyDescent="0.25">
      <c r="A16" s="144"/>
      <c r="B16" s="364"/>
      <c r="C16" s="223"/>
      <c r="D16" s="364"/>
      <c r="E16" s="364"/>
      <c r="F16" s="436"/>
      <c r="G16" s="314"/>
      <c r="H16" s="314"/>
      <c r="I16" s="314"/>
      <c r="J16" s="314"/>
      <c r="K16" s="314"/>
      <c r="L16" s="314"/>
      <c r="M16" s="314"/>
      <c r="N16" s="438"/>
      <c r="O16" s="429"/>
      <c r="P16" s="429"/>
      <c r="Q16" s="429"/>
      <c r="R16" s="429"/>
      <c r="S16" s="429"/>
      <c r="T16" s="249">
        <f t="shared" si="0"/>
        <v>0</v>
      </c>
      <c r="U16" s="249">
        <f t="shared" si="1"/>
        <v>0</v>
      </c>
      <c r="V16" s="249">
        <f t="shared" si="2"/>
        <v>0</v>
      </c>
      <c r="W16" s="249">
        <f t="shared" si="3"/>
        <v>0</v>
      </c>
      <c r="X16" s="249">
        <f t="shared" si="4"/>
        <v>0</v>
      </c>
      <c r="Y16" s="249">
        <f t="shared" si="5"/>
        <v>0</v>
      </c>
      <c r="Z16" s="51"/>
      <c r="AA16" s="51"/>
      <c r="AD16" s="32"/>
      <c r="AE16" s="38"/>
      <c r="AF16" s="38"/>
      <c r="AG16" s="38"/>
    </row>
    <row r="17" spans="1:33" s="217" customFormat="1" x14ac:dyDescent="0.25">
      <c r="A17" s="144"/>
      <c r="B17" s="364"/>
      <c r="C17" s="223"/>
      <c r="D17" s="364"/>
      <c r="E17" s="364"/>
      <c r="F17" s="314"/>
      <c r="G17" s="314"/>
      <c r="H17" s="314"/>
      <c r="I17" s="314"/>
      <c r="J17" s="314"/>
      <c r="K17" s="314"/>
      <c r="L17" s="314"/>
      <c r="M17" s="314"/>
      <c r="N17" s="438"/>
      <c r="O17" s="429"/>
      <c r="P17" s="429"/>
      <c r="Q17" s="429"/>
      <c r="R17" s="429"/>
      <c r="S17" s="429"/>
      <c r="T17" s="249">
        <f t="shared" si="0"/>
        <v>0</v>
      </c>
      <c r="U17" s="249">
        <f t="shared" si="1"/>
        <v>0</v>
      </c>
      <c r="V17" s="249">
        <f t="shared" si="2"/>
        <v>0</v>
      </c>
      <c r="W17" s="249">
        <f t="shared" si="3"/>
        <v>0</v>
      </c>
      <c r="X17" s="249">
        <f t="shared" si="4"/>
        <v>0</v>
      </c>
      <c r="Y17" s="249">
        <f t="shared" si="5"/>
        <v>0</v>
      </c>
      <c r="Z17" s="51"/>
      <c r="AA17" s="51"/>
      <c r="AD17" s="32"/>
      <c r="AE17" s="38"/>
      <c r="AF17" s="38"/>
      <c r="AG17" s="38"/>
    </row>
    <row r="18" spans="1:33" s="217" customFormat="1" x14ac:dyDescent="0.25">
      <c r="A18" s="144"/>
      <c r="B18" s="223"/>
      <c r="C18" s="314"/>
      <c r="D18" s="364"/>
      <c r="E18" s="435"/>
      <c r="F18" s="314"/>
      <c r="G18" s="314"/>
      <c r="H18" s="314"/>
      <c r="I18" s="314"/>
      <c r="J18" s="314"/>
      <c r="K18" s="314"/>
      <c r="L18" s="314"/>
      <c r="M18" s="314"/>
      <c r="N18" s="438"/>
      <c r="O18" s="429"/>
      <c r="P18" s="429"/>
      <c r="Q18" s="429"/>
      <c r="R18" s="429"/>
      <c r="S18" s="429"/>
      <c r="T18" s="249">
        <f t="shared" si="0"/>
        <v>0</v>
      </c>
      <c r="U18" s="249">
        <f t="shared" si="1"/>
        <v>0</v>
      </c>
      <c r="V18" s="249">
        <f t="shared" si="2"/>
        <v>0</v>
      </c>
      <c r="W18" s="249">
        <f t="shared" si="3"/>
        <v>0</v>
      </c>
      <c r="X18" s="249">
        <f t="shared" si="4"/>
        <v>0</v>
      </c>
      <c r="Y18" s="249">
        <f t="shared" si="5"/>
        <v>0</v>
      </c>
      <c r="Z18" s="51"/>
      <c r="AA18" s="51"/>
      <c r="AD18" s="38"/>
      <c r="AE18" s="38"/>
      <c r="AF18" s="38"/>
      <c r="AG18" s="38"/>
    </row>
    <row r="19" spans="1:33" s="217" customFormat="1" x14ac:dyDescent="0.25">
      <c r="A19" s="144"/>
      <c r="B19" s="223"/>
      <c r="C19" s="314"/>
      <c r="D19" s="364"/>
      <c r="E19" s="435"/>
      <c r="F19" s="314"/>
      <c r="G19" s="314"/>
      <c r="H19" s="314"/>
      <c r="I19" s="314"/>
      <c r="J19" s="314"/>
      <c r="K19" s="314"/>
      <c r="L19" s="314"/>
      <c r="M19" s="314"/>
      <c r="N19" s="438"/>
      <c r="O19" s="429"/>
      <c r="P19" s="429"/>
      <c r="Q19" s="429"/>
      <c r="R19" s="429"/>
      <c r="S19" s="429"/>
      <c r="T19" s="249">
        <f t="shared" si="0"/>
        <v>0</v>
      </c>
      <c r="U19" s="249">
        <f t="shared" si="1"/>
        <v>0</v>
      </c>
      <c r="V19" s="249">
        <f t="shared" si="2"/>
        <v>0</v>
      </c>
      <c r="W19" s="249">
        <f t="shared" si="3"/>
        <v>0</v>
      </c>
      <c r="X19" s="249">
        <f t="shared" si="4"/>
        <v>0</v>
      </c>
      <c r="Y19" s="249">
        <f t="shared" si="5"/>
        <v>0</v>
      </c>
      <c r="Z19" s="51"/>
      <c r="AA19" s="51"/>
      <c r="AD19" s="38"/>
      <c r="AE19" s="38"/>
      <c r="AF19" s="38"/>
      <c r="AG19" s="38"/>
    </row>
    <row r="20" spans="1:33" s="217" customFormat="1" x14ac:dyDescent="0.25">
      <c r="A20" s="144"/>
      <c r="B20" s="223"/>
      <c r="C20" s="314"/>
      <c r="D20" s="364"/>
      <c r="E20" s="435"/>
      <c r="F20" s="314"/>
      <c r="G20" s="314"/>
      <c r="H20" s="314"/>
      <c r="I20" s="314"/>
      <c r="J20" s="314"/>
      <c r="K20" s="314"/>
      <c r="L20" s="314"/>
      <c r="M20" s="314"/>
      <c r="N20" s="438"/>
      <c r="O20" s="429"/>
      <c r="P20" s="429"/>
      <c r="Q20" s="429"/>
      <c r="R20" s="429"/>
      <c r="S20" s="429"/>
      <c r="T20" s="249">
        <f t="shared" si="0"/>
        <v>0</v>
      </c>
      <c r="U20" s="249">
        <f t="shared" si="1"/>
        <v>0</v>
      </c>
      <c r="V20" s="249">
        <f t="shared" si="2"/>
        <v>0</v>
      </c>
      <c r="W20" s="249">
        <f t="shared" si="3"/>
        <v>0</v>
      </c>
      <c r="X20" s="249">
        <f t="shared" si="4"/>
        <v>0</v>
      </c>
      <c r="Y20" s="249">
        <f t="shared" si="5"/>
        <v>0</v>
      </c>
      <c r="Z20" s="51"/>
      <c r="AA20" s="51"/>
      <c r="AD20" s="32"/>
      <c r="AE20" s="38"/>
      <c r="AF20" s="38"/>
      <c r="AG20" s="38"/>
    </row>
    <row r="21" spans="1:33" s="217" customFormat="1" x14ac:dyDescent="0.25">
      <c r="A21" s="144"/>
      <c r="B21" s="223"/>
      <c r="C21" s="314"/>
      <c r="D21" s="364"/>
      <c r="E21" s="435"/>
      <c r="F21" s="436"/>
      <c r="G21" s="314"/>
      <c r="H21" s="314"/>
      <c r="I21" s="314"/>
      <c r="J21" s="314"/>
      <c r="K21" s="314"/>
      <c r="L21" s="314"/>
      <c r="M21" s="314"/>
      <c r="N21" s="438"/>
      <c r="O21" s="429"/>
      <c r="P21" s="429"/>
      <c r="Q21" s="429"/>
      <c r="R21" s="429"/>
      <c r="S21" s="429"/>
      <c r="T21" s="249">
        <f t="shared" si="0"/>
        <v>0</v>
      </c>
      <c r="U21" s="249">
        <f t="shared" si="1"/>
        <v>0</v>
      </c>
      <c r="V21" s="249">
        <f t="shared" si="2"/>
        <v>0</v>
      </c>
      <c r="W21" s="249">
        <f t="shared" si="3"/>
        <v>0</v>
      </c>
      <c r="X21" s="249">
        <f t="shared" si="4"/>
        <v>0</v>
      </c>
      <c r="Y21" s="249">
        <f t="shared" si="5"/>
        <v>0</v>
      </c>
      <c r="Z21" s="51"/>
      <c r="AA21" s="51"/>
      <c r="AD21" s="38"/>
      <c r="AE21" s="38"/>
      <c r="AF21" s="38"/>
      <c r="AG21" s="38"/>
    </row>
    <row r="22" spans="1:33" s="478" customFormat="1" x14ac:dyDescent="0.25">
      <c r="A22" s="193"/>
      <c r="B22" s="223"/>
      <c r="C22" s="314"/>
      <c r="D22" s="364"/>
      <c r="E22" s="435"/>
      <c r="F22" s="477"/>
      <c r="G22" s="314"/>
      <c r="H22" s="314"/>
      <c r="I22" s="314"/>
      <c r="J22" s="314"/>
      <c r="K22" s="314"/>
      <c r="L22" s="314"/>
      <c r="M22" s="314"/>
      <c r="N22" s="438"/>
      <c r="O22" s="429"/>
      <c r="P22" s="429"/>
      <c r="Q22" s="429"/>
      <c r="R22" s="429"/>
      <c r="S22" s="429"/>
      <c r="T22" s="249">
        <f t="shared" si="0"/>
        <v>0</v>
      </c>
      <c r="U22" s="249">
        <f t="shared" si="1"/>
        <v>0</v>
      </c>
      <c r="V22" s="249">
        <f t="shared" si="2"/>
        <v>0</v>
      </c>
      <c r="W22" s="249">
        <f t="shared" si="3"/>
        <v>0</v>
      </c>
      <c r="X22" s="249">
        <f t="shared" si="4"/>
        <v>0</v>
      </c>
      <c r="Y22" s="249">
        <f t="shared" si="5"/>
        <v>0</v>
      </c>
      <c r="Z22" s="185"/>
      <c r="AA22" s="185"/>
      <c r="AD22" s="479"/>
      <c r="AE22" s="479"/>
      <c r="AF22" s="479"/>
      <c r="AG22" s="479"/>
    </row>
    <row r="23" spans="1:33" s="217" customFormat="1" x14ac:dyDescent="0.25">
      <c r="A23" s="144"/>
      <c r="B23" s="223"/>
      <c r="C23" s="223"/>
      <c r="D23" s="223"/>
      <c r="E23" s="435"/>
      <c r="F23" s="436"/>
      <c r="G23" s="314"/>
      <c r="H23" s="314"/>
      <c r="I23" s="314"/>
      <c r="J23" s="314"/>
      <c r="K23" s="314"/>
      <c r="L23" s="314"/>
      <c r="M23" s="314"/>
      <c r="N23" s="438"/>
      <c r="O23" s="429"/>
      <c r="P23" s="429"/>
      <c r="Q23" s="429"/>
      <c r="R23" s="429"/>
      <c r="S23" s="429"/>
      <c r="T23" s="249">
        <f t="shared" si="0"/>
        <v>0</v>
      </c>
      <c r="U23" s="249">
        <f t="shared" si="1"/>
        <v>0</v>
      </c>
      <c r="V23" s="249">
        <f t="shared" si="2"/>
        <v>0</v>
      </c>
      <c r="W23" s="249">
        <f t="shared" si="3"/>
        <v>0</v>
      </c>
      <c r="X23" s="249">
        <f t="shared" si="4"/>
        <v>0</v>
      </c>
      <c r="Y23" s="249">
        <f t="shared" si="5"/>
        <v>0</v>
      </c>
      <c r="Z23" s="51"/>
      <c r="AA23" s="51"/>
      <c r="AD23" s="38"/>
      <c r="AE23" s="38"/>
      <c r="AF23" s="38"/>
      <c r="AG23" s="38"/>
    </row>
    <row r="24" spans="1:33" s="217" customFormat="1" x14ac:dyDescent="0.25">
      <c r="A24" s="144"/>
      <c r="B24" s="223"/>
      <c r="C24" s="223"/>
      <c r="D24" s="223"/>
      <c r="E24" s="435"/>
      <c r="F24" s="436"/>
      <c r="G24" s="314"/>
      <c r="H24" s="314"/>
      <c r="I24" s="314"/>
      <c r="J24" s="314"/>
      <c r="K24" s="314"/>
      <c r="L24" s="314"/>
      <c r="M24" s="314"/>
      <c r="N24" s="438"/>
      <c r="O24" s="429"/>
      <c r="P24" s="429"/>
      <c r="Q24" s="429"/>
      <c r="R24" s="429"/>
      <c r="S24" s="429"/>
      <c r="T24" s="249">
        <f t="shared" si="0"/>
        <v>0</v>
      </c>
      <c r="U24" s="249">
        <f t="shared" si="1"/>
        <v>0</v>
      </c>
      <c r="V24" s="249">
        <f t="shared" si="2"/>
        <v>0</v>
      </c>
      <c r="W24" s="249">
        <f t="shared" si="3"/>
        <v>0</v>
      </c>
      <c r="X24" s="249">
        <f t="shared" si="4"/>
        <v>0</v>
      </c>
      <c r="Y24" s="249">
        <f t="shared" si="5"/>
        <v>0</v>
      </c>
      <c r="Z24" s="51"/>
      <c r="AA24" s="51"/>
      <c r="AD24" s="38"/>
      <c r="AE24" s="38"/>
      <c r="AF24" s="38"/>
      <c r="AG24" s="38"/>
    </row>
    <row r="25" spans="1:33" s="217" customFormat="1" x14ac:dyDescent="0.25">
      <c r="A25" s="144"/>
      <c r="B25" s="223"/>
      <c r="C25" s="223"/>
      <c r="D25" s="223"/>
      <c r="E25" s="435"/>
      <c r="F25" s="436"/>
      <c r="G25" s="314"/>
      <c r="H25" s="314"/>
      <c r="I25" s="314"/>
      <c r="J25" s="314"/>
      <c r="K25" s="314"/>
      <c r="L25" s="314"/>
      <c r="M25" s="314"/>
      <c r="N25" s="314"/>
      <c r="O25" s="429"/>
      <c r="P25" s="429"/>
      <c r="Q25" s="429"/>
      <c r="R25" s="429"/>
      <c r="S25" s="429"/>
      <c r="T25" s="249">
        <f t="shared" si="0"/>
        <v>0</v>
      </c>
      <c r="U25" s="249">
        <f t="shared" si="1"/>
        <v>0</v>
      </c>
      <c r="V25" s="249">
        <f t="shared" si="2"/>
        <v>0</v>
      </c>
      <c r="W25" s="249">
        <f t="shared" si="3"/>
        <v>0</v>
      </c>
      <c r="X25" s="249">
        <f t="shared" si="4"/>
        <v>0</v>
      </c>
      <c r="Y25" s="249">
        <f t="shared" si="5"/>
        <v>0</v>
      </c>
      <c r="Z25" s="51"/>
      <c r="AA25" s="51"/>
      <c r="AD25" s="38"/>
      <c r="AE25" s="38"/>
      <c r="AF25" s="38"/>
      <c r="AG25" s="38"/>
    </row>
    <row r="26" spans="1:33" s="217" customFormat="1" x14ac:dyDescent="0.25">
      <c r="A26" s="144"/>
      <c r="B26" s="223"/>
      <c r="C26" s="223"/>
      <c r="D26" s="223"/>
      <c r="E26" s="435"/>
      <c r="F26" s="436"/>
      <c r="G26" s="314"/>
      <c r="H26" s="314"/>
      <c r="I26" s="314"/>
      <c r="J26" s="314"/>
      <c r="K26" s="314"/>
      <c r="L26" s="314"/>
      <c r="M26" s="314"/>
      <c r="N26" s="438"/>
      <c r="O26" s="429"/>
      <c r="P26" s="429"/>
      <c r="Q26" s="429"/>
      <c r="R26" s="429"/>
      <c r="S26" s="429"/>
      <c r="T26" s="249">
        <f t="shared" si="0"/>
        <v>0</v>
      </c>
      <c r="U26" s="249">
        <f t="shared" si="1"/>
        <v>0</v>
      </c>
      <c r="V26" s="249">
        <f t="shared" si="2"/>
        <v>0</v>
      </c>
      <c r="W26" s="249">
        <f t="shared" si="3"/>
        <v>0</v>
      </c>
      <c r="X26" s="249">
        <f t="shared" si="4"/>
        <v>0</v>
      </c>
      <c r="Y26" s="249">
        <f t="shared" si="5"/>
        <v>0</v>
      </c>
      <c r="Z26" s="51"/>
      <c r="AA26" s="51"/>
      <c r="AD26" s="38"/>
      <c r="AE26" s="38"/>
      <c r="AF26" s="38"/>
      <c r="AG26" s="38"/>
    </row>
    <row r="27" spans="1:33" s="217" customFormat="1" x14ac:dyDescent="0.25">
      <c r="A27" s="144"/>
      <c r="B27" s="223"/>
      <c r="C27" s="223"/>
      <c r="D27" s="223"/>
      <c r="E27" s="435"/>
      <c r="F27" s="436"/>
      <c r="G27" s="314"/>
      <c r="H27" s="314"/>
      <c r="I27" s="314"/>
      <c r="J27" s="314"/>
      <c r="K27" s="314"/>
      <c r="L27" s="314"/>
      <c r="M27" s="314"/>
      <c r="N27" s="438"/>
      <c r="O27" s="429"/>
      <c r="P27" s="429"/>
      <c r="Q27" s="429"/>
      <c r="R27" s="429"/>
      <c r="S27" s="429"/>
      <c r="T27" s="249">
        <f t="shared" si="0"/>
        <v>0</v>
      </c>
      <c r="U27" s="249">
        <f t="shared" si="1"/>
        <v>0</v>
      </c>
      <c r="V27" s="249">
        <f t="shared" si="2"/>
        <v>0</v>
      </c>
      <c r="W27" s="249">
        <f t="shared" si="3"/>
        <v>0</v>
      </c>
      <c r="X27" s="249">
        <f t="shared" si="4"/>
        <v>0</v>
      </c>
      <c r="Y27" s="249">
        <f t="shared" si="5"/>
        <v>0</v>
      </c>
      <c r="Z27" s="51"/>
      <c r="AA27" s="51"/>
      <c r="AD27" s="38"/>
      <c r="AE27" s="38"/>
      <c r="AF27" s="38"/>
      <c r="AG27" s="38"/>
    </row>
    <row r="28" spans="1:33" s="217" customFormat="1" x14ac:dyDescent="0.25">
      <c r="A28" s="144"/>
      <c r="B28" s="223"/>
      <c r="C28" s="223"/>
      <c r="D28" s="223"/>
      <c r="E28" s="435"/>
      <c r="F28" s="436"/>
      <c r="G28" s="314"/>
      <c r="H28" s="314"/>
      <c r="I28" s="314"/>
      <c r="J28" s="314"/>
      <c r="K28" s="314"/>
      <c r="L28" s="314"/>
      <c r="M28" s="314"/>
      <c r="N28" s="314"/>
      <c r="O28" s="429"/>
      <c r="P28" s="429"/>
      <c r="Q28" s="429"/>
      <c r="R28" s="429"/>
      <c r="S28" s="429"/>
      <c r="T28" s="249">
        <f t="shared" si="0"/>
        <v>0</v>
      </c>
      <c r="U28" s="249">
        <f t="shared" si="1"/>
        <v>0</v>
      </c>
      <c r="V28" s="249">
        <f t="shared" si="2"/>
        <v>0</v>
      </c>
      <c r="W28" s="249">
        <f t="shared" si="3"/>
        <v>0</v>
      </c>
      <c r="X28" s="249">
        <f t="shared" si="4"/>
        <v>0</v>
      </c>
      <c r="Y28" s="249">
        <f t="shared" si="5"/>
        <v>0</v>
      </c>
      <c r="Z28" s="51"/>
      <c r="AA28" s="51"/>
      <c r="AD28" s="32"/>
      <c r="AE28" s="38"/>
      <c r="AF28" s="38"/>
      <c r="AG28" s="38"/>
    </row>
    <row r="29" spans="1:33" s="217" customFormat="1" x14ac:dyDescent="0.25">
      <c r="A29" s="144"/>
      <c r="B29" s="223"/>
      <c r="C29" s="223"/>
      <c r="D29" s="223"/>
      <c r="E29" s="435"/>
      <c r="F29" s="436"/>
      <c r="G29" s="314"/>
      <c r="H29" s="314"/>
      <c r="I29" s="314"/>
      <c r="J29" s="314"/>
      <c r="K29" s="314"/>
      <c r="L29" s="314"/>
      <c r="M29" s="314"/>
      <c r="N29" s="438"/>
      <c r="O29" s="429"/>
      <c r="P29" s="429"/>
      <c r="Q29" s="429"/>
      <c r="R29" s="429"/>
      <c r="S29" s="429"/>
      <c r="T29" s="249">
        <f t="shared" si="0"/>
        <v>0</v>
      </c>
      <c r="U29" s="249">
        <f t="shared" si="1"/>
        <v>0</v>
      </c>
      <c r="V29" s="249">
        <f t="shared" si="2"/>
        <v>0</v>
      </c>
      <c r="W29" s="249">
        <f t="shared" si="3"/>
        <v>0</v>
      </c>
      <c r="X29" s="249">
        <f t="shared" si="4"/>
        <v>0</v>
      </c>
      <c r="Y29" s="249">
        <f t="shared" si="5"/>
        <v>0</v>
      </c>
      <c r="Z29" s="51"/>
      <c r="AA29" s="51"/>
      <c r="AD29" s="38"/>
      <c r="AE29" s="38"/>
      <c r="AF29" s="38"/>
      <c r="AG29" s="38"/>
    </row>
    <row r="30" spans="1:33" s="217" customFormat="1" x14ac:dyDescent="0.25">
      <c r="A30" s="144"/>
      <c r="B30" s="223"/>
      <c r="C30" s="223"/>
      <c r="D30" s="223"/>
      <c r="E30" s="435"/>
      <c r="F30" s="436"/>
      <c r="G30" s="314"/>
      <c r="H30" s="314"/>
      <c r="I30" s="314"/>
      <c r="J30" s="314"/>
      <c r="K30" s="314"/>
      <c r="L30" s="314"/>
      <c r="M30" s="314"/>
      <c r="N30" s="438"/>
      <c r="O30" s="429"/>
      <c r="P30" s="429"/>
      <c r="Q30" s="429"/>
      <c r="R30" s="429"/>
      <c r="S30" s="429"/>
      <c r="T30" s="249">
        <f t="shared" si="0"/>
        <v>0</v>
      </c>
      <c r="U30" s="249">
        <f t="shared" si="1"/>
        <v>0</v>
      </c>
      <c r="V30" s="249">
        <f t="shared" si="2"/>
        <v>0</v>
      </c>
      <c r="W30" s="249">
        <f t="shared" si="3"/>
        <v>0</v>
      </c>
      <c r="X30" s="249">
        <f t="shared" si="4"/>
        <v>0</v>
      </c>
      <c r="Y30" s="249">
        <f t="shared" si="5"/>
        <v>0</v>
      </c>
      <c r="Z30" s="51"/>
      <c r="AA30" s="51"/>
      <c r="AD30" s="38"/>
      <c r="AE30" s="38"/>
      <c r="AF30" s="38"/>
      <c r="AG30" s="38"/>
    </row>
    <row r="31" spans="1:33" s="217" customFormat="1" x14ac:dyDescent="0.25">
      <c r="A31" s="144"/>
      <c r="B31" s="223"/>
      <c r="C31" s="223"/>
      <c r="D31" s="223"/>
      <c r="E31" s="223"/>
      <c r="F31" s="436"/>
      <c r="G31" s="314"/>
      <c r="H31" s="314"/>
      <c r="I31" s="314"/>
      <c r="J31" s="314"/>
      <c r="K31" s="314"/>
      <c r="L31" s="314"/>
      <c r="M31" s="314"/>
      <c r="N31" s="438"/>
      <c r="O31" s="429"/>
      <c r="P31" s="429"/>
      <c r="Q31" s="429"/>
      <c r="R31" s="429"/>
      <c r="S31" s="429"/>
      <c r="T31" s="249">
        <f t="shared" si="0"/>
        <v>0</v>
      </c>
      <c r="U31" s="249">
        <f t="shared" si="1"/>
        <v>0</v>
      </c>
      <c r="V31" s="249">
        <f t="shared" si="2"/>
        <v>0</v>
      </c>
      <c r="W31" s="249">
        <f t="shared" si="3"/>
        <v>0</v>
      </c>
      <c r="X31" s="249">
        <f t="shared" si="4"/>
        <v>0</v>
      </c>
      <c r="Y31" s="249">
        <f t="shared" si="5"/>
        <v>0</v>
      </c>
      <c r="Z31" s="51"/>
      <c r="AA31" s="51"/>
      <c r="AD31" s="32"/>
      <c r="AE31" s="38"/>
      <c r="AF31" s="38"/>
      <c r="AG31" s="38"/>
    </row>
    <row r="32" spans="1:33" s="217" customFormat="1" x14ac:dyDescent="0.25">
      <c r="A32" s="144"/>
      <c r="B32" s="223"/>
      <c r="C32" s="223"/>
      <c r="D32" s="223"/>
      <c r="E32" s="223"/>
      <c r="F32" s="436"/>
      <c r="G32" s="314"/>
      <c r="H32" s="314"/>
      <c r="I32" s="314"/>
      <c r="J32" s="314"/>
      <c r="K32" s="314"/>
      <c r="L32" s="314"/>
      <c r="M32" s="314"/>
      <c r="N32" s="438"/>
      <c r="O32" s="429"/>
      <c r="P32" s="429"/>
      <c r="Q32" s="429"/>
      <c r="R32" s="429"/>
      <c r="S32" s="429"/>
      <c r="T32" s="249">
        <f t="shared" si="0"/>
        <v>0</v>
      </c>
      <c r="U32" s="249">
        <f t="shared" si="1"/>
        <v>0</v>
      </c>
      <c r="V32" s="249">
        <f t="shared" si="2"/>
        <v>0</v>
      </c>
      <c r="W32" s="249">
        <f t="shared" si="3"/>
        <v>0</v>
      </c>
      <c r="X32" s="249">
        <f t="shared" si="4"/>
        <v>0</v>
      </c>
      <c r="Y32" s="249">
        <f t="shared" si="5"/>
        <v>0</v>
      </c>
      <c r="Z32" s="51"/>
      <c r="AA32" s="51"/>
      <c r="AD32" s="38"/>
      <c r="AE32" s="38"/>
      <c r="AF32" s="38"/>
      <c r="AG32" s="38"/>
    </row>
    <row r="33" spans="1:33" s="481" customFormat="1" x14ac:dyDescent="0.25">
      <c r="A33" s="193"/>
      <c r="B33" s="223"/>
      <c r="C33" s="223"/>
      <c r="D33" s="223"/>
      <c r="E33" s="223"/>
      <c r="F33" s="314"/>
      <c r="G33" s="314"/>
      <c r="H33" s="477"/>
      <c r="I33" s="477"/>
      <c r="J33" s="314"/>
      <c r="K33" s="314"/>
      <c r="L33" s="314"/>
      <c r="M33" s="314"/>
      <c r="N33" s="314"/>
      <c r="O33" s="429"/>
      <c r="P33" s="429"/>
      <c r="Q33" s="429"/>
      <c r="R33" s="429"/>
      <c r="S33" s="429"/>
      <c r="T33" s="249">
        <f t="shared" si="0"/>
        <v>0</v>
      </c>
      <c r="U33" s="249">
        <f t="shared" si="1"/>
        <v>0</v>
      </c>
      <c r="V33" s="249">
        <f t="shared" si="2"/>
        <v>0</v>
      </c>
      <c r="W33" s="249">
        <f t="shared" si="3"/>
        <v>0</v>
      </c>
      <c r="X33" s="249">
        <f t="shared" si="4"/>
        <v>0</v>
      </c>
      <c r="Y33" s="249">
        <f t="shared" si="5"/>
        <v>0</v>
      </c>
      <c r="Z33" s="480"/>
      <c r="AA33" s="480"/>
      <c r="AD33" s="482"/>
      <c r="AE33" s="479"/>
      <c r="AF33" s="479"/>
      <c r="AG33" s="479"/>
    </row>
    <row r="34" spans="1:33" s="481" customFormat="1" x14ac:dyDescent="0.25">
      <c r="A34" s="193"/>
      <c r="B34" s="223"/>
      <c r="C34" s="223"/>
      <c r="D34" s="223"/>
      <c r="E34" s="314"/>
      <c r="F34" s="477"/>
      <c r="G34" s="314"/>
      <c r="H34" s="314"/>
      <c r="I34" s="314"/>
      <c r="J34" s="314"/>
      <c r="K34" s="314"/>
      <c r="L34" s="314"/>
      <c r="M34" s="314"/>
      <c r="N34" s="314"/>
      <c r="O34" s="429"/>
      <c r="P34" s="429"/>
      <c r="Q34" s="429"/>
      <c r="R34" s="429"/>
      <c r="S34" s="429"/>
      <c r="T34" s="249">
        <f t="shared" si="0"/>
        <v>0</v>
      </c>
      <c r="U34" s="249">
        <f t="shared" si="1"/>
        <v>0</v>
      </c>
      <c r="V34" s="249">
        <f t="shared" si="2"/>
        <v>0</v>
      </c>
      <c r="W34" s="249">
        <f t="shared" si="3"/>
        <v>0</v>
      </c>
      <c r="X34" s="249">
        <f t="shared" si="4"/>
        <v>0</v>
      </c>
      <c r="Y34" s="249">
        <f t="shared" si="5"/>
        <v>0</v>
      </c>
      <c r="Z34" s="480"/>
      <c r="AA34" s="480"/>
      <c r="AD34" s="482"/>
      <c r="AE34" s="479"/>
      <c r="AF34" s="479"/>
      <c r="AG34" s="479"/>
    </row>
    <row r="35" spans="1:33" s="481" customFormat="1" x14ac:dyDescent="0.25">
      <c r="A35" s="193"/>
      <c r="B35" s="223"/>
      <c r="C35" s="223"/>
      <c r="D35" s="223"/>
      <c r="E35" s="314"/>
      <c r="F35" s="477"/>
      <c r="G35" s="314"/>
      <c r="H35" s="314"/>
      <c r="I35" s="314"/>
      <c r="J35" s="314"/>
      <c r="K35" s="314"/>
      <c r="L35" s="314"/>
      <c r="M35" s="314"/>
      <c r="N35" s="314"/>
      <c r="O35" s="429"/>
      <c r="P35" s="429"/>
      <c r="Q35" s="429"/>
      <c r="R35" s="429"/>
      <c r="S35" s="429"/>
      <c r="T35" s="249">
        <f t="shared" si="0"/>
        <v>0</v>
      </c>
      <c r="U35" s="249">
        <f t="shared" si="1"/>
        <v>0</v>
      </c>
      <c r="V35" s="249">
        <f t="shared" si="2"/>
        <v>0</v>
      </c>
      <c r="W35" s="249">
        <f t="shared" si="3"/>
        <v>0</v>
      </c>
      <c r="X35" s="249">
        <f t="shared" si="4"/>
        <v>0</v>
      </c>
      <c r="Y35" s="249">
        <f t="shared" si="5"/>
        <v>0</v>
      </c>
      <c r="Z35" s="480"/>
      <c r="AA35" s="480"/>
      <c r="AD35" s="479"/>
      <c r="AE35" s="479"/>
      <c r="AF35" s="479"/>
      <c r="AG35" s="479"/>
    </row>
    <row r="36" spans="1:33" s="481" customFormat="1" x14ac:dyDescent="0.25">
      <c r="A36" s="193"/>
      <c r="B36" s="223"/>
      <c r="C36" s="223"/>
      <c r="D36" s="223"/>
      <c r="E36" s="223"/>
      <c r="F36" s="477"/>
      <c r="G36" s="314"/>
      <c r="H36" s="314"/>
      <c r="I36" s="314"/>
      <c r="J36" s="314"/>
      <c r="K36" s="314"/>
      <c r="L36" s="314"/>
      <c r="M36" s="314"/>
      <c r="N36" s="438"/>
      <c r="O36" s="429"/>
      <c r="P36" s="429"/>
      <c r="Q36" s="429"/>
      <c r="R36" s="429"/>
      <c r="S36" s="429"/>
      <c r="T36" s="249">
        <f t="shared" si="0"/>
        <v>0</v>
      </c>
      <c r="U36" s="249">
        <f t="shared" si="1"/>
        <v>0</v>
      </c>
      <c r="V36" s="249">
        <f t="shared" si="2"/>
        <v>0</v>
      </c>
      <c r="W36" s="249">
        <f t="shared" si="3"/>
        <v>0</v>
      </c>
      <c r="X36" s="249">
        <f t="shared" si="4"/>
        <v>0</v>
      </c>
      <c r="Y36" s="249">
        <f t="shared" si="5"/>
        <v>0</v>
      </c>
      <c r="Z36" s="480"/>
      <c r="AA36" s="480"/>
      <c r="AD36" s="479"/>
      <c r="AE36" s="479"/>
      <c r="AF36" s="479"/>
      <c r="AG36" s="479"/>
    </row>
    <row r="37" spans="1:33" s="398" customFormat="1" x14ac:dyDescent="0.25">
      <c r="A37" s="144"/>
      <c r="B37" s="223"/>
      <c r="C37" s="223"/>
      <c r="D37" s="223"/>
      <c r="E37" s="223"/>
      <c r="F37" s="314"/>
      <c r="G37" s="314"/>
      <c r="H37" s="314"/>
      <c r="I37" s="314"/>
      <c r="J37" s="314"/>
      <c r="K37" s="314"/>
      <c r="L37" s="314"/>
      <c r="M37" s="314"/>
      <c r="N37" s="438"/>
      <c r="O37" s="429"/>
      <c r="P37" s="429"/>
      <c r="Q37" s="429"/>
      <c r="R37" s="429"/>
      <c r="S37" s="429"/>
      <c r="T37" s="249">
        <f t="shared" si="0"/>
        <v>0</v>
      </c>
      <c r="U37" s="249">
        <f t="shared" si="1"/>
        <v>0</v>
      </c>
      <c r="V37" s="249">
        <f t="shared" si="2"/>
        <v>0</v>
      </c>
      <c r="W37" s="249">
        <f t="shared" si="3"/>
        <v>0</v>
      </c>
      <c r="X37" s="249">
        <f t="shared" si="4"/>
        <v>0</v>
      </c>
      <c r="Y37" s="249">
        <f t="shared" si="5"/>
        <v>0</v>
      </c>
      <c r="Z37" s="276"/>
      <c r="AA37" s="276"/>
      <c r="AD37" s="38"/>
      <c r="AE37" s="38"/>
      <c r="AF37" s="38"/>
      <c r="AG37" s="38"/>
    </row>
    <row r="38" spans="1:33" s="398" customFormat="1" x14ac:dyDescent="0.25">
      <c r="A38" s="144"/>
      <c r="B38" s="223"/>
      <c r="C38" s="223"/>
      <c r="D38" s="223"/>
      <c r="E38" s="223"/>
      <c r="F38" s="314"/>
      <c r="G38" s="314"/>
      <c r="H38" s="314"/>
      <c r="I38" s="314"/>
      <c r="J38" s="314"/>
      <c r="K38" s="314"/>
      <c r="L38" s="314"/>
      <c r="M38" s="314"/>
      <c r="N38" s="438"/>
      <c r="O38" s="429"/>
      <c r="P38" s="429"/>
      <c r="Q38" s="429"/>
      <c r="R38" s="429"/>
      <c r="S38" s="429"/>
      <c r="T38" s="249">
        <f t="shared" si="0"/>
        <v>0</v>
      </c>
      <c r="U38" s="249">
        <f t="shared" si="1"/>
        <v>0</v>
      </c>
      <c r="V38" s="249">
        <f t="shared" si="2"/>
        <v>0</v>
      </c>
      <c r="W38" s="249">
        <f t="shared" si="3"/>
        <v>0</v>
      </c>
      <c r="X38" s="249">
        <f t="shared" si="4"/>
        <v>0</v>
      </c>
      <c r="Y38" s="249">
        <f t="shared" si="5"/>
        <v>0</v>
      </c>
      <c r="Z38" s="276"/>
      <c r="AA38" s="276"/>
      <c r="AD38" s="38"/>
      <c r="AE38" s="38"/>
      <c r="AF38" s="38"/>
      <c r="AG38" s="38"/>
    </row>
    <row r="39" spans="1:33" s="398" customFormat="1" x14ac:dyDescent="0.25">
      <c r="A39" s="144"/>
      <c r="B39" s="223"/>
      <c r="C39" s="223"/>
      <c r="D39" s="223"/>
      <c r="E39" s="223"/>
      <c r="F39" s="437"/>
      <c r="G39" s="314"/>
      <c r="H39" s="223"/>
      <c r="I39" s="314"/>
      <c r="J39" s="223"/>
      <c r="K39" s="223"/>
      <c r="L39" s="223"/>
      <c r="M39" s="223"/>
      <c r="N39" s="428"/>
      <c r="O39" s="429"/>
      <c r="P39" s="430"/>
      <c r="Q39" s="430"/>
      <c r="R39" s="430"/>
      <c r="S39" s="430"/>
      <c r="T39" s="249">
        <f t="shared" si="0"/>
        <v>0</v>
      </c>
      <c r="U39" s="249">
        <f t="shared" si="1"/>
        <v>0</v>
      </c>
      <c r="V39" s="249">
        <f t="shared" si="2"/>
        <v>0</v>
      </c>
      <c r="W39" s="249">
        <f t="shared" si="3"/>
        <v>0</v>
      </c>
      <c r="X39" s="249">
        <f t="shared" si="4"/>
        <v>0</v>
      </c>
      <c r="Y39" s="249">
        <f t="shared" si="5"/>
        <v>0</v>
      </c>
      <c r="Z39" s="276"/>
      <c r="AA39" s="276"/>
      <c r="AD39" s="148"/>
      <c r="AE39" s="38"/>
      <c r="AF39" s="38"/>
      <c r="AG39" s="38"/>
    </row>
    <row r="40" spans="1:33" s="481" customFormat="1" x14ac:dyDescent="0.25">
      <c r="A40" s="193"/>
      <c r="B40" s="223"/>
      <c r="C40" s="223"/>
      <c r="D40" s="223"/>
      <c r="E40" s="223"/>
      <c r="F40" s="483"/>
      <c r="G40" s="314"/>
      <c r="H40" s="223"/>
      <c r="I40" s="314"/>
      <c r="J40" s="223"/>
      <c r="K40" s="223"/>
      <c r="L40" s="223"/>
      <c r="M40" s="223"/>
      <c r="N40" s="428"/>
      <c r="O40" s="429"/>
      <c r="P40" s="430"/>
      <c r="Q40" s="430"/>
      <c r="R40" s="430"/>
      <c r="S40" s="430"/>
      <c r="T40" s="249">
        <f t="shared" si="0"/>
        <v>0</v>
      </c>
      <c r="U40" s="249">
        <f t="shared" si="1"/>
        <v>0</v>
      </c>
      <c r="V40" s="249">
        <f t="shared" si="2"/>
        <v>0</v>
      </c>
      <c r="W40" s="249">
        <f t="shared" si="3"/>
        <v>0</v>
      </c>
      <c r="X40" s="249">
        <f t="shared" si="4"/>
        <v>0</v>
      </c>
      <c r="Y40" s="249">
        <f t="shared" si="5"/>
        <v>0</v>
      </c>
      <c r="Z40" s="480"/>
      <c r="AA40" s="480"/>
      <c r="AD40" s="484"/>
      <c r="AE40" s="479"/>
      <c r="AF40" s="479"/>
      <c r="AG40" s="479"/>
    </row>
    <row r="41" spans="1:33" s="481" customFormat="1" x14ac:dyDescent="0.25">
      <c r="A41" s="193"/>
      <c r="B41" s="223"/>
      <c r="C41" s="223"/>
      <c r="D41" s="223"/>
      <c r="E41" s="223"/>
      <c r="F41" s="437"/>
      <c r="G41" s="314"/>
      <c r="H41" s="223"/>
      <c r="I41" s="223"/>
      <c r="J41" s="223"/>
      <c r="K41" s="223"/>
      <c r="L41" s="223"/>
      <c r="M41" s="223"/>
      <c r="N41" s="428"/>
      <c r="O41" s="429"/>
      <c r="P41" s="430"/>
      <c r="Q41" s="430"/>
      <c r="R41" s="430"/>
      <c r="S41" s="430"/>
      <c r="T41" s="249">
        <f t="shared" si="0"/>
        <v>0</v>
      </c>
      <c r="U41" s="249">
        <f t="shared" si="1"/>
        <v>0</v>
      </c>
      <c r="V41" s="249">
        <f t="shared" si="2"/>
        <v>0</v>
      </c>
      <c r="W41" s="249">
        <f t="shared" si="3"/>
        <v>0</v>
      </c>
      <c r="X41" s="249">
        <f t="shared" si="4"/>
        <v>0</v>
      </c>
      <c r="Y41" s="249">
        <f t="shared" si="5"/>
        <v>0</v>
      </c>
      <c r="Z41" s="480"/>
      <c r="AA41" s="480"/>
      <c r="AD41" s="478"/>
      <c r="AE41" s="479"/>
      <c r="AF41" s="479"/>
      <c r="AG41" s="479"/>
    </row>
    <row r="42" spans="1:33" s="398" customFormat="1" x14ac:dyDescent="0.25">
      <c r="A42" s="144"/>
      <c r="B42" s="223"/>
      <c r="C42" s="223"/>
      <c r="D42" s="223"/>
      <c r="E42" s="223"/>
      <c r="F42" s="436"/>
      <c r="G42" s="314"/>
      <c r="H42" s="223"/>
      <c r="I42" s="314"/>
      <c r="J42" s="223"/>
      <c r="K42" s="223"/>
      <c r="L42" s="223"/>
      <c r="M42" s="223"/>
      <c r="N42" s="428"/>
      <c r="O42" s="429"/>
      <c r="P42" s="430"/>
      <c r="Q42" s="430"/>
      <c r="R42" s="430"/>
      <c r="S42" s="430"/>
      <c r="T42" s="249">
        <f t="shared" si="0"/>
        <v>0</v>
      </c>
      <c r="U42" s="249">
        <f t="shared" si="1"/>
        <v>0</v>
      </c>
      <c r="V42" s="249">
        <f t="shared" si="2"/>
        <v>0</v>
      </c>
      <c r="W42" s="249">
        <f t="shared" si="3"/>
        <v>0</v>
      </c>
      <c r="X42" s="249">
        <f t="shared" si="4"/>
        <v>0</v>
      </c>
      <c r="Y42" s="249">
        <f t="shared" si="5"/>
        <v>0</v>
      </c>
      <c r="Z42" s="276"/>
      <c r="AA42" s="276"/>
      <c r="AD42" s="217"/>
      <c r="AE42" s="38"/>
      <c r="AF42" s="38"/>
      <c r="AG42" s="38"/>
    </row>
    <row r="43" spans="1:33" s="398" customFormat="1" x14ac:dyDescent="0.25">
      <c r="A43" s="144"/>
      <c r="B43" s="223"/>
      <c r="C43" s="223"/>
      <c r="D43" s="223"/>
      <c r="E43" s="223"/>
      <c r="F43" s="437"/>
      <c r="G43" s="314"/>
      <c r="H43" s="223"/>
      <c r="I43" s="314"/>
      <c r="J43" s="223"/>
      <c r="K43" s="223"/>
      <c r="L43" s="223"/>
      <c r="M43" s="223"/>
      <c r="N43" s="428"/>
      <c r="O43" s="429"/>
      <c r="P43" s="430"/>
      <c r="Q43" s="430"/>
      <c r="R43" s="430"/>
      <c r="S43" s="430"/>
      <c r="T43" s="249">
        <f t="shared" si="0"/>
        <v>0</v>
      </c>
      <c r="U43" s="249">
        <f t="shared" si="1"/>
        <v>0</v>
      </c>
      <c r="V43" s="249">
        <f t="shared" si="2"/>
        <v>0</v>
      </c>
      <c r="W43" s="249">
        <f t="shared" si="3"/>
        <v>0</v>
      </c>
      <c r="X43" s="249">
        <f t="shared" si="4"/>
        <v>0</v>
      </c>
      <c r="Y43" s="249">
        <f t="shared" si="5"/>
        <v>0</v>
      </c>
      <c r="Z43" s="276"/>
      <c r="AA43" s="276"/>
      <c r="AD43" s="217"/>
      <c r="AE43" s="217"/>
      <c r="AF43" s="38"/>
      <c r="AG43" s="38"/>
    </row>
    <row r="44" spans="1:33" s="398" customFormat="1" x14ac:dyDescent="0.25">
      <c r="A44" s="144"/>
      <c r="B44" s="223"/>
      <c r="C44" s="223"/>
      <c r="D44" s="223"/>
      <c r="E44" s="223"/>
      <c r="F44" s="437"/>
      <c r="G44" s="314"/>
      <c r="H44" s="223"/>
      <c r="I44" s="223"/>
      <c r="J44" s="223"/>
      <c r="K44" s="223"/>
      <c r="L44" s="223"/>
      <c r="M44" s="223"/>
      <c r="N44" s="428"/>
      <c r="O44" s="429"/>
      <c r="P44" s="430"/>
      <c r="Q44" s="430"/>
      <c r="R44" s="430"/>
      <c r="S44" s="430"/>
      <c r="T44" s="249">
        <f t="shared" si="0"/>
        <v>0</v>
      </c>
      <c r="U44" s="249">
        <f t="shared" si="1"/>
        <v>0</v>
      </c>
      <c r="V44" s="249">
        <f t="shared" si="2"/>
        <v>0</v>
      </c>
      <c r="W44" s="249">
        <f t="shared" si="3"/>
        <v>0</v>
      </c>
      <c r="X44" s="249">
        <f t="shared" si="4"/>
        <v>0</v>
      </c>
      <c r="Y44" s="249">
        <f t="shared" si="5"/>
        <v>0</v>
      </c>
      <c r="Z44" s="276"/>
      <c r="AA44" s="276"/>
      <c r="AD44" s="217"/>
      <c r="AE44" s="217"/>
      <c r="AF44" s="38"/>
      <c r="AG44" s="38"/>
    </row>
    <row r="45" spans="1:33" s="398" customFormat="1" x14ac:dyDescent="0.25">
      <c r="A45" s="144"/>
      <c r="B45" s="223"/>
      <c r="C45" s="223"/>
      <c r="D45" s="223"/>
      <c r="E45" s="223"/>
      <c r="F45" s="437"/>
      <c r="G45" s="314"/>
      <c r="H45" s="223"/>
      <c r="I45" s="223"/>
      <c r="J45" s="223"/>
      <c r="K45" s="223"/>
      <c r="L45" s="223"/>
      <c r="M45" s="223"/>
      <c r="N45" s="428"/>
      <c r="O45" s="429"/>
      <c r="P45" s="430"/>
      <c r="Q45" s="430"/>
      <c r="R45" s="430"/>
      <c r="S45" s="430"/>
      <c r="T45" s="249">
        <f t="shared" si="0"/>
        <v>0</v>
      </c>
      <c r="U45" s="249">
        <f t="shared" si="1"/>
        <v>0</v>
      </c>
      <c r="V45" s="249">
        <f t="shared" si="2"/>
        <v>0</v>
      </c>
      <c r="W45" s="249">
        <f t="shared" si="3"/>
        <v>0</v>
      </c>
      <c r="X45" s="249">
        <f t="shared" si="4"/>
        <v>0</v>
      </c>
      <c r="Y45" s="249">
        <f t="shared" si="5"/>
        <v>0</v>
      </c>
      <c r="Z45" s="276"/>
      <c r="AA45" s="276"/>
      <c r="AD45" s="217"/>
      <c r="AE45" s="217"/>
      <c r="AF45" s="38"/>
      <c r="AG45" s="38"/>
    </row>
    <row r="46" spans="1:33" s="15" customFormat="1" x14ac:dyDescent="0.25">
      <c r="A46" s="144"/>
      <c r="B46" s="50"/>
      <c r="C46" s="50"/>
      <c r="D46" s="50"/>
      <c r="E46" s="433"/>
      <c r="F46" s="50"/>
      <c r="G46" s="50"/>
      <c r="H46" s="50"/>
      <c r="I46" s="50"/>
      <c r="J46" s="50"/>
      <c r="K46" s="50"/>
      <c r="L46" s="50"/>
      <c r="M46" s="50"/>
      <c r="N46" s="274"/>
      <c r="O46" s="206"/>
      <c r="P46" s="249"/>
      <c r="Q46" s="249"/>
      <c r="R46" s="249"/>
      <c r="S46" s="249"/>
      <c r="T46" s="249">
        <f t="shared" si="0"/>
        <v>0</v>
      </c>
      <c r="U46" s="249">
        <f t="shared" si="1"/>
        <v>0</v>
      </c>
      <c r="V46" s="249">
        <f t="shared" si="2"/>
        <v>0</v>
      </c>
      <c r="W46" s="249">
        <f t="shared" si="3"/>
        <v>0</v>
      </c>
      <c r="X46" s="249">
        <f t="shared" si="4"/>
        <v>0</v>
      </c>
      <c r="Y46" s="249">
        <f t="shared" si="5"/>
        <v>0</v>
      </c>
      <c r="Z46" s="276"/>
      <c r="AA46" s="276"/>
      <c r="AD46" s="218"/>
      <c r="AE46" s="218"/>
      <c r="AF46" s="218"/>
      <c r="AG46" s="218"/>
    </row>
    <row r="47" spans="1:33" s="15" customFormat="1" x14ac:dyDescent="0.25">
      <c r="A47" s="337"/>
      <c r="B47" s="221"/>
      <c r="C47" s="221"/>
      <c r="D47" s="221"/>
      <c r="E47" s="384"/>
      <c r="F47" s="221"/>
      <c r="G47" s="221"/>
      <c r="H47" s="221"/>
      <c r="I47" s="221"/>
      <c r="J47" s="221"/>
      <c r="K47" s="221"/>
      <c r="L47" s="221"/>
      <c r="M47" s="221"/>
      <c r="N47" s="274"/>
      <c r="O47" s="206"/>
      <c r="P47" s="249"/>
      <c r="Q47" s="249"/>
      <c r="R47" s="249"/>
      <c r="S47" s="249"/>
      <c r="T47" s="249">
        <f t="shared" ref="T47:X47" si="6">IF($N47="Pending",0,$N47*O47)</f>
        <v>0</v>
      </c>
      <c r="U47" s="249">
        <f t="shared" si="6"/>
        <v>0</v>
      </c>
      <c r="V47" s="249">
        <f t="shared" si="6"/>
        <v>0</v>
      </c>
      <c r="W47" s="249">
        <f t="shared" si="6"/>
        <v>0</v>
      </c>
      <c r="X47" s="249">
        <f t="shared" si="6"/>
        <v>0</v>
      </c>
      <c r="Y47" s="249">
        <f t="shared" ref="Y47" si="7">SUM(T47:X47)</f>
        <v>0</v>
      </c>
      <c r="Z47" s="276"/>
      <c r="AA47" s="276"/>
      <c r="AD47" s="218"/>
      <c r="AE47" s="218"/>
      <c r="AF47" s="218"/>
      <c r="AG47" s="218"/>
    </row>
    <row r="48" spans="1:33" x14ac:dyDescent="0.25">
      <c r="A48" s="144"/>
      <c r="B48" s="50"/>
      <c r="C48" s="50"/>
      <c r="D48" s="50"/>
      <c r="E48" s="50"/>
      <c r="F48" s="50"/>
      <c r="G48" s="50"/>
      <c r="H48" s="50"/>
      <c r="I48" s="50"/>
      <c r="J48" s="50"/>
      <c r="K48" s="50"/>
      <c r="L48" s="50"/>
      <c r="M48" s="50"/>
      <c r="N48" s="50"/>
      <c r="O48" s="49"/>
      <c r="P48" s="52"/>
      <c r="Q48" s="52"/>
      <c r="R48" s="52"/>
      <c r="S48" s="52"/>
      <c r="T48" s="249">
        <f t="shared" ref="T48:T71" si="8">IF($N48="Pending",0,$N48*O48)</f>
        <v>0</v>
      </c>
      <c r="U48" s="249">
        <f t="shared" ref="U48:U71" si="9">IF($N48="Pending",0,$N48*P48)</f>
        <v>0</v>
      </c>
      <c r="V48" s="249">
        <f t="shared" ref="V48:V71" si="10">IF($N48="Pending",0,$N48*Q48)</f>
        <v>0</v>
      </c>
      <c r="W48" s="249">
        <f t="shared" ref="W48:W71" si="11">IF($N48="Pending",0,$N48*R48)</f>
        <v>0</v>
      </c>
      <c r="X48" s="249">
        <f t="shared" ref="X48:X71" si="12">IF($N48="Pending",0,$N48*S48)</f>
        <v>0</v>
      </c>
      <c r="Y48" s="249">
        <f t="shared" ref="Y48:Y71" si="13">SUM(T48:X48)</f>
        <v>0</v>
      </c>
      <c r="Z48" s="51"/>
      <c r="AA48" s="51"/>
    </row>
    <row r="49" spans="1:27" x14ac:dyDescent="0.25">
      <c r="A49" s="144"/>
      <c r="B49" s="50"/>
      <c r="C49" s="50"/>
      <c r="D49" s="50"/>
      <c r="E49" s="50"/>
      <c r="F49" s="50"/>
      <c r="G49" s="50"/>
      <c r="H49" s="50"/>
      <c r="I49" s="50"/>
      <c r="J49" s="50"/>
      <c r="K49" s="50"/>
      <c r="L49" s="50"/>
      <c r="M49" s="50"/>
      <c r="N49" s="50"/>
      <c r="O49" s="49"/>
      <c r="P49" s="52"/>
      <c r="Q49" s="52"/>
      <c r="R49" s="52"/>
      <c r="S49" s="52"/>
      <c r="T49" s="249">
        <f t="shared" si="8"/>
        <v>0</v>
      </c>
      <c r="U49" s="249">
        <f t="shared" si="9"/>
        <v>0</v>
      </c>
      <c r="V49" s="249">
        <f t="shared" si="10"/>
        <v>0</v>
      </c>
      <c r="W49" s="249">
        <f t="shared" si="11"/>
        <v>0</v>
      </c>
      <c r="X49" s="249">
        <f t="shared" si="12"/>
        <v>0</v>
      </c>
      <c r="Y49" s="249">
        <f t="shared" si="13"/>
        <v>0</v>
      </c>
      <c r="Z49" s="51"/>
      <c r="AA49" s="51"/>
    </row>
    <row r="50" spans="1:27" x14ac:dyDescent="0.25">
      <c r="A50" s="144"/>
      <c r="B50" s="50"/>
      <c r="C50" s="50"/>
      <c r="D50" s="50"/>
      <c r="E50" s="50"/>
      <c r="F50" s="50"/>
      <c r="G50" s="50"/>
      <c r="H50" s="50"/>
      <c r="I50" s="50"/>
      <c r="J50" s="50"/>
      <c r="K50" s="50"/>
      <c r="L50" s="50"/>
      <c r="M50" s="50"/>
      <c r="N50" s="50"/>
      <c r="O50" s="49"/>
      <c r="P50" s="52"/>
      <c r="Q50" s="52"/>
      <c r="R50" s="52"/>
      <c r="S50" s="52"/>
      <c r="T50" s="249">
        <f t="shared" si="8"/>
        <v>0</v>
      </c>
      <c r="U50" s="249">
        <f t="shared" si="9"/>
        <v>0</v>
      </c>
      <c r="V50" s="249">
        <f t="shared" si="10"/>
        <v>0</v>
      </c>
      <c r="W50" s="249">
        <f t="shared" si="11"/>
        <v>0</v>
      </c>
      <c r="X50" s="249">
        <f t="shared" si="12"/>
        <v>0</v>
      </c>
      <c r="Y50" s="249">
        <f t="shared" si="13"/>
        <v>0</v>
      </c>
      <c r="Z50" s="51"/>
      <c r="AA50" s="51"/>
    </row>
    <row r="51" spans="1:27" x14ac:dyDescent="0.25">
      <c r="A51" s="144"/>
      <c r="B51" s="50"/>
      <c r="C51" s="50"/>
      <c r="D51" s="50"/>
      <c r="E51" s="50"/>
      <c r="F51" s="50"/>
      <c r="G51" s="50"/>
      <c r="H51" s="50"/>
      <c r="I51" s="50"/>
      <c r="J51" s="50"/>
      <c r="K51" s="50"/>
      <c r="L51" s="50"/>
      <c r="M51" s="50"/>
      <c r="N51" s="50"/>
      <c r="O51" s="49"/>
      <c r="P51" s="52"/>
      <c r="Q51" s="52"/>
      <c r="R51" s="52"/>
      <c r="S51" s="52"/>
      <c r="T51" s="249">
        <f t="shared" si="8"/>
        <v>0</v>
      </c>
      <c r="U51" s="249">
        <f t="shared" si="9"/>
        <v>0</v>
      </c>
      <c r="V51" s="249">
        <f t="shared" si="10"/>
        <v>0</v>
      </c>
      <c r="W51" s="249">
        <f t="shared" si="11"/>
        <v>0</v>
      </c>
      <c r="X51" s="249">
        <f t="shared" si="12"/>
        <v>0</v>
      </c>
      <c r="Y51" s="249">
        <f t="shared" si="13"/>
        <v>0</v>
      </c>
      <c r="Z51" s="51"/>
      <c r="AA51" s="51"/>
    </row>
    <row r="52" spans="1:27" x14ac:dyDescent="0.25">
      <c r="A52" s="144"/>
      <c r="B52" s="50"/>
      <c r="C52" s="50"/>
      <c r="D52" s="50"/>
      <c r="E52" s="50"/>
      <c r="F52" s="50"/>
      <c r="G52" s="50"/>
      <c r="H52" s="50"/>
      <c r="I52" s="50"/>
      <c r="J52" s="50"/>
      <c r="K52" s="50"/>
      <c r="L52" s="50"/>
      <c r="M52" s="50"/>
      <c r="N52" s="50"/>
      <c r="O52" s="49"/>
      <c r="P52" s="52"/>
      <c r="Q52" s="52"/>
      <c r="R52" s="52"/>
      <c r="S52" s="52"/>
      <c r="T52" s="249">
        <f t="shared" si="8"/>
        <v>0</v>
      </c>
      <c r="U52" s="249">
        <f t="shared" si="9"/>
        <v>0</v>
      </c>
      <c r="V52" s="249">
        <f t="shared" si="10"/>
        <v>0</v>
      </c>
      <c r="W52" s="249">
        <f t="shared" si="11"/>
        <v>0</v>
      </c>
      <c r="X52" s="249">
        <f t="shared" si="12"/>
        <v>0</v>
      </c>
      <c r="Y52" s="249">
        <f t="shared" si="13"/>
        <v>0</v>
      </c>
      <c r="Z52" s="51"/>
      <c r="AA52" s="51"/>
    </row>
    <row r="53" spans="1:27" x14ac:dyDescent="0.25">
      <c r="A53" s="144"/>
      <c r="B53" s="50"/>
      <c r="C53" s="50"/>
      <c r="D53" s="50"/>
      <c r="E53" s="50"/>
      <c r="F53" s="50"/>
      <c r="G53" s="50"/>
      <c r="H53" s="50"/>
      <c r="I53" s="50"/>
      <c r="J53" s="50"/>
      <c r="K53" s="50"/>
      <c r="L53" s="50"/>
      <c r="M53" s="50"/>
      <c r="N53" s="50"/>
      <c r="O53" s="49"/>
      <c r="P53" s="52"/>
      <c r="Q53" s="52"/>
      <c r="R53" s="52"/>
      <c r="S53" s="52"/>
      <c r="T53" s="249">
        <f t="shared" si="8"/>
        <v>0</v>
      </c>
      <c r="U53" s="249">
        <f t="shared" si="9"/>
        <v>0</v>
      </c>
      <c r="V53" s="249">
        <f t="shared" si="10"/>
        <v>0</v>
      </c>
      <c r="W53" s="249">
        <f t="shared" si="11"/>
        <v>0</v>
      </c>
      <c r="X53" s="249">
        <f t="shared" si="12"/>
        <v>0</v>
      </c>
      <c r="Y53" s="249">
        <f t="shared" si="13"/>
        <v>0</v>
      </c>
      <c r="Z53" s="51"/>
      <c r="AA53" s="51"/>
    </row>
    <row r="54" spans="1:27" x14ac:dyDescent="0.25">
      <c r="A54" s="144"/>
      <c r="B54" s="50"/>
      <c r="C54" s="50"/>
      <c r="D54" s="50"/>
      <c r="E54" s="50"/>
      <c r="F54" s="50"/>
      <c r="G54" s="50"/>
      <c r="H54" s="50"/>
      <c r="I54" s="50"/>
      <c r="J54" s="50"/>
      <c r="K54" s="50"/>
      <c r="L54" s="50"/>
      <c r="M54" s="50"/>
      <c r="N54" s="50"/>
      <c r="O54" s="49"/>
      <c r="P54" s="52"/>
      <c r="Q54" s="52"/>
      <c r="R54" s="52"/>
      <c r="S54" s="52"/>
      <c r="T54" s="249">
        <f t="shared" si="8"/>
        <v>0</v>
      </c>
      <c r="U54" s="249">
        <f t="shared" si="9"/>
        <v>0</v>
      </c>
      <c r="V54" s="249">
        <f t="shared" si="10"/>
        <v>0</v>
      </c>
      <c r="W54" s="249">
        <f t="shared" si="11"/>
        <v>0</v>
      </c>
      <c r="X54" s="249">
        <f t="shared" si="12"/>
        <v>0</v>
      </c>
      <c r="Y54" s="249">
        <f t="shared" si="13"/>
        <v>0</v>
      </c>
      <c r="Z54" s="51"/>
      <c r="AA54" s="51"/>
    </row>
    <row r="55" spans="1:27" x14ac:dyDescent="0.25">
      <c r="A55" s="144"/>
      <c r="B55" s="50"/>
      <c r="C55" s="50"/>
      <c r="D55" s="50"/>
      <c r="E55" s="50"/>
      <c r="F55" s="50"/>
      <c r="G55" s="50"/>
      <c r="H55" s="50"/>
      <c r="I55" s="50"/>
      <c r="J55" s="50"/>
      <c r="K55" s="50"/>
      <c r="L55" s="50"/>
      <c r="M55" s="50"/>
      <c r="N55" s="50"/>
      <c r="O55" s="49"/>
      <c r="P55" s="52"/>
      <c r="Q55" s="52"/>
      <c r="R55" s="52"/>
      <c r="S55" s="52"/>
      <c r="T55" s="249">
        <f t="shared" si="8"/>
        <v>0</v>
      </c>
      <c r="U55" s="249">
        <f t="shared" si="9"/>
        <v>0</v>
      </c>
      <c r="V55" s="249">
        <f t="shared" si="10"/>
        <v>0</v>
      </c>
      <c r="W55" s="249">
        <f t="shared" si="11"/>
        <v>0</v>
      </c>
      <c r="X55" s="249">
        <f t="shared" si="12"/>
        <v>0</v>
      </c>
      <c r="Y55" s="249">
        <f t="shared" si="13"/>
        <v>0</v>
      </c>
      <c r="Z55" s="51"/>
      <c r="AA55" s="51"/>
    </row>
    <row r="56" spans="1:27" x14ac:dyDescent="0.25">
      <c r="A56" s="144"/>
      <c r="B56" s="50"/>
      <c r="C56" s="50"/>
      <c r="D56" s="50"/>
      <c r="E56" s="50"/>
      <c r="F56" s="50"/>
      <c r="G56" s="50"/>
      <c r="H56" s="50"/>
      <c r="I56" s="50"/>
      <c r="J56" s="50"/>
      <c r="K56" s="50"/>
      <c r="L56" s="50"/>
      <c r="M56" s="50"/>
      <c r="N56" s="50"/>
      <c r="O56" s="49"/>
      <c r="P56" s="52"/>
      <c r="Q56" s="52"/>
      <c r="R56" s="52"/>
      <c r="S56" s="52"/>
      <c r="T56" s="249">
        <f t="shared" si="8"/>
        <v>0</v>
      </c>
      <c r="U56" s="249">
        <f t="shared" si="9"/>
        <v>0</v>
      </c>
      <c r="V56" s="249">
        <f t="shared" si="10"/>
        <v>0</v>
      </c>
      <c r="W56" s="249">
        <f t="shared" si="11"/>
        <v>0</v>
      </c>
      <c r="X56" s="249">
        <f t="shared" si="12"/>
        <v>0</v>
      </c>
      <c r="Y56" s="249">
        <f t="shared" si="13"/>
        <v>0</v>
      </c>
      <c r="Z56" s="51"/>
      <c r="AA56" s="51"/>
    </row>
    <row r="57" spans="1:27" x14ac:dyDescent="0.25">
      <c r="A57" s="144"/>
      <c r="B57" s="50"/>
      <c r="C57" s="50"/>
      <c r="D57" s="50"/>
      <c r="E57" s="50"/>
      <c r="F57" s="50"/>
      <c r="G57" s="50"/>
      <c r="H57" s="50"/>
      <c r="I57" s="50"/>
      <c r="J57" s="50"/>
      <c r="K57" s="50"/>
      <c r="L57" s="50"/>
      <c r="M57" s="50"/>
      <c r="N57" s="50"/>
      <c r="O57" s="49"/>
      <c r="P57" s="52"/>
      <c r="Q57" s="52"/>
      <c r="R57" s="52"/>
      <c r="S57" s="52"/>
      <c r="T57" s="249">
        <f t="shared" si="8"/>
        <v>0</v>
      </c>
      <c r="U57" s="249">
        <f t="shared" si="9"/>
        <v>0</v>
      </c>
      <c r="V57" s="249">
        <f t="shared" si="10"/>
        <v>0</v>
      </c>
      <c r="W57" s="249">
        <f t="shared" si="11"/>
        <v>0</v>
      </c>
      <c r="X57" s="249">
        <f t="shared" si="12"/>
        <v>0</v>
      </c>
      <c r="Y57" s="249">
        <f t="shared" si="13"/>
        <v>0</v>
      </c>
      <c r="Z57" s="51"/>
      <c r="AA57" s="51"/>
    </row>
    <row r="58" spans="1:27" x14ac:dyDescent="0.25">
      <c r="A58" s="144"/>
      <c r="B58" s="50"/>
      <c r="C58" s="50"/>
      <c r="D58" s="50"/>
      <c r="E58" s="50"/>
      <c r="F58" s="50"/>
      <c r="G58" s="50"/>
      <c r="H58" s="50"/>
      <c r="I58" s="50"/>
      <c r="J58" s="50"/>
      <c r="K58" s="50"/>
      <c r="L58" s="50"/>
      <c r="M58" s="50"/>
      <c r="N58" s="50"/>
      <c r="O58" s="49"/>
      <c r="P58" s="52"/>
      <c r="Q58" s="52"/>
      <c r="R58" s="52"/>
      <c r="S58" s="52"/>
      <c r="T58" s="249">
        <f t="shared" si="8"/>
        <v>0</v>
      </c>
      <c r="U58" s="249">
        <f t="shared" si="9"/>
        <v>0</v>
      </c>
      <c r="V58" s="249">
        <f t="shared" si="10"/>
        <v>0</v>
      </c>
      <c r="W58" s="249">
        <f t="shared" si="11"/>
        <v>0</v>
      </c>
      <c r="X58" s="249">
        <f t="shared" si="12"/>
        <v>0</v>
      </c>
      <c r="Y58" s="249">
        <f t="shared" si="13"/>
        <v>0</v>
      </c>
      <c r="Z58" s="51"/>
      <c r="AA58" s="51"/>
    </row>
    <row r="59" spans="1:27" x14ac:dyDescent="0.25">
      <c r="A59" s="144"/>
      <c r="B59" s="50"/>
      <c r="C59" s="50"/>
      <c r="D59" s="50"/>
      <c r="E59" s="50"/>
      <c r="F59" s="50"/>
      <c r="G59" s="50"/>
      <c r="H59" s="50"/>
      <c r="I59" s="50"/>
      <c r="J59" s="50"/>
      <c r="K59" s="50"/>
      <c r="L59" s="50"/>
      <c r="M59" s="50"/>
      <c r="N59" s="50"/>
      <c r="O59" s="49"/>
      <c r="P59" s="52"/>
      <c r="Q59" s="52"/>
      <c r="R59" s="52"/>
      <c r="S59" s="52"/>
      <c r="T59" s="249">
        <f t="shared" si="8"/>
        <v>0</v>
      </c>
      <c r="U59" s="249">
        <f t="shared" si="9"/>
        <v>0</v>
      </c>
      <c r="V59" s="249">
        <f t="shared" si="10"/>
        <v>0</v>
      </c>
      <c r="W59" s="249">
        <f t="shared" si="11"/>
        <v>0</v>
      </c>
      <c r="X59" s="249">
        <f t="shared" si="12"/>
        <v>0</v>
      </c>
      <c r="Y59" s="249">
        <f t="shared" si="13"/>
        <v>0</v>
      </c>
      <c r="Z59" s="51"/>
      <c r="AA59" s="51"/>
    </row>
    <row r="60" spans="1:27" x14ac:dyDescent="0.25">
      <c r="A60" s="144"/>
      <c r="B60" s="50"/>
      <c r="C60" s="50"/>
      <c r="D60" s="50"/>
      <c r="E60" s="50"/>
      <c r="F60" s="50"/>
      <c r="G60" s="50"/>
      <c r="H60" s="50"/>
      <c r="I60" s="50"/>
      <c r="J60" s="50"/>
      <c r="K60" s="50"/>
      <c r="L60" s="50"/>
      <c r="M60" s="50"/>
      <c r="N60" s="50"/>
      <c r="O60" s="49"/>
      <c r="P60" s="52"/>
      <c r="Q60" s="52"/>
      <c r="R60" s="52"/>
      <c r="S60" s="52"/>
      <c r="T60" s="249">
        <f t="shared" si="8"/>
        <v>0</v>
      </c>
      <c r="U60" s="249">
        <f t="shared" si="9"/>
        <v>0</v>
      </c>
      <c r="V60" s="249">
        <f t="shared" si="10"/>
        <v>0</v>
      </c>
      <c r="W60" s="249">
        <f t="shared" si="11"/>
        <v>0</v>
      </c>
      <c r="X60" s="249">
        <f t="shared" si="12"/>
        <v>0</v>
      </c>
      <c r="Y60" s="249">
        <f t="shared" si="13"/>
        <v>0</v>
      </c>
      <c r="Z60" s="51"/>
      <c r="AA60" s="51"/>
    </row>
    <row r="61" spans="1:27" x14ac:dyDescent="0.25">
      <c r="A61" s="144"/>
      <c r="B61" s="50"/>
      <c r="C61" s="50"/>
      <c r="D61" s="50"/>
      <c r="E61" s="50"/>
      <c r="F61" s="50"/>
      <c r="G61" s="50"/>
      <c r="H61" s="50"/>
      <c r="I61" s="50"/>
      <c r="J61" s="50"/>
      <c r="K61" s="50"/>
      <c r="L61" s="50"/>
      <c r="M61" s="50"/>
      <c r="N61" s="50"/>
      <c r="O61" s="49"/>
      <c r="P61" s="52"/>
      <c r="Q61" s="52"/>
      <c r="R61" s="52"/>
      <c r="S61" s="52"/>
      <c r="T61" s="249">
        <f t="shared" si="8"/>
        <v>0</v>
      </c>
      <c r="U61" s="249">
        <f t="shared" si="9"/>
        <v>0</v>
      </c>
      <c r="V61" s="249">
        <f t="shared" si="10"/>
        <v>0</v>
      </c>
      <c r="W61" s="249">
        <f t="shared" si="11"/>
        <v>0</v>
      </c>
      <c r="X61" s="249">
        <f t="shared" si="12"/>
        <v>0</v>
      </c>
      <c r="Y61" s="249">
        <f t="shared" si="13"/>
        <v>0</v>
      </c>
      <c r="Z61" s="51"/>
      <c r="AA61" s="51"/>
    </row>
    <row r="62" spans="1:27" x14ac:dyDescent="0.25">
      <c r="A62" s="144"/>
      <c r="B62" s="50"/>
      <c r="C62" s="50"/>
      <c r="D62" s="50"/>
      <c r="E62" s="50"/>
      <c r="F62" s="50"/>
      <c r="G62" s="50"/>
      <c r="H62" s="50"/>
      <c r="I62" s="50"/>
      <c r="J62" s="50"/>
      <c r="K62" s="50"/>
      <c r="L62" s="50"/>
      <c r="M62" s="50"/>
      <c r="N62" s="50"/>
      <c r="O62" s="49"/>
      <c r="P62" s="52"/>
      <c r="Q62" s="52"/>
      <c r="R62" s="52"/>
      <c r="S62" s="52"/>
      <c r="T62" s="249">
        <f t="shared" si="8"/>
        <v>0</v>
      </c>
      <c r="U62" s="249">
        <f t="shared" si="9"/>
        <v>0</v>
      </c>
      <c r="V62" s="249">
        <f t="shared" si="10"/>
        <v>0</v>
      </c>
      <c r="W62" s="249">
        <f t="shared" si="11"/>
        <v>0</v>
      </c>
      <c r="X62" s="249">
        <f t="shared" si="12"/>
        <v>0</v>
      </c>
      <c r="Y62" s="249">
        <f t="shared" si="13"/>
        <v>0</v>
      </c>
      <c r="Z62" s="51"/>
      <c r="AA62" s="51"/>
    </row>
    <row r="63" spans="1:27" x14ac:dyDescent="0.25">
      <c r="A63" s="144"/>
      <c r="B63" s="50"/>
      <c r="C63" s="50"/>
      <c r="D63" s="50"/>
      <c r="E63" s="50"/>
      <c r="F63" s="50"/>
      <c r="G63" s="50"/>
      <c r="H63" s="50"/>
      <c r="I63" s="50"/>
      <c r="J63" s="50"/>
      <c r="K63" s="50"/>
      <c r="L63" s="50"/>
      <c r="M63" s="50"/>
      <c r="N63" s="50"/>
      <c r="O63" s="49"/>
      <c r="P63" s="52"/>
      <c r="Q63" s="52"/>
      <c r="R63" s="52"/>
      <c r="S63" s="52"/>
      <c r="T63" s="249">
        <f t="shared" si="8"/>
        <v>0</v>
      </c>
      <c r="U63" s="249">
        <f t="shared" si="9"/>
        <v>0</v>
      </c>
      <c r="V63" s="249">
        <f t="shared" si="10"/>
        <v>0</v>
      </c>
      <c r="W63" s="249">
        <f t="shared" si="11"/>
        <v>0</v>
      </c>
      <c r="X63" s="249">
        <f t="shared" si="12"/>
        <v>0</v>
      </c>
      <c r="Y63" s="249">
        <f t="shared" si="13"/>
        <v>0</v>
      </c>
      <c r="Z63" s="51"/>
      <c r="AA63" s="51"/>
    </row>
    <row r="64" spans="1:27" x14ac:dyDescent="0.25">
      <c r="A64" s="144"/>
      <c r="B64" s="50"/>
      <c r="C64" s="50"/>
      <c r="D64" s="50"/>
      <c r="E64" s="50"/>
      <c r="F64" s="50"/>
      <c r="G64" s="50"/>
      <c r="H64" s="50"/>
      <c r="I64" s="50"/>
      <c r="J64" s="50"/>
      <c r="K64" s="50"/>
      <c r="L64" s="50"/>
      <c r="M64" s="50"/>
      <c r="N64" s="50"/>
      <c r="O64" s="49"/>
      <c r="P64" s="52"/>
      <c r="Q64" s="52"/>
      <c r="R64" s="52"/>
      <c r="S64" s="52"/>
      <c r="T64" s="249">
        <f t="shared" si="8"/>
        <v>0</v>
      </c>
      <c r="U64" s="249">
        <f t="shared" si="9"/>
        <v>0</v>
      </c>
      <c r="V64" s="249">
        <f t="shared" si="10"/>
        <v>0</v>
      </c>
      <c r="W64" s="249">
        <f t="shared" si="11"/>
        <v>0</v>
      </c>
      <c r="X64" s="249">
        <f t="shared" si="12"/>
        <v>0</v>
      </c>
      <c r="Y64" s="249">
        <f t="shared" si="13"/>
        <v>0</v>
      </c>
      <c r="Z64" s="51"/>
      <c r="AA64" s="51"/>
    </row>
    <row r="65" spans="1:27" x14ac:dyDescent="0.25">
      <c r="A65" s="144"/>
      <c r="B65" s="50"/>
      <c r="C65" s="50"/>
      <c r="D65" s="50"/>
      <c r="E65" s="50"/>
      <c r="F65" s="50"/>
      <c r="G65" s="50"/>
      <c r="H65" s="50"/>
      <c r="I65" s="50"/>
      <c r="J65" s="50"/>
      <c r="K65" s="50"/>
      <c r="L65" s="50"/>
      <c r="M65" s="50"/>
      <c r="N65" s="50"/>
      <c r="O65" s="49"/>
      <c r="P65" s="52"/>
      <c r="Q65" s="52"/>
      <c r="R65" s="52"/>
      <c r="S65" s="52"/>
      <c r="T65" s="249">
        <f t="shared" si="8"/>
        <v>0</v>
      </c>
      <c r="U65" s="249">
        <f t="shared" si="9"/>
        <v>0</v>
      </c>
      <c r="V65" s="249">
        <f t="shared" si="10"/>
        <v>0</v>
      </c>
      <c r="W65" s="249">
        <f t="shared" si="11"/>
        <v>0</v>
      </c>
      <c r="X65" s="249">
        <f t="shared" si="12"/>
        <v>0</v>
      </c>
      <c r="Y65" s="249">
        <f t="shared" si="13"/>
        <v>0</v>
      </c>
      <c r="Z65" s="51"/>
      <c r="AA65" s="51"/>
    </row>
    <row r="66" spans="1:27" x14ac:dyDescent="0.25">
      <c r="A66" s="144"/>
      <c r="B66" s="50"/>
      <c r="C66" s="50"/>
      <c r="D66" s="50"/>
      <c r="E66" s="50"/>
      <c r="F66" s="50"/>
      <c r="G66" s="50"/>
      <c r="H66" s="50"/>
      <c r="I66" s="50"/>
      <c r="J66" s="50"/>
      <c r="K66" s="50"/>
      <c r="L66" s="50"/>
      <c r="M66" s="50"/>
      <c r="N66" s="50"/>
      <c r="O66" s="49"/>
      <c r="P66" s="52"/>
      <c r="Q66" s="52"/>
      <c r="R66" s="52"/>
      <c r="S66" s="52"/>
      <c r="T66" s="249">
        <f t="shared" si="8"/>
        <v>0</v>
      </c>
      <c r="U66" s="249">
        <f t="shared" si="9"/>
        <v>0</v>
      </c>
      <c r="V66" s="249">
        <f t="shared" si="10"/>
        <v>0</v>
      </c>
      <c r="W66" s="249">
        <f t="shared" si="11"/>
        <v>0</v>
      </c>
      <c r="X66" s="249">
        <f t="shared" si="12"/>
        <v>0</v>
      </c>
      <c r="Y66" s="249">
        <f t="shared" si="13"/>
        <v>0</v>
      </c>
      <c r="Z66" s="51"/>
      <c r="AA66" s="51"/>
    </row>
    <row r="67" spans="1:27" x14ac:dyDescent="0.25">
      <c r="A67" s="144"/>
      <c r="B67" s="50"/>
      <c r="C67" s="50"/>
      <c r="D67" s="50"/>
      <c r="E67" s="50"/>
      <c r="F67" s="50"/>
      <c r="G67" s="50"/>
      <c r="H67" s="50"/>
      <c r="I67" s="50"/>
      <c r="J67" s="50"/>
      <c r="K67" s="50"/>
      <c r="L67" s="50"/>
      <c r="M67" s="50"/>
      <c r="N67" s="50"/>
      <c r="O67" s="49"/>
      <c r="P67" s="52"/>
      <c r="Q67" s="52"/>
      <c r="R67" s="52"/>
      <c r="S67" s="52"/>
      <c r="T67" s="249">
        <f t="shared" si="8"/>
        <v>0</v>
      </c>
      <c r="U67" s="249">
        <f t="shared" si="9"/>
        <v>0</v>
      </c>
      <c r="V67" s="249">
        <f t="shared" si="10"/>
        <v>0</v>
      </c>
      <c r="W67" s="249">
        <f t="shared" si="11"/>
        <v>0</v>
      </c>
      <c r="X67" s="249">
        <f t="shared" si="12"/>
        <v>0</v>
      </c>
      <c r="Y67" s="249">
        <f t="shared" si="13"/>
        <v>0</v>
      </c>
      <c r="Z67" s="51"/>
      <c r="AA67" s="51"/>
    </row>
    <row r="68" spans="1:27" x14ac:dyDescent="0.25">
      <c r="A68" s="144"/>
      <c r="B68" s="50"/>
      <c r="C68" s="50"/>
      <c r="D68" s="50"/>
      <c r="E68" s="50"/>
      <c r="F68" s="50"/>
      <c r="G68" s="50"/>
      <c r="H68" s="50"/>
      <c r="I68" s="50"/>
      <c r="J68" s="50"/>
      <c r="K68" s="50"/>
      <c r="L68" s="50"/>
      <c r="M68" s="50"/>
      <c r="N68" s="50"/>
      <c r="O68" s="49"/>
      <c r="P68" s="52"/>
      <c r="Q68" s="52"/>
      <c r="R68" s="52"/>
      <c r="S68" s="52"/>
      <c r="T68" s="249">
        <f t="shared" si="8"/>
        <v>0</v>
      </c>
      <c r="U68" s="249">
        <f t="shared" si="9"/>
        <v>0</v>
      </c>
      <c r="V68" s="249">
        <f t="shared" si="10"/>
        <v>0</v>
      </c>
      <c r="W68" s="249">
        <f t="shared" si="11"/>
        <v>0</v>
      </c>
      <c r="X68" s="249">
        <f t="shared" si="12"/>
        <v>0</v>
      </c>
      <c r="Y68" s="249">
        <f t="shared" si="13"/>
        <v>0</v>
      </c>
      <c r="Z68" s="51"/>
      <c r="AA68" s="51"/>
    </row>
    <row r="69" spans="1:27" x14ac:dyDescent="0.25">
      <c r="A69" s="144"/>
      <c r="B69" s="50"/>
      <c r="C69" s="50"/>
      <c r="D69" s="50"/>
      <c r="E69" s="50"/>
      <c r="F69" s="50"/>
      <c r="G69" s="50"/>
      <c r="H69" s="50"/>
      <c r="I69" s="50"/>
      <c r="J69" s="50"/>
      <c r="K69" s="50"/>
      <c r="L69" s="50"/>
      <c r="M69" s="50"/>
      <c r="N69" s="50"/>
      <c r="O69" s="49"/>
      <c r="P69" s="52"/>
      <c r="Q69" s="52"/>
      <c r="R69" s="52"/>
      <c r="S69" s="52"/>
      <c r="T69" s="249">
        <f t="shared" si="8"/>
        <v>0</v>
      </c>
      <c r="U69" s="249">
        <f t="shared" si="9"/>
        <v>0</v>
      </c>
      <c r="V69" s="249">
        <f t="shared" si="10"/>
        <v>0</v>
      </c>
      <c r="W69" s="249">
        <f t="shared" si="11"/>
        <v>0</v>
      </c>
      <c r="X69" s="249">
        <f t="shared" si="12"/>
        <v>0</v>
      </c>
      <c r="Y69" s="249">
        <f t="shared" si="13"/>
        <v>0</v>
      </c>
      <c r="Z69" s="51"/>
      <c r="AA69" s="51"/>
    </row>
    <row r="70" spans="1:27" x14ac:dyDescent="0.25">
      <c r="A70" s="144"/>
      <c r="B70" s="50"/>
      <c r="C70" s="50"/>
      <c r="D70" s="50"/>
      <c r="E70" s="50"/>
      <c r="F70" s="50"/>
      <c r="G70" s="50"/>
      <c r="H70" s="50"/>
      <c r="I70" s="50"/>
      <c r="J70" s="50"/>
      <c r="K70" s="50"/>
      <c r="L70" s="50"/>
      <c r="M70" s="50"/>
      <c r="N70" s="50"/>
      <c r="O70" s="49"/>
      <c r="P70" s="52"/>
      <c r="Q70" s="52"/>
      <c r="R70" s="52"/>
      <c r="S70" s="52"/>
      <c r="T70" s="249">
        <f t="shared" si="8"/>
        <v>0</v>
      </c>
      <c r="U70" s="249">
        <f t="shared" si="9"/>
        <v>0</v>
      </c>
      <c r="V70" s="249">
        <f t="shared" si="10"/>
        <v>0</v>
      </c>
      <c r="W70" s="249">
        <f t="shared" si="11"/>
        <v>0</v>
      </c>
      <c r="X70" s="249">
        <f t="shared" si="12"/>
        <v>0</v>
      </c>
      <c r="Y70" s="249">
        <f t="shared" si="13"/>
        <v>0</v>
      </c>
      <c r="Z70" s="51"/>
      <c r="AA70" s="51"/>
    </row>
    <row r="71" spans="1:27" x14ac:dyDescent="0.25">
      <c r="A71" s="144"/>
      <c r="B71" s="50"/>
      <c r="C71" s="50"/>
      <c r="D71" s="50"/>
      <c r="E71" s="50"/>
      <c r="F71" s="50"/>
      <c r="G71" s="50"/>
      <c r="H71" s="50"/>
      <c r="I71" s="50"/>
      <c r="J71" s="50"/>
      <c r="K71" s="50"/>
      <c r="L71" s="50"/>
      <c r="M71" s="50"/>
      <c r="N71" s="50"/>
      <c r="O71" s="49"/>
      <c r="P71" s="52"/>
      <c r="Q71" s="52"/>
      <c r="R71" s="52"/>
      <c r="S71" s="52"/>
      <c r="T71" s="249">
        <f t="shared" si="8"/>
        <v>0</v>
      </c>
      <c r="U71" s="249">
        <f t="shared" si="9"/>
        <v>0</v>
      </c>
      <c r="V71" s="249">
        <f t="shared" si="10"/>
        <v>0</v>
      </c>
      <c r="W71" s="249">
        <f t="shared" si="11"/>
        <v>0</v>
      </c>
      <c r="X71" s="249">
        <f t="shared" si="12"/>
        <v>0</v>
      </c>
      <c r="Y71" s="249">
        <f t="shared" si="13"/>
        <v>0</v>
      </c>
      <c r="Z71" s="51"/>
      <c r="AA71" s="51"/>
    </row>
    <row r="72" spans="1:27" x14ac:dyDescent="0.25">
      <c r="A72" s="144"/>
      <c r="B72" s="50"/>
      <c r="C72" s="50"/>
      <c r="D72" s="50"/>
      <c r="E72" s="50"/>
      <c r="F72" s="50"/>
      <c r="G72" s="50"/>
      <c r="H72" s="50"/>
      <c r="I72" s="50"/>
      <c r="J72" s="50"/>
      <c r="K72" s="50"/>
      <c r="L72" s="50"/>
      <c r="M72" s="50"/>
      <c r="N72" s="50"/>
      <c r="O72" s="49"/>
      <c r="P72" s="52"/>
      <c r="Q72" s="52"/>
      <c r="R72" s="52"/>
      <c r="S72" s="52"/>
      <c r="T72" s="249">
        <f t="shared" ref="T72:T103" si="14">IF($N72="Pending",0,$N72*O72)</f>
        <v>0</v>
      </c>
      <c r="U72" s="249">
        <f t="shared" ref="U72:U103" si="15">IF($N72="Pending",0,$N72*P72)</f>
        <v>0</v>
      </c>
      <c r="V72" s="249">
        <f t="shared" ref="V72:V103" si="16">IF($N72="Pending",0,$N72*Q72)</f>
        <v>0</v>
      </c>
      <c r="W72" s="249">
        <f t="shared" ref="W72:W103" si="17">IF($N72="Pending",0,$N72*R72)</f>
        <v>0</v>
      </c>
      <c r="X72" s="249">
        <f t="shared" ref="X72:X103" si="18">IF($N72="Pending",0,$N72*S72)</f>
        <v>0</v>
      </c>
      <c r="Y72" s="249">
        <f t="shared" ref="Y72:Y103" si="19">SUM(T72:X72)</f>
        <v>0</v>
      </c>
      <c r="Z72" s="51"/>
      <c r="AA72" s="51"/>
    </row>
    <row r="73" spans="1:27" x14ac:dyDescent="0.25">
      <c r="A73" s="144"/>
      <c r="B73" s="50"/>
      <c r="C73" s="50"/>
      <c r="D73" s="50"/>
      <c r="E73" s="50"/>
      <c r="F73" s="50"/>
      <c r="G73" s="50"/>
      <c r="H73" s="50"/>
      <c r="I73" s="50"/>
      <c r="J73" s="50"/>
      <c r="K73" s="50"/>
      <c r="L73" s="50"/>
      <c r="M73" s="50"/>
      <c r="N73" s="50"/>
      <c r="O73" s="49"/>
      <c r="P73" s="52"/>
      <c r="Q73" s="52"/>
      <c r="R73" s="52"/>
      <c r="S73" s="52"/>
      <c r="T73" s="249">
        <f t="shared" si="14"/>
        <v>0</v>
      </c>
      <c r="U73" s="249">
        <f t="shared" si="15"/>
        <v>0</v>
      </c>
      <c r="V73" s="249">
        <f t="shared" si="16"/>
        <v>0</v>
      </c>
      <c r="W73" s="249">
        <f t="shared" si="17"/>
        <v>0</v>
      </c>
      <c r="X73" s="249">
        <f t="shared" si="18"/>
        <v>0</v>
      </c>
      <c r="Y73" s="249">
        <f t="shared" si="19"/>
        <v>0</v>
      </c>
      <c r="Z73" s="51"/>
      <c r="AA73" s="51"/>
    </row>
    <row r="74" spans="1:27" x14ac:dyDescent="0.25">
      <c r="A74" s="144"/>
      <c r="B74" s="50"/>
      <c r="C74" s="50"/>
      <c r="D74" s="50"/>
      <c r="E74" s="50"/>
      <c r="F74" s="50"/>
      <c r="G74" s="50"/>
      <c r="H74" s="50"/>
      <c r="I74" s="50"/>
      <c r="J74" s="50"/>
      <c r="K74" s="50"/>
      <c r="L74" s="50"/>
      <c r="M74" s="50"/>
      <c r="N74" s="50"/>
      <c r="O74" s="49"/>
      <c r="P74" s="52"/>
      <c r="Q74" s="52"/>
      <c r="R74" s="52"/>
      <c r="S74" s="52"/>
      <c r="T74" s="249">
        <f t="shared" si="14"/>
        <v>0</v>
      </c>
      <c r="U74" s="249">
        <f t="shared" si="15"/>
        <v>0</v>
      </c>
      <c r="V74" s="249">
        <f t="shared" si="16"/>
        <v>0</v>
      </c>
      <c r="W74" s="249">
        <f t="shared" si="17"/>
        <v>0</v>
      </c>
      <c r="X74" s="249">
        <f t="shared" si="18"/>
        <v>0</v>
      </c>
      <c r="Y74" s="249">
        <f t="shared" si="19"/>
        <v>0</v>
      </c>
      <c r="Z74" s="51"/>
      <c r="AA74" s="51"/>
    </row>
    <row r="75" spans="1:27" x14ac:dyDescent="0.25">
      <c r="A75" s="144"/>
      <c r="B75" s="50"/>
      <c r="C75" s="50"/>
      <c r="D75" s="50"/>
      <c r="E75" s="50"/>
      <c r="F75" s="50"/>
      <c r="G75" s="50"/>
      <c r="H75" s="50"/>
      <c r="I75" s="50"/>
      <c r="J75" s="50"/>
      <c r="K75" s="50"/>
      <c r="L75" s="50"/>
      <c r="M75" s="50"/>
      <c r="N75" s="50"/>
      <c r="O75" s="49"/>
      <c r="P75" s="52"/>
      <c r="Q75" s="52"/>
      <c r="R75" s="52"/>
      <c r="S75" s="52"/>
      <c r="T75" s="249">
        <f t="shared" si="14"/>
        <v>0</v>
      </c>
      <c r="U75" s="249">
        <f t="shared" si="15"/>
        <v>0</v>
      </c>
      <c r="V75" s="249">
        <f t="shared" si="16"/>
        <v>0</v>
      </c>
      <c r="W75" s="249">
        <f t="shared" si="17"/>
        <v>0</v>
      </c>
      <c r="X75" s="249">
        <f t="shared" si="18"/>
        <v>0</v>
      </c>
      <c r="Y75" s="249">
        <f t="shared" si="19"/>
        <v>0</v>
      </c>
      <c r="Z75" s="51"/>
      <c r="AA75" s="51"/>
    </row>
    <row r="76" spans="1:27" x14ac:dyDescent="0.25">
      <c r="A76" s="144"/>
      <c r="B76" s="50"/>
      <c r="C76" s="50"/>
      <c r="D76" s="50"/>
      <c r="E76" s="50"/>
      <c r="F76" s="50"/>
      <c r="G76" s="50"/>
      <c r="H76" s="50"/>
      <c r="I76" s="50"/>
      <c r="J76" s="50"/>
      <c r="K76" s="50"/>
      <c r="L76" s="50"/>
      <c r="M76" s="50"/>
      <c r="N76" s="50"/>
      <c r="O76" s="49"/>
      <c r="P76" s="52"/>
      <c r="Q76" s="52"/>
      <c r="R76" s="52"/>
      <c r="S76" s="52"/>
      <c r="T76" s="249">
        <f t="shared" si="14"/>
        <v>0</v>
      </c>
      <c r="U76" s="249">
        <f t="shared" si="15"/>
        <v>0</v>
      </c>
      <c r="V76" s="249">
        <f t="shared" si="16"/>
        <v>0</v>
      </c>
      <c r="W76" s="249">
        <f t="shared" si="17"/>
        <v>0</v>
      </c>
      <c r="X76" s="249">
        <f t="shared" si="18"/>
        <v>0</v>
      </c>
      <c r="Y76" s="249">
        <f t="shared" si="19"/>
        <v>0</v>
      </c>
      <c r="Z76" s="51"/>
      <c r="AA76" s="51"/>
    </row>
    <row r="77" spans="1:27" x14ac:dyDescent="0.25">
      <c r="A77" s="144"/>
      <c r="B77" s="50"/>
      <c r="C77" s="50"/>
      <c r="D77" s="50"/>
      <c r="E77" s="50"/>
      <c r="F77" s="50"/>
      <c r="G77" s="50"/>
      <c r="H77" s="50"/>
      <c r="I77" s="50"/>
      <c r="J77" s="50"/>
      <c r="K77" s="50"/>
      <c r="L77" s="50"/>
      <c r="M77" s="50"/>
      <c r="N77" s="50"/>
      <c r="O77" s="49"/>
      <c r="P77" s="52"/>
      <c r="Q77" s="52"/>
      <c r="R77" s="52"/>
      <c r="S77" s="52"/>
      <c r="T77" s="249">
        <f t="shared" si="14"/>
        <v>0</v>
      </c>
      <c r="U77" s="249">
        <f t="shared" si="15"/>
        <v>0</v>
      </c>
      <c r="V77" s="249">
        <f t="shared" si="16"/>
        <v>0</v>
      </c>
      <c r="W77" s="249">
        <f t="shared" si="17"/>
        <v>0</v>
      </c>
      <c r="X77" s="249">
        <f t="shared" si="18"/>
        <v>0</v>
      </c>
      <c r="Y77" s="249">
        <f t="shared" si="19"/>
        <v>0</v>
      </c>
      <c r="Z77" s="51"/>
      <c r="AA77" s="51"/>
    </row>
    <row r="78" spans="1:27" x14ac:dyDescent="0.25">
      <c r="A78" s="144"/>
      <c r="B78" s="50"/>
      <c r="C78" s="50"/>
      <c r="D78" s="50"/>
      <c r="E78" s="50"/>
      <c r="F78" s="50"/>
      <c r="G78" s="50"/>
      <c r="H78" s="50"/>
      <c r="I78" s="50"/>
      <c r="J78" s="50"/>
      <c r="K78" s="50"/>
      <c r="L78" s="50"/>
      <c r="M78" s="50"/>
      <c r="N78" s="50"/>
      <c r="O78" s="49"/>
      <c r="P78" s="52"/>
      <c r="Q78" s="52"/>
      <c r="R78" s="52"/>
      <c r="S78" s="52"/>
      <c r="T78" s="249">
        <f t="shared" si="14"/>
        <v>0</v>
      </c>
      <c r="U78" s="249">
        <f t="shared" si="15"/>
        <v>0</v>
      </c>
      <c r="V78" s="249">
        <f t="shared" si="16"/>
        <v>0</v>
      </c>
      <c r="W78" s="249">
        <f t="shared" si="17"/>
        <v>0</v>
      </c>
      <c r="X78" s="249">
        <f t="shared" si="18"/>
        <v>0</v>
      </c>
      <c r="Y78" s="249">
        <f t="shared" si="19"/>
        <v>0</v>
      </c>
      <c r="Z78" s="51"/>
      <c r="AA78" s="51"/>
    </row>
    <row r="79" spans="1:27" x14ac:dyDescent="0.25">
      <c r="A79" s="144"/>
      <c r="B79" s="50"/>
      <c r="C79" s="50"/>
      <c r="D79" s="50"/>
      <c r="E79" s="50"/>
      <c r="F79" s="50"/>
      <c r="G79" s="50"/>
      <c r="H79" s="50"/>
      <c r="I79" s="50"/>
      <c r="J79" s="50"/>
      <c r="K79" s="50"/>
      <c r="L79" s="50"/>
      <c r="M79" s="50"/>
      <c r="N79" s="50"/>
      <c r="O79" s="49"/>
      <c r="P79" s="52"/>
      <c r="Q79" s="52"/>
      <c r="R79" s="52"/>
      <c r="S79" s="52"/>
      <c r="T79" s="249">
        <f t="shared" si="14"/>
        <v>0</v>
      </c>
      <c r="U79" s="249">
        <f t="shared" si="15"/>
        <v>0</v>
      </c>
      <c r="V79" s="249">
        <f t="shared" si="16"/>
        <v>0</v>
      </c>
      <c r="W79" s="249">
        <f t="shared" si="17"/>
        <v>0</v>
      </c>
      <c r="X79" s="249">
        <f t="shared" si="18"/>
        <v>0</v>
      </c>
      <c r="Y79" s="249">
        <f t="shared" si="19"/>
        <v>0</v>
      </c>
      <c r="Z79" s="51"/>
      <c r="AA79" s="51"/>
    </row>
    <row r="80" spans="1:27" x14ac:dyDescent="0.25">
      <c r="A80" s="144"/>
      <c r="B80" s="50"/>
      <c r="C80" s="50"/>
      <c r="D80" s="50"/>
      <c r="E80" s="50"/>
      <c r="F80" s="50"/>
      <c r="G80" s="50"/>
      <c r="H80" s="50"/>
      <c r="I80" s="50"/>
      <c r="J80" s="50"/>
      <c r="K80" s="50"/>
      <c r="L80" s="50"/>
      <c r="M80" s="50"/>
      <c r="N80" s="50"/>
      <c r="O80" s="49"/>
      <c r="P80" s="52"/>
      <c r="Q80" s="52"/>
      <c r="R80" s="52"/>
      <c r="S80" s="52"/>
      <c r="T80" s="249">
        <f t="shared" si="14"/>
        <v>0</v>
      </c>
      <c r="U80" s="249">
        <f t="shared" si="15"/>
        <v>0</v>
      </c>
      <c r="V80" s="249">
        <f t="shared" si="16"/>
        <v>0</v>
      </c>
      <c r="W80" s="249">
        <f t="shared" si="17"/>
        <v>0</v>
      </c>
      <c r="X80" s="249">
        <f t="shared" si="18"/>
        <v>0</v>
      </c>
      <c r="Y80" s="249">
        <f t="shared" si="19"/>
        <v>0</v>
      </c>
      <c r="Z80" s="51"/>
      <c r="AA80" s="51"/>
    </row>
    <row r="81" spans="1:27" x14ac:dyDescent="0.25">
      <c r="A81" s="144"/>
      <c r="B81" s="50"/>
      <c r="C81" s="50"/>
      <c r="D81" s="50"/>
      <c r="E81" s="50"/>
      <c r="F81" s="50"/>
      <c r="G81" s="50"/>
      <c r="H81" s="50"/>
      <c r="I81" s="50"/>
      <c r="J81" s="50"/>
      <c r="K81" s="50"/>
      <c r="L81" s="50"/>
      <c r="M81" s="50"/>
      <c r="N81" s="50"/>
      <c r="O81" s="49"/>
      <c r="P81" s="52"/>
      <c r="Q81" s="52"/>
      <c r="R81" s="52"/>
      <c r="S81" s="52"/>
      <c r="T81" s="249">
        <f t="shared" si="14"/>
        <v>0</v>
      </c>
      <c r="U81" s="249">
        <f t="shared" si="15"/>
        <v>0</v>
      </c>
      <c r="V81" s="249">
        <f t="shared" si="16"/>
        <v>0</v>
      </c>
      <c r="W81" s="249">
        <f t="shared" si="17"/>
        <v>0</v>
      </c>
      <c r="X81" s="249">
        <f t="shared" si="18"/>
        <v>0</v>
      </c>
      <c r="Y81" s="249">
        <f t="shared" si="19"/>
        <v>0</v>
      </c>
      <c r="Z81" s="51"/>
      <c r="AA81" s="51"/>
    </row>
    <row r="82" spans="1:27" x14ac:dyDescent="0.25">
      <c r="A82" s="144"/>
      <c r="B82" s="50"/>
      <c r="C82" s="50"/>
      <c r="D82" s="50"/>
      <c r="E82" s="50"/>
      <c r="F82" s="50"/>
      <c r="G82" s="50"/>
      <c r="H82" s="50"/>
      <c r="I82" s="50"/>
      <c r="J82" s="50"/>
      <c r="K82" s="50"/>
      <c r="L82" s="50"/>
      <c r="M82" s="50"/>
      <c r="N82" s="50"/>
      <c r="O82" s="49"/>
      <c r="P82" s="52"/>
      <c r="Q82" s="52"/>
      <c r="R82" s="52"/>
      <c r="S82" s="52"/>
      <c r="T82" s="249">
        <f t="shared" si="14"/>
        <v>0</v>
      </c>
      <c r="U82" s="249">
        <f t="shared" si="15"/>
        <v>0</v>
      </c>
      <c r="V82" s="249">
        <f t="shared" si="16"/>
        <v>0</v>
      </c>
      <c r="W82" s="249">
        <f t="shared" si="17"/>
        <v>0</v>
      </c>
      <c r="X82" s="249">
        <f t="shared" si="18"/>
        <v>0</v>
      </c>
      <c r="Y82" s="249">
        <f t="shared" si="19"/>
        <v>0</v>
      </c>
      <c r="Z82" s="51"/>
      <c r="AA82" s="51"/>
    </row>
    <row r="83" spans="1:27" x14ac:dyDescent="0.25">
      <c r="A83" s="144"/>
      <c r="B83" s="50"/>
      <c r="C83" s="50"/>
      <c r="D83" s="50"/>
      <c r="E83" s="50"/>
      <c r="F83" s="50"/>
      <c r="G83" s="50"/>
      <c r="H83" s="50"/>
      <c r="I83" s="50"/>
      <c r="J83" s="50"/>
      <c r="K83" s="50"/>
      <c r="L83" s="50"/>
      <c r="M83" s="50"/>
      <c r="N83" s="50"/>
      <c r="O83" s="49"/>
      <c r="P83" s="52"/>
      <c r="Q83" s="52"/>
      <c r="R83" s="52"/>
      <c r="S83" s="52"/>
      <c r="T83" s="249">
        <f t="shared" si="14"/>
        <v>0</v>
      </c>
      <c r="U83" s="249">
        <f t="shared" si="15"/>
        <v>0</v>
      </c>
      <c r="V83" s="249">
        <f t="shared" si="16"/>
        <v>0</v>
      </c>
      <c r="W83" s="249">
        <f t="shared" si="17"/>
        <v>0</v>
      </c>
      <c r="X83" s="249">
        <f t="shared" si="18"/>
        <v>0</v>
      </c>
      <c r="Y83" s="249">
        <f t="shared" si="19"/>
        <v>0</v>
      </c>
      <c r="Z83" s="51"/>
      <c r="AA83" s="51"/>
    </row>
    <row r="84" spans="1:27" x14ac:dyDescent="0.25">
      <c r="A84" s="144"/>
      <c r="B84" s="50"/>
      <c r="C84" s="50"/>
      <c r="D84" s="50"/>
      <c r="E84" s="50"/>
      <c r="F84" s="50"/>
      <c r="G84" s="50"/>
      <c r="H84" s="50"/>
      <c r="I84" s="50"/>
      <c r="J84" s="50"/>
      <c r="K84" s="50"/>
      <c r="L84" s="50"/>
      <c r="M84" s="50"/>
      <c r="N84" s="50"/>
      <c r="O84" s="49"/>
      <c r="P84" s="52"/>
      <c r="Q84" s="52"/>
      <c r="R84" s="52"/>
      <c r="S84" s="52"/>
      <c r="T84" s="249">
        <f t="shared" si="14"/>
        <v>0</v>
      </c>
      <c r="U84" s="249">
        <f t="shared" si="15"/>
        <v>0</v>
      </c>
      <c r="V84" s="249">
        <f t="shared" si="16"/>
        <v>0</v>
      </c>
      <c r="W84" s="249">
        <f t="shared" si="17"/>
        <v>0</v>
      </c>
      <c r="X84" s="249">
        <f t="shared" si="18"/>
        <v>0</v>
      </c>
      <c r="Y84" s="249">
        <f t="shared" si="19"/>
        <v>0</v>
      </c>
      <c r="Z84" s="51"/>
      <c r="AA84" s="51"/>
    </row>
    <row r="85" spans="1:27" x14ac:dyDescent="0.25">
      <c r="A85" s="144"/>
      <c r="B85" s="50"/>
      <c r="C85" s="50"/>
      <c r="D85" s="50"/>
      <c r="E85" s="50"/>
      <c r="F85" s="50"/>
      <c r="G85" s="50"/>
      <c r="H85" s="50"/>
      <c r="I85" s="50"/>
      <c r="J85" s="50"/>
      <c r="K85" s="50"/>
      <c r="L85" s="50"/>
      <c r="M85" s="50"/>
      <c r="N85" s="50"/>
      <c r="O85" s="49"/>
      <c r="P85" s="52"/>
      <c r="Q85" s="52"/>
      <c r="R85" s="52"/>
      <c r="S85" s="52"/>
      <c r="T85" s="249">
        <f t="shared" si="14"/>
        <v>0</v>
      </c>
      <c r="U85" s="249">
        <f t="shared" si="15"/>
        <v>0</v>
      </c>
      <c r="V85" s="249">
        <f t="shared" si="16"/>
        <v>0</v>
      </c>
      <c r="W85" s="249">
        <f t="shared" si="17"/>
        <v>0</v>
      </c>
      <c r="X85" s="249">
        <f t="shared" si="18"/>
        <v>0</v>
      </c>
      <c r="Y85" s="249">
        <f t="shared" si="19"/>
        <v>0</v>
      </c>
      <c r="Z85" s="51"/>
      <c r="AA85" s="51"/>
    </row>
    <row r="86" spans="1:27" x14ac:dyDescent="0.25">
      <c r="A86" s="144"/>
      <c r="B86" s="50"/>
      <c r="C86" s="50"/>
      <c r="D86" s="50"/>
      <c r="E86" s="50"/>
      <c r="F86" s="50"/>
      <c r="G86" s="50"/>
      <c r="H86" s="50"/>
      <c r="I86" s="50"/>
      <c r="J86" s="50"/>
      <c r="K86" s="50"/>
      <c r="L86" s="50"/>
      <c r="M86" s="50"/>
      <c r="N86" s="50"/>
      <c r="O86" s="49"/>
      <c r="P86" s="52"/>
      <c r="Q86" s="52"/>
      <c r="R86" s="52"/>
      <c r="S86" s="52"/>
      <c r="T86" s="249">
        <f t="shared" si="14"/>
        <v>0</v>
      </c>
      <c r="U86" s="249">
        <f t="shared" si="15"/>
        <v>0</v>
      </c>
      <c r="V86" s="249">
        <f t="shared" si="16"/>
        <v>0</v>
      </c>
      <c r="W86" s="249">
        <f t="shared" si="17"/>
        <v>0</v>
      </c>
      <c r="X86" s="249">
        <f t="shared" si="18"/>
        <v>0</v>
      </c>
      <c r="Y86" s="249">
        <f t="shared" si="19"/>
        <v>0</v>
      </c>
      <c r="Z86" s="51"/>
      <c r="AA86" s="51"/>
    </row>
    <row r="87" spans="1:27" x14ac:dyDescent="0.25">
      <c r="A87" s="144"/>
      <c r="B87" s="50"/>
      <c r="C87" s="50"/>
      <c r="D87" s="50"/>
      <c r="E87" s="50"/>
      <c r="F87" s="50"/>
      <c r="G87" s="50"/>
      <c r="H87" s="50"/>
      <c r="I87" s="50"/>
      <c r="J87" s="50"/>
      <c r="K87" s="50"/>
      <c r="L87" s="50"/>
      <c r="M87" s="50"/>
      <c r="N87" s="50"/>
      <c r="O87" s="49"/>
      <c r="P87" s="52"/>
      <c r="Q87" s="52"/>
      <c r="R87" s="52"/>
      <c r="S87" s="52"/>
      <c r="T87" s="249">
        <f t="shared" si="14"/>
        <v>0</v>
      </c>
      <c r="U87" s="249">
        <f t="shared" si="15"/>
        <v>0</v>
      </c>
      <c r="V87" s="249">
        <f t="shared" si="16"/>
        <v>0</v>
      </c>
      <c r="W87" s="249">
        <f t="shared" si="17"/>
        <v>0</v>
      </c>
      <c r="X87" s="249">
        <f t="shared" si="18"/>
        <v>0</v>
      </c>
      <c r="Y87" s="249">
        <f t="shared" si="19"/>
        <v>0</v>
      </c>
      <c r="Z87" s="51"/>
      <c r="AA87" s="51"/>
    </row>
    <row r="88" spans="1:27" x14ac:dyDescent="0.25">
      <c r="A88" s="144"/>
      <c r="B88" s="50"/>
      <c r="C88" s="50"/>
      <c r="D88" s="50"/>
      <c r="E88" s="50"/>
      <c r="F88" s="50"/>
      <c r="G88" s="50"/>
      <c r="H88" s="50"/>
      <c r="I88" s="50"/>
      <c r="J88" s="50"/>
      <c r="K88" s="50"/>
      <c r="L88" s="50"/>
      <c r="M88" s="50"/>
      <c r="N88" s="50"/>
      <c r="O88" s="49"/>
      <c r="P88" s="52"/>
      <c r="Q88" s="52"/>
      <c r="R88" s="52"/>
      <c r="S88" s="52"/>
      <c r="T88" s="249">
        <f t="shared" si="14"/>
        <v>0</v>
      </c>
      <c r="U88" s="249">
        <f t="shared" si="15"/>
        <v>0</v>
      </c>
      <c r="V88" s="249">
        <f t="shared" si="16"/>
        <v>0</v>
      </c>
      <c r="W88" s="249">
        <f t="shared" si="17"/>
        <v>0</v>
      </c>
      <c r="X88" s="249">
        <f t="shared" si="18"/>
        <v>0</v>
      </c>
      <c r="Y88" s="249">
        <f t="shared" si="19"/>
        <v>0</v>
      </c>
      <c r="Z88" s="51"/>
      <c r="AA88" s="51"/>
    </row>
    <row r="89" spans="1:27" x14ac:dyDescent="0.25">
      <c r="A89" s="144"/>
      <c r="B89" s="50"/>
      <c r="C89" s="50"/>
      <c r="D89" s="50"/>
      <c r="E89" s="50"/>
      <c r="F89" s="50"/>
      <c r="G89" s="50"/>
      <c r="H89" s="50"/>
      <c r="I89" s="50"/>
      <c r="J89" s="50"/>
      <c r="K89" s="50"/>
      <c r="L89" s="50"/>
      <c r="M89" s="50"/>
      <c r="N89" s="50"/>
      <c r="O89" s="49"/>
      <c r="P89" s="52"/>
      <c r="Q89" s="52"/>
      <c r="R89" s="52"/>
      <c r="S89" s="52"/>
      <c r="T89" s="249">
        <f t="shared" si="14"/>
        <v>0</v>
      </c>
      <c r="U89" s="249">
        <f t="shared" si="15"/>
        <v>0</v>
      </c>
      <c r="V89" s="249">
        <f t="shared" si="16"/>
        <v>0</v>
      </c>
      <c r="W89" s="249">
        <f t="shared" si="17"/>
        <v>0</v>
      </c>
      <c r="X89" s="249">
        <f t="shared" si="18"/>
        <v>0</v>
      </c>
      <c r="Y89" s="249">
        <f t="shared" si="19"/>
        <v>0</v>
      </c>
      <c r="Z89" s="51"/>
      <c r="AA89" s="51"/>
    </row>
    <row r="90" spans="1:27" x14ac:dyDescent="0.25">
      <c r="A90" s="144"/>
      <c r="B90" s="50"/>
      <c r="C90" s="50"/>
      <c r="D90" s="50"/>
      <c r="E90" s="50"/>
      <c r="F90" s="50"/>
      <c r="G90" s="50"/>
      <c r="H90" s="50"/>
      <c r="I90" s="50"/>
      <c r="J90" s="50"/>
      <c r="K90" s="50"/>
      <c r="L90" s="50"/>
      <c r="M90" s="50"/>
      <c r="N90" s="50"/>
      <c r="O90" s="49"/>
      <c r="P90" s="52"/>
      <c r="Q90" s="52"/>
      <c r="R90" s="52"/>
      <c r="S90" s="52"/>
      <c r="T90" s="249">
        <f t="shared" si="14"/>
        <v>0</v>
      </c>
      <c r="U90" s="249">
        <f t="shared" si="15"/>
        <v>0</v>
      </c>
      <c r="V90" s="249">
        <f t="shared" si="16"/>
        <v>0</v>
      </c>
      <c r="W90" s="249">
        <f t="shared" si="17"/>
        <v>0</v>
      </c>
      <c r="X90" s="249">
        <f t="shared" si="18"/>
        <v>0</v>
      </c>
      <c r="Y90" s="249">
        <f t="shared" si="19"/>
        <v>0</v>
      </c>
      <c r="Z90" s="51"/>
      <c r="AA90" s="51"/>
    </row>
    <row r="91" spans="1:27" x14ac:dyDescent="0.25">
      <c r="A91" s="144"/>
      <c r="B91" s="50"/>
      <c r="C91" s="50"/>
      <c r="D91" s="50"/>
      <c r="E91" s="50"/>
      <c r="F91" s="50"/>
      <c r="G91" s="50"/>
      <c r="H91" s="50"/>
      <c r="I91" s="50"/>
      <c r="J91" s="50"/>
      <c r="K91" s="50"/>
      <c r="L91" s="50"/>
      <c r="M91" s="50"/>
      <c r="N91" s="50"/>
      <c r="O91" s="49"/>
      <c r="P91" s="52"/>
      <c r="Q91" s="52"/>
      <c r="R91" s="52"/>
      <c r="S91" s="52"/>
      <c r="T91" s="249">
        <f t="shared" si="14"/>
        <v>0</v>
      </c>
      <c r="U91" s="249">
        <f t="shared" si="15"/>
        <v>0</v>
      </c>
      <c r="V91" s="249">
        <f t="shared" si="16"/>
        <v>0</v>
      </c>
      <c r="W91" s="249">
        <f t="shared" si="17"/>
        <v>0</v>
      </c>
      <c r="X91" s="249">
        <f t="shared" si="18"/>
        <v>0</v>
      </c>
      <c r="Y91" s="249">
        <f t="shared" si="19"/>
        <v>0</v>
      </c>
      <c r="Z91" s="51"/>
      <c r="AA91" s="51"/>
    </row>
    <row r="92" spans="1:27" x14ac:dyDescent="0.25">
      <c r="A92" s="144"/>
      <c r="B92" s="50"/>
      <c r="C92" s="50"/>
      <c r="D92" s="50"/>
      <c r="E92" s="50"/>
      <c r="F92" s="50"/>
      <c r="G92" s="50"/>
      <c r="H92" s="50"/>
      <c r="I92" s="50"/>
      <c r="J92" s="50"/>
      <c r="K92" s="50"/>
      <c r="L92" s="50"/>
      <c r="M92" s="50"/>
      <c r="N92" s="50"/>
      <c r="O92" s="49"/>
      <c r="P92" s="52"/>
      <c r="Q92" s="52"/>
      <c r="R92" s="52"/>
      <c r="S92" s="52"/>
      <c r="T92" s="249">
        <f t="shared" si="14"/>
        <v>0</v>
      </c>
      <c r="U92" s="249">
        <f t="shared" si="15"/>
        <v>0</v>
      </c>
      <c r="V92" s="249">
        <f t="shared" si="16"/>
        <v>0</v>
      </c>
      <c r="W92" s="249">
        <f t="shared" si="17"/>
        <v>0</v>
      </c>
      <c r="X92" s="249">
        <f t="shared" si="18"/>
        <v>0</v>
      </c>
      <c r="Y92" s="249">
        <f t="shared" si="19"/>
        <v>0</v>
      </c>
      <c r="Z92" s="51"/>
      <c r="AA92" s="51"/>
    </row>
    <row r="93" spans="1:27" x14ac:dyDescent="0.25">
      <c r="A93" s="144"/>
      <c r="B93" s="50"/>
      <c r="C93" s="50"/>
      <c r="D93" s="50"/>
      <c r="E93" s="50"/>
      <c r="F93" s="50"/>
      <c r="G93" s="50"/>
      <c r="H93" s="50"/>
      <c r="I93" s="50"/>
      <c r="J93" s="50"/>
      <c r="K93" s="50"/>
      <c r="L93" s="50"/>
      <c r="M93" s="50"/>
      <c r="N93" s="50"/>
      <c r="O93" s="49"/>
      <c r="P93" s="52"/>
      <c r="Q93" s="52"/>
      <c r="R93" s="52"/>
      <c r="S93" s="52"/>
      <c r="T93" s="249">
        <f t="shared" si="14"/>
        <v>0</v>
      </c>
      <c r="U93" s="249">
        <f t="shared" si="15"/>
        <v>0</v>
      </c>
      <c r="V93" s="249">
        <f t="shared" si="16"/>
        <v>0</v>
      </c>
      <c r="W93" s="249">
        <f t="shared" si="17"/>
        <v>0</v>
      </c>
      <c r="X93" s="249">
        <f t="shared" si="18"/>
        <v>0</v>
      </c>
      <c r="Y93" s="249">
        <f t="shared" si="19"/>
        <v>0</v>
      </c>
      <c r="Z93" s="51"/>
      <c r="AA93" s="51"/>
    </row>
    <row r="94" spans="1:27" x14ac:dyDescent="0.25">
      <c r="A94" s="144"/>
      <c r="B94" s="50"/>
      <c r="C94" s="50"/>
      <c r="D94" s="50"/>
      <c r="E94" s="50"/>
      <c r="F94" s="50"/>
      <c r="G94" s="50"/>
      <c r="H94" s="50"/>
      <c r="I94" s="50"/>
      <c r="J94" s="50"/>
      <c r="K94" s="50"/>
      <c r="L94" s="50"/>
      <c r="M94" s="50"/>
      <c r="N94" s="50"/>
      <c r="O94" s="49"/>
      <c r="P94" s="52"/>
      <c r="Q94" s="52"/>
      <c r="R94" s="52"/>
      <c r="S94" s="52"/>
      <c r="T94" s="249">
        <f t="shared" si="14"/>
        <v>0</v>
      </c>
      <c r="U94" s="249">
        <f t="shared" si="15"/>
        <v>0</v>
      </c>
      <c r="V94" s="249">
        <f t="shared" si="16"/>
        <v>0</v>
      </c>
      <c r="W94" s="249">
        <f t="shared" si="17"/>
        <v>0</v>
      </c>
      <c r="X94" s="249">
        <f t="shared" si="18"/>
        <v>0</v>
      </c>
      <c r="Y94" s="249">
        <f t="shared" si="19"/>
        <v>0</v>
      </c>
      <c r="Z94" s="51"/>
      <c r="AA94" s="51"/>
    </row>
    <row r="95" spans="1:27" x14ac:dyDescent="0.25">
      <c r="A95" s="144"/>
      <c r="B95" s="50"/>
      <c r="C95" s="50"/>
      <c r="D95" s="50"/>
      <c r="E95" s="50"/>
      <c r="F95" s="50"/>
      <c r="G95" s="50"/>
      <c r="H95" s="50"/>
      <c r="I95" s="50"/>
      <c r="J95" s="50"/>
      <c r="K95" s="50"/>
      <c r="L95" s="50"/>
      <c r="M95" s="50"/>
      <c r="N95" s="50"/>
      <c r="O95" s="49"/>
      <c r="P95" s="52"/>
      <c r="Q95" s="52"/>
      <c r="R95" s="52"/>
      <c r="S95" s="52"/>
      <c r="T95" s="249">
        <f t="shared" si="14"/>
        <v>0</v>
      </c>
      <c r="U95" s="249">
        <f t="shared" si="15"/>
        <v>0</v>
      </c>
      <c r="V95" s="249">
        <f t="shared" si="16"/>
        <v>0</v>
      </c>
      <c r="W95" s="249">
        <f t="shared" si="17"/>
        <v>0</v>
      </c>
      <c r="X95" s="249">
        <f t="shared" si="18"/>
        <v>0</v>
      </c>
      <c r="Y95" s="249">
        <f t="shared" si="19"/>
        <v>0</v>
      </c>
      <c r="Z95" s="51"/>
      <c r="AA95" s="51"/>
    </row>
    <row r="96" spans="1:27" x14ac:dyDescent="0.25">
      <c r="A96" s="144"/>
      <c r="B96" s="50"/>
      <c r="C96" s="50"/>
      <c r="D96" s="50"/>
      <c r="E96" s="50"/>
      <c r="F96" s="50"/>
      <c r="G96" s="50"/>
      <c r="H96" s="50"/>
      <c r="I96" s="50"/>
      <c r="J96" s="50"/>
      <c r="K96" s="50"/>
      <c r="L96" s="50"/>
      <c r="M96" s="50"/>
      <c r="N96" s="50"/>
      <c r="O96" s="49"/>
      <c r="P96" s="52"/>
      <c r="Q96" s="52"/>
      <c r="R96" s="52"/>
      <c r="S96" s="52"/>
      <c r="T96" s="249">
        <f t="shared" si="14"/>
        <v>0</v>
      </c>
      <c r="U96" s="249">
        <f t="shared" si="15"/>
        <v>0</v>
      </c>
      <c r="V96" s="249">
        <f t="shared" si="16"/>
        <v>0</v>
      </c>
      <c r="W96" s="249">
        <f t="shared" si="17"/>
        <v>0</v>
      </c>
      <c r="X96" s="249">
        <f t="shared" si="18"/>
        <v>0</v>
      </c>
      <c r="Y96" s="249">
        <f t="shared" si="19"/>
        <v>0</v>
      </c>
      <c r="Z96" s="51"/>
      <c r="AA96" s="51"/>
    </row>
    <row r="97" spans="1:28" x14ac:dyDescent="0.25">
      <c r="A97" s="144"/>
      <c r="B97" s="50"/>
      <c r="C97" s="50"/>
      <c r="D97" s="50"/>
      <c r="E97" s="50"/>
      <c r="F97" s="50"/>
      <c r="G97" s="50"/>
      <c r="H97" s="50"/>
      <c r="I97" s="50"/>
      <c r="J97" s="50"/>
      <c r="K97" s="50"/>
      <c r="L97" s="50"/>
      <c r="M97" s="50"/>
      <c r="N97" s="50"/>
      <c r="O97" s="49"/>
      <c r="P97" s="52"/>
      <c r="Q97" s="52"/>
      <c r="R97" s="52"/>
      <c r="S97" s="52"/>
      <c r="T97" s="249">
        <f t="shared" si="14"/>
        <v>0</v>
      </c>
      <c r="U97" s="249">
        <f t="shared" si="15"/>
        <v>0</v>
      </c>
      <c r="V97" s="249">
        <f t="shared" si="16"/>
        <v>0</v>
      </c>
      <c r="W97" s="249">
        <f t="shared" si="17"/>
        <v>0</v>
      </c>
      <c r="X97" s="249">
        <f t="shared" si="18"/>
        <v>0</v>
      </c>
      <c r="Y97" s="249">
        <f t="shared" si="19"/>
        <v>0</v>
      </c>
      <c r="Z97" s="51"/>
      <c r="AA97" s="51"/>
    </row>
    <row r="98" spans="1:28" x14ac:dyDescent="0.25">
      <c r="A98" s="144"/>
      <c r="B98" s="50"/>
      <c r="C98" s="50"/>
      <c r="D98" s="50"/>
      <c r="E98" s="50"/>
      <c r="F98" s="50"/>
      <c r="G98" s="50"/>
      <c r="H98" s="50"/>
      <c r="I98" s="50"/>
      <c r="J98" s="50"/>
      <c r="K98" s="50"/>
      <c r="L98" s="50"/>
      <c r="M98" s="50"/>
      <c r="N98" s="50"/>
      <c r="O98" s="49"/>
      <c r="P98" s="52"/>
      <c r="Q98" s="52"/>
      <c r="R98" s="52"/>
      <c r="S98" s="52"/>
      <c r="T98" s="249">
        <f t="shared" si="14"/>
        <v>0</v>
      </c>
      <c r="U98" s="249">
        <f t="shared" si="15"/>
        <v>0</v>
      </c>
      <c r="V98" s="249">
        <f t="shared" si="16"/>
        <v>0</v>
      </c>
      <c r="W98" s="249">
        <f t="shared" si="17"/>
        <v>0</v>
      </c>
      <c r="X98" s="249">
        <f t="shared" si="18"/>
        <v>0</v>
      </c>
      <c r="Y98" s="249">
        <f t="shared" si="19"/>
        <v>0</v>
      </c>
      <c r="Z98" s="51"/>
      <c r="AA98" s="51"/>
    </row>
    <row r="99" spans="1:28" x14ac:dyDescent="0.25">
      <c r="A99" s="144"/>
      <c r="B99" s="50"/>
      <c r="C99" s="50"/>
      <c r="D99" s="50"/>
      <c r="E99" s="50"/>
      <c r="F99" s="50"/>
      <c r="G99" s="50"/>
      <c r="H99" s="50"/>
      <c r="I99" s="50"/>
      <c r="J99" s="50"/>
      <c r="K99" s="50"/>
      <c r="L99" s="50"/>
      <c r="M99" s="50"/>
      <c r="N99" s="50"/>
      <c r="O99" s="49"/>
      <c r="P99" s="52"/>
      <c r="Q99" s="52"/>
      <c r="R99" s="52"/>
      <c r="S99" s="52"/>
      <c r="T99" s="249">
        <f t="shared" si="14"/>
        <v>0</v>
      </c>
      <c r="U99" s="249">
        <f t="shared" si="15"/>
        <v>0</v>
      </c>
      <c r="V99" s="249">
        <f t="shared" si="16"/>
        <v>0</v>
      </c>
      <c r="W99" s="249">
        <f t="shared" si="17"/>
        <v>0</v>
      </c>
      <c r="X99" s="249">
        <f t="shared" si="18"/>
        <v>0</v>
      </c>
      <c r="Y99" s="249">
        <f t="shared" si="19"/>
        <v>0</v>
      </c>
      <c r="Z99" s="51"/>
      <c r="AA99" s="51"/>
    </row>
    <row r="100" spans="1:28" x14ac:dyDescent="0.25">
      <c r="A100" s="144"/>
      <c r="B100" s="50"/>
      <c r="C100" s="50"/>
      <c r="D100" s="50"/>
      <c r="E100" s="50"/>
      <c r="F100" s="50"/>
      <c r="G100" s="50"/>
      <c r="H100" s="50"/>
      <c r="I100" s="50"/>
      <c r="J100" s="50"/>
      <c r="K100" s="50"/>
      <c r="L100" s="50"/>
      <c r="M100" s="50"/>
      <c r="N100" s="50"/>
      <c r="O100" s="49"/>
      <c r="P100" s="52"/>
      <c r="Q100" s="52"/>
      <c r="R100" s="52"/>
      <c r="S100" s="52"/>
      <c r="T100" s="249">
        <f t="shared" si="14"/>
        <v>0</v>
      </c>
      <c r="U100" s="249">
        <f t="shared" si="15"/>
        <v>0</v>
      </c>
      <c r="V100" s="249">
        <f t="shared" si="16"/>
        <v>0</v>
      </c>
      <c r="W100" s="249">
        <f t="shared" si="17"/>
        <v>0</v>
      </c>
      <c r="X100" s="249">
        <f t="shared" si="18"/>
        <v>0</v>
      </c>
      <c r="Y100" s="249">
        <f t="shared" si="19"/>
        <v>0</v>
      </c>
      <c r="Z100" s="51"/>
      <c r="AA100" s="51"/>
    </row>
    <row r="101" spans="1:28" x14ac:dyDescent="0.25">
      <c r="A101" s="144"/>
      <c r="B101" s="50"/>
      <c r="C101" s="50"/>
      <c r="D101" s="50"/>
      <c r="E101" s="50"/>
      <c r="F101" s="50"/>
      <c r="G101" s="50"/>
      <c r="H101" s="50"/>
      <c r="I101" s="50"/>
      <c r="J101" s="50"/>
      <c r="K101" s="50"/>
      <c r="L101" s="50"/>
      <c r="M101" s="50"/>
      <c r="N101" s="50"/>
      <c r="O101" s="49"/>
      <c r="P101" s="52"/>
      <c r="Q101" s="52"/>
      <c r="R101" s="52"/>
      <c r="S101" s="52"/>
      <c r="T101" s="249">
        <f t="shared" si="14"/>
        <v>0</v>
      </c>
      <c r="U101" s="249">
        <f t="shared" si="15"/>
        <v>0</v>
      </c>
      <c r="V101" s="249">
        <f t="shared" si="16"/>
        <v>0</v>
      </c>
      <c r="W101" s="249">
        <f t="shared" si="17"/>
        <v>0</v>
      </c>
      <c r="X101" s="249">
        <f t="shared" si="18"/>
        <v>0</v>
      </c>
      <c r="Y101" s="249">
        <f t="shared" si="19"/>
        <v>0</v>
      </c>
      <c r="Z101" s="51"/>
      <c r="AA101" s="51"/>
    </row>
    <row r="102" spans="1:28" x14ac:dyDescent="0.25">
      <c r="A102" s="144"/>
      <c r="B102" s="50"/>
      <c r="C102" s="50"/>
      <c r="D102" s="50"/>
      <c r="E102" s="50"/>
      <c r="F102" s="50"/>
      <c r="G102" s="50"/>
      <c r="H102" s="50"/>
      <c r="I102" s="50"/>
      <c r="J102" s="50"/>
      <c r="K102" s="50"/>
      <c r="L102" s="50"/>
      <c r="M102" s="50"/>
      <c r="N102" s="50"/>
      <c r="O102" s="49"/>
      <c r="P102" s="52"/>
      <c r="Q102" s="52"/>
      <c r="R102" s="52"/>
      <c r="S102" s="52"/>
      <c r="T102" s="249">
        <f t="shared" si="14"/>
        <v>0</v>
      </c>
      <c r="U102" s="249">
        <f t="shared" si="15"/>
        <v>0</v>
      </c>
      <c r="V102" s="249">
        <f t="shared" si="16"/>
        <v>0</v>
      </c>
      <c r="W102" s="249">
        <f t="shared" si="17"/>
        <v>0</v>
      </c>
      <c r="X102" s="249">
        <f t="shared" si="18"/>
        <v>0</v>
      </c>
      <c r="Y102" s="249">
        <f t="shared" si="19"/>
        <v>0</v>
      </c>
      <c r="Z102" s="51"/>
      <c r="AA102" s="51"/>
    </row>
    <row r="103" spans="1:28" x14ac:dyDescent="0.25">
      <c r="A103" s="144"/>
      <c r="B103" s="50"/>
      <c r="C103" s="50"/>
      <c r="D103" s="50"/>
      <c r="E103" s="50"/>
      <c r="F103" s="50"/>
      <c r="G103" s="50"/>
      <c r="H103" s="50"/>
      <c r="I103" s="50"/>
      <c r="J103" s="50"/>
      <c r="K103" s="50"/>
      <c r="L103" s="50"/>
      <c r="M103" s="50"/>
      <c r="N103" s="50"/>
      <c r="O103" s="49"/>
      <c r="P103" s="52"/>
      <c r="Q103" s="52"/>
      <c r="R103" s="52"/>
      <c r="S103" s="52"/>
      <c r="T103" s="249">
        <f t="shared" si="14"/>
        <v>0</v>
      </c>
      <c r="U103" s="249">
        <f t="shared" si="15"/>
        <v>0</v>
      </c>
      <c r="V103" s="249">
        <f t="shared" si="16"/>
        <v>0</v>
      </c>
      <c r="W103" s="249">
        <f t="shared" si="17"/>
        <v>0</v>
      </c>
      <c r="X103" s="249">
        <f t="shared" si="18"/>
        <v>0</v>
      </c>
      <c r="Y103" s="249">
        <f t="shared" si="19"/>
        <v>0</v>
      </c>
      <c r="Z103" s="51"/>
      <c r="AA103" s="51"/>
    </row>
    <row r="104" spans="1:28" x14ac:dyDescent="0.25">
      <c r="A104" s="144"/>
      <c r="B104" s="50"/>
      <c r="C104" s="50"/>
      <c r="D104" s="50"/>
      <c r="E104" s="50"/>
      <c r="F104" s="50"/>
      <c r="G104" s="50"/>
      <c r="H104" s="50"/>
      <c r="I104" s="50"/>
      <c r="J104" s="50"/>
      <c r="K104" s="50"/>
      <c r="L104" s="50"/>
      <c r="M104" s="50"/>
      <c r="N104" s="50"/>
      <c r="O104" s="49"/>
      <c r="P104" s="52"/>
      <c r="Q104" s="52"/>
      <c r="R104" s="52"/>
      <c r="S104" s="52"/>
      <c r="T104" s="249">
        <f t="shared" ref="T104" si="20">IF($N104="Pending",0,$N104*O104)</f>
        <v>0</v>
      </c>
      <c r="U104" s="249">
        <f t="shared" ref="U104" si="21">IF($N104="Pending",0,$N104*P104)</f>
        <v>0</v>
      </c>
      <c r="V104" s="249">
        <f t="shared" ref="V104" si="22">IF($N104="Pending",0,$N104*Q104)</f>
        <v>0</v>
      </c>
      <c r="W104" s="249">
        <f t="shared" ref="W104" si="23">IF($N104="Pending",0,$N104*R104)</f>
        <v>0</v>
      </c>
      <c r="X104" s="249">
        <f t="shared" ref="X104" si="24">IF($N104="Pending",0,$N104*S104)</f>
        <v>0</v>
      </c>
      <c r="Y104" s="249">
        <f t="shared" ref="Y104" si="25">SUM(T104:X104)</f>
        <v>0</v>
      </c>
      <c r="Z104" s="51"/>
      <c r="AA104" s="51"/>
    </row>
    <row r="105" spans="1:28" x14ac:dyDescent="0.25">
      <c r="A105" s="144"/>
      <c r="B105" s="50"/>
      <c r="C105" s="50"/>
      <c r="D105" s="50"/>
      <c r="E105" s="50"/>
      <c r="F105" s="50"/>
      <c r="G105" s="50"/>
      <c r="H105" s="50"/>
      <c r="I105" s="50"/>
      <c r="J105" s="50"/>
      <c r="K105" s="50"/>
      <c r="L105" s="50"/>
      <c r="M105" s="50"/>
      <c r="N105" s="50"/>
      <c r="O105" s="49"/>
      <c r="P105" s="52"/>
      <c r="Q105" s="52"/>
      <c r="R105" s="52"/>
      <c r="S105" s="52"/>
      <c r="T105" s="249">
        <f t="shared" ref="T105:T106" si="26">IF($N105="Pending",0,$N105*O105)</f>
        <v>0</v>
      </c>
      <c r="U105" s="249">
        <f t="shared" ref="U105:U106" si="27">IF($N105="Pending",0,$N105*P105)</f>
        <v>0</v>
      </c>
      <c r="V105" s="249">
        <f t="shared" ref="V105:V106" si="28">IF($N105="Pending",0,$N105*Q105)</f>
        <v>0</v>
      </c>
      <c r="W105" s="249">
        <f t="shared" ref="W105:W106" si="29">IF($N105="Pending",0,$N105*R105)</f>
        <v>0</v>
      </c>
      <c r="X105" s="249">
        <f t="shared" ref="X105:X106" si="30">IF($N105="Pending",0,$N105*S105)</f>
        <v>0</v>
      </c>
      <c r="Y105" s="249">
        <f t="shared" ref="Y105:Y106" si="31">SUM(T105:X105)</f>
        <v>0</v>
      </c>
      <c r="Z105" s="51"/>
      <c r="AA105" s="51"/>
    </row>
    <row r="106" spans="1:28" x14ac:dyDescent="0.25">
      <c r="A106" s="144"/>
      <c r="B106" s="50"/>
      <c r="C106" s="50"/>
      <c r="D106" s="50"/>
      <c r="E106" s="50"/>
      <c r="F106" s="50"/>
      <c r="G106" s="50"/>
      <c r="H106" s="50"/>
      <c r="I106" s="50"/>
      <c r="J106" s="50"/>
      <c r="K106" s="50"/>
      <c r="L106" s="50"/>
      <c r="M106" s="50"/>
      <c r="N106" s="50"/>
      <c r="O106" s="49"/>
      <c r="P106" s="52"/>
      <c r="Q106" s="52"/>
      <c r="R106" s="52"/>
      <c r="S106" s="52"/>
      <c r="T106" s="249">
        <f t="shared" si="26"/>
        <v>0</v>
      </c>
      <c r="U106" s="249">
        <f t="shared" si="27"/>
        <v>0</v>
      </c>
      <c r="V106" s="249">
        <f t="shared" si="28"/>
        <v>0</v>
      </c>
      <c r="W106" s="249">
        <f t="shared" si="29"/>
        <v>0</v>
      </c>
      <c r="X106" s="249">
        <f t="shared" si="30"/>
        <v>0</v>
      </c>
      <c r="Y106" s="249">
        <f t="shared" si="31"/>
        <v>0</v>
      </c>
      <c r="Z106" s="51"/>
      <c r="AA106" s="51"/>
    </row>
    <row r="107" spans="1:28" x14ac:dyDescent="0.25">
      <c r="B107" s="37"/>
      <c r="C107" s="37"/>
      <c r="R107" s="32"/>
      <c r="S107" s="32"/>
      <c r="T107" s="252"/>
      <c r="U107" s="252"/>
      <c r="V107" s="252"/>
      <c r="W107" s="252"/>
      <c r="X107" s="252"/>
      <c r="Y107" s="252"/>
    </row>
    <row r="108" spans="1:28" x14ac:dyDescent="0.25">
      <c r="B108" s="37"/>
      <c r="C108" s="37"/>
      <c r="R108" s="32"/>
      <c r="S108" s="71" t="s">
        <v>122</v>
      </c>
      <c r="T108" s="269">
        <f t="shared" ref="T108:Y108" si="32">SUM(T7:T106)</f>
        <v>0</v>
      </c>
      <c r="U108" s="269">
        <f t="shared" si="32"/>
        <v>0</v>
      </c>
      <c r="V108" s="269">
        <f t="shared" si="32"/>
        <v>0</v>
      </c>
      <c r="W108" s="269">
        <f t="shared" si="32"/>
        <v>0</v>
      </c>
      <c r="X108" s="269">
        <f t="shared" si="32"/>
        <v>0</v>
      </c>
      <c r="Y108" s="269">
        <f t="shared" si="32"/>
        <v>0</v>
      </c>
    </row>
    <row r="109" spans="1:28" x14ac:dyDescent="0.25">
      <c r="B109" s="37"/>
      <c r="C109" s="37"/>
    </row>
    <row r="110" spans="1:28" x14ac:dyDescent="0.25">
      <c r="B110" s="37"/>
      <c r="C110" s="37"/>
      <c r="T110" s="270" t="str">
        <f t="shared" ref="T110:Y110" si="33">T6</f>
        <v>Coût estimé 2021</v>
      </c>
      <c r="U110" s="270" t="str">
        <f t="shared" si="33"/>
        <v>Coût estimé 2022</v>
      </c>
      <c r="V110" s="270" t="str">
        <f t="shared" si="33"/>
        <v>Coût estimé 2023</v>
      </c>
      <c r="W110" s="270" t="str">
        <f t="shared" si="33"/>
        <v>Coût estimé 2024</v>
      </c>
      <c r="X110" s="270" t="str">
        <f t="shared" si="33"/>
        <v>Coût estimé 2025</v>
      </c>
      <c r="Y110" s="270" t="str">
        <f t="shared" si="33"/>
        <v>Total5Ans</v>
      </c>
      <c r="Z110" s="187">
        <f>SUM(Y111:Y128)</f>
        <v>0</v>
      </c>
    </row>
    <row r="111" spans="1:28" x14ac:dyDescent="0.25">
      <c r="B111" s="37"/>
      <c r="C111" s="37"/>
      <c r="S111" s="146" t="str">
        <f>'Informations de base'!$D65</f>
        <v>Réunion</v>
      </c>
      <c r="T111" s="271">
        <f t="shared" ref="T111:Y120" si="34">SUMIF($Z$7:$Z$106,$S111,T$7:T$106)</f>
        <v>0</v>
      </c>
      <c r="U111" s="271">
        <f t="shared" si="34"/>
        <v>0</v>
      </c>
      <c r="V111" s="271">
        <f t="shared" si="34"/>
        <v>0</v>
      </c>
      <c r="W111" s="271">
        <f t="shared" si="34"/>
        <v>0</v>
      </c>
      <c r="X111" s="271">
        <f t="shared" si="34"/>
        <v>0</v>
      </c>
      <c r="Y111" s="271">
        <f t="shared" si="34"/>
        <v>0</v>
      </c>
    </row>
    <row r="112" spans="1:28" s="37" customFormat="1" x14ac:dyDescent="0.25">
      <c r="A112" s="142"/>
      <c r="S112" s="146" t="str">
        <f>'Informations de base'!$D66</f>
        <v>Formation</v>
      </c>
      <c r="T112" s="271">
        <f t="shared" si="34"/>
        <v>0</v>
      </c>
      <c r="U112" s="271">
        <f t="shared" si="34"/>
        <v>0</v>
      </c>
      <c r="V112" s="271">
        <f t="shared" si="34"/>
        <v>0</v>
      </c>
      <c r="W112" s="271">
        <f t="shared" si="34"/>
        <v>0</v>
      </c>
      <c r="X112" s="271">
        <f t="shared" si="34"/>
        <v>0</v>
      </c>
      <c r="Y112" s="271">
        <f t="shared" si="34"/>
        <v>0</v>
      </c>
      <c r="AB112"/>
    </row>
    <row r="113" spans="1:28" s="37" customFormat="1" x14ac:dyDescent="0.25">
      <c r="A113" s="142"/>
      <c r="S113" s="146" t="str">
        <f>'Informations de base'!$D67</f>
        <v>Atelier</v>
      </c>
      <c r="T113" s="271">
        <f t="shared" si="34"/>
        <v>0</v>
      </c>
      <c r="U113" s="271">
        <f t="shared" si="34"/>
        <v>0</v>
      </c>
      <c r="V113" s="271">
        <f t="shared" si="34"/>
        <v>0</v>
      </c>
      <c r="W113" s="271">
        <f t="shared" si="34"/>
        <v>0</v>
      </c>
      <c r="X113" s="271">
        <f t="shared" si="34"/>
        <v>0</v>
      </c>
      <c r="Y113" s="271">
        <f t="shared" si="34"/>
        <v>0</v>
      </c>
      <c r="AB113"/>
    </row>
    <row r="114" spans="1:28" s="37" customFormat="1" x14ac:dyDescent="0.25">
      <c r="A114" s="142"/>
      <c r="B114" s="142"/>
      <c r="C114" s="54"/>
      <c r="S114" s="146" t="str">
        <f>'Informations de base'!$D68</f>
        <v>Développement de Manuel de procédures</v>
      </c>
      <c r="T114" s="271">
        <f t="shared" si="34"/>
        <v>0</v>
      </c>
      <c r="U114" s="271">
        <f t="shared" si="34"/>
        <v>0</v>
      </c>
      <c r="V114" s="271">
        <f t="shared" si="34"/>
        <v>0</v>
      </c>
      <c r="W114" s="271">
        <f t="shared" si="34"/>
        <v>0</v>
      </c>
      <c r="X114" s="271">
        <f t="shared" si="34"/>
        <v>0</v>
      </c>
      <c r="Y114" s="271">
        <f t="shared" si="34"/>
        <v>0</v>
      </c>
      <c r="AB114"/>
    </row>
    <row r="115" spans="1:28" s="37" customFormat="1" x14ac:dyDescent="0.25">
      <c r="A115" s="142"/>
      <c r="B115" s="142"/>
      <c r="C115" s="54"/>
      <c r="S115" s="146" t="str">
        <f>'Informations de base'!$D69</f>
        <v>Communication</v>
      </c>
      <c r="T115" s="271">
        <f t="shared" si="34"/>
        <v>0</v>
      </c>
      <c r="U115" s="271">
        <f t="shared" si="34"/>
        <v>0</v>
      </c>
      <c r="V115" s="271">
        <f t="shared" si="34"/>
        <v>0</v>
      </c>
      <c r="W115" s="271">
        <f t="shared" si="34"/>
        <v>0</v>
      </c>
      <c r="X115" s="271">
        <f t="shared" si="34"/>
        <v>0</v>
      </c>
      <c r="Y115" s="271">
        <f t="shared" si="34"/>
        <v>0</v>
      </c>
      <c r="AB115"/>
    </row>
    <row r="116" spans="1:28" s="37" customFormat="1" x14ac:dyDescent="0.25">
      <c r="A116" s="142"/>
      <c r="B116" s="142"/>
      <c r="C116" s="54"/>
      <c r="S116" s="146" t="str">
        <f>'Informations de base'!$D70</f>
        <v>Construction/insfrastructure</v>
      </c>
      <c r="T116" s="271">
        <f t="shared" si="34"/>
        <v>0</v>
      </c>
      <c r="U116" s="271">
        <f t="shared" si="34"/>
        <v>0</v>
      </c>
      <c r="V116" s="271">
        <f t="shared" si="34"/>
        <v>0</v>
      </c>
      <c r="W116" s="271">
        <f t="shared" si="34"/>
        <v>0</v>
      </c>
      <c r="X116" s="271">
        <f t="shared" si="34"/>
        <v>0</v>
      </c>
      <c r="Y116" s="271">
        <f t="shared" si="34"/>
        <v>0</v>
      </c>
      <c r="AB116"/>
    </row>
    <row r="117" spans="1:28" s="37" customFormat="1" x14ac:dyDescent="0.25">
      <c r="A117" s="142"/>
      <c r="B117" s="142"/>
      <c r="C117" s="54"/>
      <c r="S117" s="146" t="str">
        <f>'Informations de base'!$D71</f>
        <v>Consultance</v>
      </c>
      <c r="T117" s="271">
        <f t="shared" si="34"/>
        <v>0</v>
      </c>
      <c r="U117" s="271">
        <f t="shared" si="34"/>
        <v>0</v>
      </c>
      <c r="V117" s="271">
        <f t="shared" si="34"/>
        <v>0</v>
      </c>
      <c r="W117" s="271">
        <f t="shared" si="34"/>
        <v>0</v>
      </c>
      <c r="X117" s="271">
        <f t="shared" si="34"/>
        <v>0</v>
      </c>
      <c r="Y117" s="271">
        <f t="shared" si="34"/>
        <v>0</v>
      </c>
      <c r="AB117"/>
    </row>
    <row r="118" spans="1:28" s="37" customFormat="1" x14ac:dyDescent="0.25">
      <c r="A118" s="142"/>
      <c r="B118" s="142"/>
      <c r="C118" s="54"/>
      <c r="S118" s="146" t="str">
        <f>'Informations de base'!$D72</f>
        <v>Évaluation/Monitorage</v>
      </c>
      <c r="T118" s="271">
        <f t="shared" si="34"/>
        <v>0</v>
      </c>
      <c r="U118" s="271">
        <f t="shared" si="34"/>
        <v>0</v>
      </c>
      <c r="V118" s="271">
        <f t="shared" si="34"/>
        <v>0</v>
      </c>
      <c r="W118" s="271">
        <f t="shared" si="34"/>
        <v>0</v>
      </c>
      <c r="X118" s="271">
        <f t="shared" si="34"/>
        <v>0</v>
      </c>
      <c r="Y118" s="271">
        <f t="shared" si="34"/>
        <v>0</v>
      </c>
      <c r="AB118"/>
    </row>
    <row r="119" spans="1:28" s="37" customFormat="1" x14ac:dyDescent="0.25">
      <c r="A119" s="142"/>
      <c r="B119" s="142"/>
      <c r="C119" s="54"/>
      <c r="S119" s="146" t="str">
        <f>'Informations de base'!$D73</f>
        <v>Supervision</v>
      </c>
      <c r="T119" s="271">
        <f t="shared" si="34"/>
        <v>0</v>
      </c>
      <c r="U119" s="271">
        <f t="shared" si="34"/>
        <v>0</v>
      </c>
      <c r="V119" s="271">
        <f t="shared" si="34"/>
        <v>0</v>
      </c>
      <c r="W119" s="271">
        <f t="shared" si="34"/>
        <v>0</v>
      </c>
      <c r="X119" s="271">
        <f t="shared" si="34"/>
        <v>0</v>
      </c>
      <c r="Y119" s="271">
        <f t="shared" si="34"/>
        <v>0</v>
      </c>
      <c r="AB119"/>
    </row>
    <row r="120" spans="1:28" s="37" customFormat="1" x14ac:dyDescent="0.25">
      <c r="A120" s="142"/>
      <c r="B120" s="142"/>
      <c r="C120" s="54"/>
      <c r="S120" s="146" t="str">
        <f>'Informations de base'!$D74</f>
        <v>Ressources humaines</v>
      </c>
      <c r="T120" s="271">
        <f t="shared" si="34"/>
        <v>0</v>
      </c>
      <c r="U120" s="271">
        <f t="shared" si="34"/>
        <v>0</v>
      </c>
      <c r="V120" s="271">
        <f t="shared" si="34"/>
        <v>0</v>
      </c>
      <c r="W120" s="271">
        <f t="shared" si="34"/>
        <v>0</v>
      </c>
      <c r="X120" s="271">
        <f t="shared" si="34"/>
        <v>0</v>
      </c>
      <c r="Y120" s="271">
        <f t="shared" si="34"/>
        <v>0</v>
      </c>
      <c r="AB120"/>
    </row>
    <row r="121" spans="1:28" s="37" customFormat="1" x14ac:dyDescent="0.25">
      <c r="A121" s="142"/>
      <c r="B121" s="142"/>
      <c r="C121" s="54"/>
      <c r="S121" s="146" t="str">
        <f>'Informations de base'!$D75</f>
        <v>Equipement</v>
      </c>
      <c r="T121" s="271">
        <f t="shared" ref="T121:Y128" si="35">SUMIF($Z$7:$Z$106,$S121,T$7:T$106)</f>
        <v>0</v>
      </c>
      <c r="U121" s="271">
        <f t="shared" si="35"/>
        <v>0</v>
      </c>
      <c r="V121" s="271">
        <f t="shared" si="35"/>
        <v>0</v>
      </c>
      <c r="W121" s="271">
        <f t="shared" si="35"/>
        <v>0</v>
      </c>
      <c r="X121" s="271">
        <f t="shared" si="35"/>
        <v>0</v>
      </c>
      <c r="Y121" s="271">
        <f t="shared" si="35"/>
        <v>0</v>
      </c>
      <c r="AB121"/>
    </row>
    <row r="122" spans="1:28" x14ac:dyDescent="0.25">
      <c r="S122" s="146" t="str">
        <f>'Informations de base'!$D76</f>
        <v>Impression des documents</v>
      </c>
      <c r="T122" s="271">
        <f t="shared" si="35"/>
        <v>0</v>
      </c>
      <c r="U122" s="271">
        <f t="shared" si="35"/>
        <v>0</v>
      </c>
      <c r="V122" s="271">
        <f t="shared" si="35"/>
        <v>0</v>
      </c>
      <c r="W122" s="271">
        <f t="shared" si="35"/>
        <v>0</v>
      </c>
      <c r="X122" s="271">
        <f t="shared" si="35"/>
        <v>0</v>
      </c>
      <c r="Y122" s="271">
        <f t="shared" si="35"/>
        <v>0</v>
      </c>
    </row>
    <row r="123" spans="1:28" x14ac:dyDescent="0.25">
      <c r="S123" s="146" t="str">
        <f>'Informations de base'!$D77</f>
        <v>Approvisionnement</v>
      </c>
      <c r="T123" s="271">
        <f t="shared" si="35"/>
        <v>0</v>
      </c>
      <c r="U123" s="271">
        <f t="shared" si="35"/>
        <v>0</v>
      </c>
      <c r="V123" s="271">
        <f t="shared" si="35"/>
        <v>0</v>
      </c>
      <c r="W123" s="271">
        <f t="shared" si="35"/>
        <v>0</v>
      </c>
      <c r="X123" s="271">
        <f t="shared" si="35"/>
        <v>0</v>
      </c>
      <c r="Y123" s="271">
        <f t="shared" si="35"/>
        <v>0</v>
      </c>
      <c r="Z123"/>
      <c r="AA123"/>
    </row>
    <row r="124" spans="1:28" x14ac:dyDescent="0.25">
      <c r="S124" s="146" t="str">
        <f>'Informations de base'!$D78</f>
        <v>Prestation de services</v>
      </c>
      <c r="T124" s="271">
        <f t="shared" si="35"/>
        <v>0</v>
      </c>
      <c r="U124" s="271">
        <f t="shared" si="35"/>
        <v>0</v>
      </c>
      <c r="V124" s="271">
        <f t="shared" si="35"/>
        <v>0</v>
      </c>
      <c r="W124" s="271">
        <f t="shared" si="35"/>
        <v>0</v>
      </c>
      <c r="X124" s="271">
        <f t="shared" si="35"/>
        <v>0</v>
      </c>
      <c r="Y124" s="271">
        <f t="shared" si="35"/>
        <v>0</v>
      </c>
      <c r="Z124"/>
      <c r="AA124"/>
    </row>
    <row r="125" spans="1:28" s="37" customFormat="1" x14ac:dyDescent="0.25">
      <c r="A125" s="142"/>
      <c r="B125" s="142"/>
      <c r="C125" s="54"/>
      <c r="S125" s="146" t="str">
        <f>'Informations de base'!$D79</f>
        <v>Exercise de simulation</v>
      </c>
      <c r="T125" s="271">
        <f t="shared" si="35"/>
        <v>0</v>
      </c>
      <c r="U125" s="271">
        <f t="shared" si="35"/>
        <v>0</v>
      </c>
      <c r="V125" s="271">
        <f t="shared" si="35"/>
        <v>0</v>
      </c>
      <c r="W125" s="271">
        <f t="shared" si="35"/>
        <v>0</v>
      </c>
      <c r="X125" s="271">
        <f t="shared" si="35"/>
        <v>0</v>
      </c>
      <c r="Y125" s="271">
        <f t="shared" si="35"/>
        <v>0</v>
      </c>
      <c r="Z125"/>
      <c r="AA125"/>
      <c r="AB125"/>
    </row>
    <row r="126" spans="1:28" s="37" customFormat="1" x14ac:dyDescent="0.25">
      <c r="A126" s="142"/>
      <c r="B126" s="142"/>
      <c r="C126" s="54"/>
      <c r="S126" s="146" t="str">
        <f>'Informations de base'!$D80</f>
        <v>Plaidoyer</v>
      </c>
      <c r="T126" s="271">
        <f t="shared" si="35"/>
        <v>0</v>
      </c>
      <c r="U126" s="271">
        <f t="shared" si="35"/>
        <v>0</v>
      </c>
      <c r="V126" s="271">
        <f t="shared" si="35"/>
        <v>0</v>
      </c>
      <c r="W126" s="271">
        <f t="shared" si="35"/>
        <v>0</v>
      </c>
      <c r="X126" s="271">
        <f t="shared" si="35"/>
        <v>0</v>
      </c>
      <c r="Y126" s="271">
        <f t="shared" si="35"/>
        <v>0</v>
      </c>
      <c r="Z126"/>
      <c r="AA126"/>
      <c r="AB126"/>
    </row>
    <row r="127" spans="1:28" s="37" customFormat="1" x14ac:dyDescent="0.25">
      <c r="A127" s="142"/>
      <c r="B127" s="142"/>
      <c r="C127" s="54"/>
      <c r="S127" s="146" t="str">
        <f>'Informations de base'!$D81</f>
        <v>Enquête</v>
      </c>
      <c r="T127" s="271">
        <f t="shared" si="35"/>
        <v>0</v>
      </c>
      <c r="U127" s="271">
        <f t="shared" si="35"/>
        <v>0</v>
      </c>
      <c r="V127" s="271">
        <f t="shared" si="35"/>
        <v>0</v>
      </c>
      <c r="W127" s="271">
        <f t="shared" si="35"/>
        <v>0</v>
      </c>
      <c r="X127" s="271">
        <f t="shared" si="35"/>
        <v>0</v>
      </c>
      <c r="Y127" s="271">
        <f t="shared" si="35"/>
        <v>0</v>
      </c>
      <c r="Z127"/>
      <c r="AA127"/>
      <c r="AB127"/>
    </row>
    <row r="128" spans="1:28" s="37" customFormat="1" x14ac:dyDescent="0.25">
      <c r="A128" s="142"/>
      <c r="B128" s="142"/>
      <c r="C128" s="54"/>
      <c r="S128" s="146" t="str">
        <f>'Informations de base'!$D82</f>
        <v>Campagne</v>
      </c>
      <c r="T128" s="271">
        <f t="shared" si="35"/>
        <v>0</v>
      </c>
      <c r="U128" s="271">
        <f t="shared" si="35"/>
        <v>0</v>
      </c>
      <c r="V128" s="271">
        <f t="shared" si="35"/>
        <v>0</v>
      </c>
      <c r="W128" s="271">
        <f t="shared" si="35"/>
        <v>0</v>
      </c>
      <c r="X128" s="271">
        <f t="shared" si="35"/>
        <v>0</v>
      </c>
      <c r="Y128" s="271">
        <f t="shared" si="35"/>
        <v>0</v>
      </c>
      <c r="Z128"/>
      <c r="AA128"/>
      <c r="AB128"/>
    </row>
    <row r="129" spans="1:28" s="37" customFormat="1" x14ac:dyDescent="0.25">
      <c r="A129" s="142"/>
      <c r="B129" s="142"/>
      <c r="C129" s="54"/>
      <c r="S129" s="145"/>
      <c r="T129" s="262"/>
      <c r="U129" s="262"/>
      <c r="V129" s="262"/>
      <c r="W129" s="262"/>
      <c r="X129" s="262"/>
      <c r="Y129" s="262"/>
      <c r="Z129"/>
      <c r="AA129"/>
      <c r="AB129"/>
    </row>
    <row r="130" spans="1:28" s="37" customFormat="1" x14ac:dyDescent="0.25">
      <c r="A130" s="142"/>
      <c r="B130" s="142"/>
      <c r="C130" s="54"/>
      <c r="S130" s="145"/>
      <c r="T130" s="262"/>
      <c r="U130" s="262"/>
      <c r="V130" s="262"/>
      <c r="W130" s="262"/>
      <c r="X130" s="262"/>
      <c r="Y130" s="262"/>
      <c r="Z130"/>
      <c r="AA130"/>
      <c r="AB130"/>
    </row>
    <row r="131" spans="1:28" s="37" customFormat="1" x14ac:dyDescent="0.25">
      <c r="A131" s="142"/>
      <c r="B131" s="142"/>
      <c r="C131" s="54"/>
      <c r="T131" s="270" t="str">
        <f t="shared" ref="T131:Y131" si="36">T6</f>
        <v>Coût estimé 2021</v>
      </c>
      <c r="U131" s="270" t="str">
        <f t="shared" si="36"/>
        <v>Coût estimé 2022</v>
      </c>
      <c r="V131" s="270" t="str">
        <f t="shared" si="36"/>
        <v>Coût estimé 2023</v>
      </c>
      <c r="W131" s="270" t="str">
        <f t="shared" si="36"/>
        <v>Coût estimé 2024</v>
      </c>
      <c r="X131" s="270" t="str">
        <f t="shared" si="36"/>
        <v>Coût estimé 2025</v>
      </c>
      <c r="Y131" s="270" t="str">
        <f t="shared" si="36"/>
        <v>Total5Ans</v>
      </c>
      <c r="Z131" s="187">
        <f>SUM(Y132:Y142)</f>
        <v>0</v>
      </c>
      <c r="AA131"/>
      <c r="AB131"/>
    </row>
    <row r="132" spans="1:28" s="37" customFormat="1" x14ac:dyDescent="0.25">
      <c r="A132" s="142"/>
      <c r="B132" s="142"/>
      <c r="C132" s="54"/>
      <c r="S132" s="146" t="str">
        <f>'Informations de base'!$C65</f>
        <v>Capital</v>
      </c>
      <c r="T132" s="271">
        <f t="shared" ref="T132:Y141" si="37">SUMIF($AA$7:$AA$106,$S132,T$7:T$106)</f>
        <v>0</v>
      </c>
      <c r="U132" s="271">
        <f t="shared" si="37"/>
        <v>0</v>
      </c>
      <c r="V132" s="271">
        <f t="shared" si="37"/>
        <v>0</v>
      </c>
      <c r="W132" s="271">
        <f t="shared" si="37"/>
        <v>0</v>
      </c>
      <c r="X132" s="271">
        <f t="shared" si="37"/>
        <v>0</v>
      </c>
      <c r="Y132" s="271">
        <f t="shared" si="37"/>
        <v>0</v>
      </c>
      <c r="Z132" s="187"/>
      <c r="AA132"/>
      <c r="AB132"/>
    </row>
    <row r="133" spans="1:28" s="37" customFormat="1" x14ac:dyDescent="0.25">
      <c r="A133" s="142"/>
      <c r="B133" s="142"/>
      <c r="C133" s="54"/>
      <c r="S133" s="146" t="str">
        <f>'Informations de base'!$C66</f>
        <v>Recurrent</v>
      </c>
      <c r="T133" s="271">
        <f t="shared" si="37"/>
        <v>0</v>
      </c>
      <c r="U133" s="271">
        <f t="shared" si="37"/>
        <v>0</v>
      </c>
      <c r="V133" s="271">
        <f t="shared" si="37"/>
        <v>0</v>
      </c>
      <c r="W133" s="271">
        <f t="shared" si="37"/>
        <v>0</v>
      </c>
      <c r="X133" s="271">
        <f t="shared" si="37"/>
        <v>0</v>
      </c>
      <c r="Y133" s="271">
        <f t="shared" si="37"/>
        <v>0</v>
      </c>
      <c r="Z133"/>
      <c r="AA133"/>
      <c r="AB133"/>
    </row>
    <row r="134" spans="1:28" s="37" customFormat="1" x14ac:dyDescent="0.25">
      <c r="A134" s="142"/>
      <c r="B134" s="142"/>
      <c r="C134" s="54"/>
      <c r="S134" s="146" t="str">
        <f>'Informations de base'!$C67</f>
        <v>Autre 1</v>
      </c>
      <c r="T134" s="271">
        <f t="shared" si="37"/>
        <v>0</v>
      </c>
      <c r="U134" s="271">
        <f t="shared" si="37"/>
        <v>0</v>
      </c>
      <c r="V134" s="271">
        <f t="shared" si="37"/>
        <v>0</v>
      </c>
      <c r="W134" s="271">
        <f t="shared" si="37"/>
        <v>0</v>
      </c>
      <c r="X134" s="271">
        <f t="shared" si="37"/>
        <v>0</v>
      </c>
      <c r="Y134" s="271">
        <f t="shared" si="37"/>
        <v>0</v>
      </c>
      <c r="Z134"/>
      <c r="AA134"/>
      <c r="AB134"/>
    </row>
    <row r="135" spans="1:28" s="37" customFormat="1" x14ac:dyDescent="0.25">
      <c r="A135" s="142"/>
      <c r="B135" s="142"/>
      <c r="C135" s="54"/>
      <c r="S135" s="146" t="str">
        <f>'Informations de base'!$C68</f>
        <v>Autre 2</v>
      </c>
      <c r="T135" s="271">
        <f t="shared" si="37"/>
        <v>0</v>
      </c>
      <c r="U135" s="271">
        <f t="shared" si="37"/>
        <v>0</v>
      </c>
      <c r="V135" s="271">
        <f t="shared" si="37"/>
        <v>0</v>
      </c>
      <c r="W135" s="271">
        <f t="shared" si="37"/>
        <v>0</v>
      </c>
      <c r="X135" s="271">
        <f t="shared" si="37"/>
        <v>0</v>
      </c>
      <c r="Y135" s="271">
        <f t="shared" si="37"/>
        <v>0</v>
      </c>
      <c r="Z135"/>
      <c r="AA135"/>
      <c r="AB135"/>
    </row>
    <row r="136" spans="1:28" x14ac:dyDescent="0.25">
      <c r="S136" s="146">
        <f>'Informations de base'!$C69</f>
        <v>0</v>
      </c>
      <c r="T136" s="271">
        <f t="shared" si="37"/>
        <v>0</v>
      </c>
      <c r="U136" s="271">
        <f t="shared" si="37"/>
        <v>0</v>
      </c>
      <c r="V136" s="271">
        <f t="shared" si="37"/>
        <v>0</v>
      </c>
      <c r="W136" s="271">
        <f t="shared" si="37"/>
        <v>0</v>
      </c>
      <c r="X136" s="271">
        <f t="shared" si="37"/>
        <v>0</v>
      </c>
      <c r="Y136" s="271">
        <f t="shared" si="37"/>
        <v>0</v>
      </c>
      <c r="Z136"/>
      <c r="AA136"/>
    </row>
    <row r="137" spans="1:28" x14ac:dyDescent="0.25">
      <c r="S137" s="146">
        <f>'Informations de base'!$C70</f>
        <v>0</v>
      </c>
      <c r="T137" s="271">
        <f t="shared" si="37"/>
        <v>0</v>
      </c>
      <c r="U137" s="271">
        <f t="shared" si="37"/>
        <v>0</v>
      </c>
      <c r="V137" s="271">
        <f t="shared" si="37"/>
        <v>0</v>
      </c>
      <c r="W137" s="271">
        <f t="shared" si="37"/>
        <v>0</v>
      </c>
      <c r="X137" s="271">
        <f t="shared" si="37"/>
        <v>0</v>
      </c>
      <c r="Y137" s="271">
        <f t="shared" si="37"/>
        <v>0</v>
      </c>
      <c r="Z137"/>
      <c r="AA137"/>
    </row>
    <row r="138" spans="1:28" x14ac:dyDescent="0.25">
      <c r="S138" s="146">
        <f>'Informations de base'!$C71</f>
        <v>0</v>
      </c>
      <c r="T138" s="271">
        <f t="shared" si="37"/>
        <v>0</v>
      </c>
      <c r="U138" s="271">
        <f t="shared" si="37"/>
        <v>0</v>
      </c>
      <c r="V138" s="271">
        <f t="shared" si="37"/>
        <v>0</v>
      </c>
      <c r="W138" s="271">
        <f t="shared" si="37"/>
        <v>0</v>
      </c>
      <c r="X138" s="271">
        <f t="shared" si="37"/>
        <v>0</v>
      </c>
      <c r="Y138" s="271">
        <f t="shared" si="37"/>
        <v>0</v>
      </c>
      <c r="Z138"/>
      <c r="AA138"/>
    </row>
    <row r="139" spans="1:28" x14ac:dyDescent="0.25">
      <c r="S139" s="146">
        <f>'Informations de base'!$C72</f>
        <v>0</v>
      </c>
      <c r="T139" s="271">
        <f t="shared" si="37"/>
        <v>0</v>
      </c>
      <c r="U139" s="271">
        <f t="shared" si="37"/>
        <v>0</v>
      </c>
      <c r="V139" s="271">
        <f t="shared" si="37"/>
        <v>0</v>
      </c>
      <c r="W139" s="271">
        <f t="shared" si="37"/>
        <v>0</v>
      </c>
      <c r="X139" s="271">
        <f t="shared" si="37"/>
        <v>0</v>
      </c>
      <c r="Y139" s="271">
        <f t="shared" si="37"/>
        <v>0</v>
      </c>
      <c r="Z139"/>
      <c r="AA139"/>
    </row>
    <row r="140" spans="1:28" x14ac:dyDescent="0.25">
      <c r="S140" s="146">
        <f>'Informations de base'!$C73</f>
        <v>0</v>
      </c>
      <c r="T140" s="271">
        <f t="shared" si="37"/>
        <v>0</v>
      </c>
      <c r="U140" s="271">
        <f t="shared" si="37"/>
        <v>0</v>
      </c>
      <c r="V140" s="271">
        <f t="shared" si="37"/>
        <v>0</v>
      </c>
      <c r="W140" s="271">
        <f t="shared" si="37"/>
        <v>0</v>
      </c>
      <c r="X140" s="271">
        <f t="shared" si="37"/>
        <v>0</v>
      </c>
      <c r="Y140" s="271">
        <f t="shared" si="37"/>
        <v>0</v>
      </c>
      <c r="Z140"/>
      <c r="AA140"/>
    </row>
    <row r="141" spans="1:28" x14ac:dyDescent="0.25">
      <c r="S141" s="146">
        <f>'Informations de base'!$C74</f>
        <v>0</v>
      </c>
      <c r="T141" s="271">
        <f t="shared" si="37"/>
        <v>0</v>
      </c>
      <c r="U141" s="271">
        <f t="shared" si="37"/>
        <v>0</v>
      </c>
      <c r="V141" s="271">
        <f t="shared" si="37"/>
        <v>0</v>
      </c>
      <c r="W141" s="271">
        <f t="shared" si="37"/>
        <v>0</v>
      </c>
      <c r="X141" s="271">
        <f t="shared" si="37"/>
        <v>0</v>
      </c>
      <c r="Y141" s="271">
        <f t="shared" si="37"/>
        <v>0</v>
      </c>
      <c r="Z141"/>
      <c r="AA141"/>
    </row>
    <row r="142" spans="1:28" x14ac:dyDescent="0.25">
      <c r="S142" s="145"/>
      <c r="Z142"/>
      <c r="AA142"/>
    </row>
    <row r="143" spans="1:28" x14ac:dyDescent="0.25">
      <c r="S143" s="145"/>
      <c r="Z143"/>
      <c r="AA143"/>
    </row>
    <row r="144" spans="1:28" x14ac:dyDescent="0.25">
      <c r="T144" s="270" t="str">
        <f t="shared" ref="T144:Y144" si="38">T6</f>
        <v>Coût estimé 2021</v>
      </c>
      <c r="U144" s="270" t="str">
        <f t="shared" si="38"/>
        <v>Coût estimé 2022</v>
      </c>
      <c r="V144" s="270" t="str">
        <f t="shared" si="38"/>
        <v>Coût estimé 2023</v>
      </c>
      <c r="W144" s="270" t="str">
        <f t="shared" si="38"/>
        <v>Coût estimé 2024</v>
      </c>
      <c r="X144" s="270" t="str">
        <f t="shared" si="38"/>
        <v>Coût estimé 2025</v>
      </c>
      <c r="Y144" s="270" t="str">
        <f t="shared" si="38"/>
        <v>Total5Ans</v>
      </c>
      <c r="Z144" s="187">
        <f>SUM(Y145:Y148)</f>
        <v>0</v>
      </c>
      <c r="AA144"/>
    </row>
    <row r="145" spans="1:27" x14ac:dyDescent="0.25">
      <c r="S145" s="146" t="str">
        <f>'Informations de base'!$B$65</f>
        <v>National</v>
      </c>
      <c r="T145" s="271">
        <f t="shared" ref="T145:Y148" si="39">SUMIF($H$7:$H$106,$S145,T$7:T$106)</f>
        <v>0</v>
      </c>
      <c r="U145" s="271">
        <f t="shared" si="39"/>
        <v>0</v>
      </c>
      <c r="V145" s="271">
        <f t="shared" si="39"/>
        <v>0</v>
      </c>
      <c r="W145" s="271">
        <f t="shared" si="39"/>
        <v>0</v>
      </c>
      <c r="X145" s="271">
        <f t="shared" si="39"/>
        <v>0</v>
      </c>
      <c r="Y145" s="271">
        <f t="shared" si="39"/>
        <v>0</v>
      </c>
      <c r="Z145"/>
      <c r="AA145"/>
    </row>
    <row r="146" spans="1:27" x14ac:dyDescent="0.25">
      <c r="S146" s="146" t="str">
        <f>'Informations de base'!$B$66</f>
        <v>Central</v>
      </c>
      <c r="T146" s="271">
        <f t="shared" si="39"/>
        <v>0</v>
      </c>
      <c r="U146" s="271">
        <f t="shared" si="39"/>
        <v>0</v>
      </c>
      <c r="V146" s="271">
        <f t="shared" si="39"/>
        <v>0</v>
      </c>
      <c r="W146" s="271">
        <f t="shared" si="39"/>
        <v>0</v>
      </c>
      <c r="X146" s="271">
        <f t="shared" si="39"/>
        <v>0</v>
      </c>
      <c r="Y146" s="271">
        <f t="shared" si="39"/>
        <v>0</v>
      </c>
      <c r="Z146"/>
      <c r="AA146"/>
    </row>
    <row r="147" spans="1:27" x14ac:dyDescent="0.25">
      <c r="S147" s="146" t="str">
        <f>'Informations de base'!$B$67</f>
        <v>Région</v>
      </c>
      <c r="T147" s="271">
        <f t="shared" si="39"/>
        <v>0</v>
      </c>
      <c r="U147" s="271">
        <f t="shared" si="39"/>
        <v>0</v>
      </c>
      <c r="V147" s="271">
        <f t="shared" si="39"/>
        <v>0</v>
      </c>
      <c r="W147" s="271">
        <f t="shared" si="39"/>
        <v>0</v>
      </c>
      <c r="X147" s="271">
        <f t="shared" si="39"/>
        <v>0</v>
      </c>
      <c r="Y147" s="271">
        <f t="shared" si="39"/>
        <v>0</v>
      </c>
      <c r="Z147"/>
      <c r="AA147"/>
    </row>
    <row r="148" spans="1:27" x14ac:dyDescent="0.25">
      <c r="S148" s="146" t="str">
        <f>'Informations de base'!$B$68</f>
        <v>District sanitaire/Centre de santé</v>
      </c>
      <c r="T148" s="271">
        <f t="shared" si="39"/>
        <v>0</v>
      </c>
      <c r="U148" s="271">
        <f t="shared" si="39"/>
        <v>0</v>
      </c>
      <c r="V148" s="271">
        <f t="shared" si="39"/>
        <v>0</v>
      </c>
      <c r="W148" s="271">
        <f t="shared" si="39"/>
        <v>0</v>
      </c>
      <c r="X148" s="271">
        <f t="shared" si="39"/>
        <v>0</v>
      </c>
      <c r="Y148" s="271">
        <f t="shared" si="39"/>
        <v>0</v>
      </c>
      <c r="Z148"/>
      <c r="AA148"/>
    </row>
    <row r="149" spans="1:27" x14ac:dyDescent="0.25">
      <c r="S149" s="146" t="str">
        <f>'Informations de base'!$B$68</f>
        <v>District sanitaire/Centre de santé</v>
      </c>
      <c r="T149" s="271"/>
      <c r="U149" s="271"/>
      <c r="V149" s="271"/>
      <c r="W149" s="271"/>
      <c r="X149" s="271"/>
      <c r="Y149" s="271"/>
      <c r="Z149"/>
      <c r="AA149"/>
    </row>
    <row r="150" spans="1:27" x14ac:dyDescent="0.25">
      <c r="T150" s="271"/>
      <c r="U150" s="271"/>
      <c r="V150" s="271"/>
      <c r="W150" s="271"/>
      <c r="X150" s="271"/>
      <c r="Y150" s="271"/>
      <c r="Z150"/>
      <c r="AA150"/>
    </row>
    <row r="151" spans="1:27" x14ac:dyDescent="0.25">
      <c r="T151" s="270" t="str">
        <f t="shared" ref="T151:Y151" si="40">T6</f>
        <v>Coût estimé 2021</v>
      </c>
      <c r="U151" s="270" t="str">
        <f t="shared" si="40"/>
        <v>Coût estimé 2022</v>
      </c>
      <c r="V151" s="270" t="str">
        <f t="shared" si="40"/>
        <v>Coût estimé 2023</v>
      </c>
      <c r="W151" s="270" t="str">
        <f t="shared" si="40"/>
        <v>Coût estimé 2024</v>
      </c>
      <c r="X151" s="270" t="str">
        <f t="shared" si="40"/>
        <v>Coût estimé 2025</v>
      </c>
      <c r="Y151" s="270" t="str">
        <f t="shared" si="40"/>
        <v>Total5Ans</v>
      </c>
      <c r="Z151" s="187">
        <f>SUM(Y152:Y169)</f>
        <v>0</v>
      </c>
      <c r="AA151"/>
    </row>
    <row r="152" spans="1:27" x14ac:dyDescent="0.25">
      <c r="S152" s="146" t="str">
        <f>'Informations de base'!$E$65</f>
        <v>Ministère chargé de la santé</v>
      </c>
      <c r="T152" s="271">
        <f t="shared" ref="T152:Y161" si="41">SUMIF($G$7:$G$106,$S152,T$7:T$106)</f>
        <v>0</v>
      </c>
      <c r="U152" s="271">
        <f t="shared" si="41"/>
        <v>0</v>
      </c>
      <c r="V152" s="271">
        <f t="shared" si="41"/>
        <v>0</v>
      </c>
      <c r="W152" s="271">
        <f t="shared" si="41"/>
        <v>0</v>
      </c>
      <c r="X152" s="271">
        <f t="shared" si="41"/>
        <v>0</v>
      </c>
      <c r="Y152" s="271">
        <f t="shared" si="41"/>
        <v>0</v>
      </c>
      <c r="Z152"/>
      <c r="AA152"/>
    </row>
    <row r="153" spans="1:27" x14ac:dyDescent="0.25">
      <c r="S153" s="146" t="str">
        <f>'Informations de base'!$E$66</f>
        <v xml:space="preserve">Ministère chargé de l'agriculture et de l'élevage </v>
      </c>
      <c r="T153" s="271">
        <f t="shared" si="41"/>
        <v>0</v>
      </c>
      <c r="U153" s="271">
        <f t="shared" si="41"/>
        <v>0</v>
      </c>
      <c r="V153" s="271">
        <f t="shared" si="41"/>
        <v>0</v>
      </c>
      <c r="W153" s="271">
        <f t="shared" si="41"/>
        <v>0</v>
      </c>
      <c r="X153" s="271">
        <f t="shared" si="41"/>
        <v>0</v>
      </c>
      <c r="Y153" s="271">
        <f t="shared" si="41"/>
        <v>0</v>
      </c>
      <c r="Z153"/>
      <c r="AA153"/>
    </row>
    <row r="154" spans="1:27" x14ac:dyDescent="0.25">
      <c r="S154" s="146" t="str">
        <f>'Informations de base'!$E$67</f>
        <v>Ministère chargé de l'environnement et des ressources forestières</v>
      </c>
      <c r="T154" s="271">
        <f t="shared" si="41"/>
        <v>0</v>
      </c>
      <c r="U154" s="271">
        <f t="shared" si="41"/>
        <v>0</v>
      </c>
      <c r="V154" s="271">
        <f t="shared" si="41"/>
        <v>0</v>
      </c>
      <c r="W154" s="271">
        <f t="shared" si="41"/>
        <v>0</v>
      </c>
      <c r="X154" s="271">
        <f t="shared" si="41"/>
        <v>0</v>
      </c>
      <c r="Y154" s="271">
        <f t="shared" si="41"/>
        <v>0</v>
      </c>
      <c r="Z154"/>
      <c r="AA154"/>
    </row>
    <row r="155" spans="1:27" x14ac:dyDescent="0.25">
      <c r="A155" s="37"/>
      <c r="B155" s="37"/>
      <c r="S155" s="146" t="str">
        <f>'Informations de base'!$E$68</f>
        <v>Ministère chargé de l'administration du territoire</v>
      </c>
      <c r="T155" s="271">
        <f t="shared" si="41"/>
        <v>0</v>
      </c>
      <c r="U155" s="271">
        <f t="shared" si="41"/>
        <v>0</v>
      </c>
      <c r="V155" s="271">
        <f t="shared" si="41"/>
        <v>0</v>
      </c>
      <c r="W155" s="271">
        <f t="shared" si="41"/>
        <v>0</v>
      </c>
      <c r="X155" s="271">
        <f t="shared" si="41"/>
        <v>0</v>
      </c>
      <c r="Y155" s="271">
        <f t="shared" si="41"/>
        <v>0</v>
      </c>
      <c r="Z155"/>
      <c r="AA155"/>
    </row>
    <row r="156" spans="1:27" x14ac:dyDescent="0.25">
      <c r="A156" s="37"/>
      <c r="B156" s="37"/>
      <c r="S156" s="146" t="str">
        <f>'Informations de base'!$E$69</f>
        <v xml:space="preserve">Ministère chargé de la sécurité </v>
      </c>
      <c r="T156" s="271">
        <f t="shared" si="41"/>
        <v>0</v>
      </c>
      <c r="U156" s="271">
        <f t="shared" si="41"/>
        <v>0</v>
      </c>
      <c r="V156" s="271">
        <f t="shared" si="41"/>
        <v>0</v>
      </c>
      <c r="W156" s="271">
        <f t="shared" si="41"/>
        <v>0</v>
      </c>
      <c r="X156" s="271">
        <f t="shared" si="41"/>
        <v>0</v>
      </c>
      <c r="Y156" s="271">
        <f t="shared" si="41"/>
        <v>0</v>
      </c>
      <c r="Z156"/>
      <c r="AA156"/>
    </row>
    <row r="157" spans="1:27" x14ac:dyDescent="0.25">
      <c r="A157" s="37"/>
      <c r="B157" s="37"/>
      <c r="S157" s="146" t="str">
        <f>'Informations de base'!$E$70</f>
        <v>Ministère  chargé de l'économie et des finances</v>
      </c>
      <c r="T157" s="271">
        <f t="shared" si="41"/>
        <v>0</v>
      </c>
      <c r="U157" s="271">
        <f t="shared" si="41"/>
        <v>0</v>
      </c>
      <c r="V157" s="271">
        <f t="shared" si="41"/>
        <v>0</v>
      </c>
      <c r="W157" s="271">
        <f t="shared" si="41"/>
        <v>0</v>
      </c>
      <c r="X157" s="271">
        <f t="shared" si="41"/>
        <v>0</v>
      </c>
      <c r="Y157" s="271">
        <f t="shared" si="41"/>
        <v>0</v>
      </c>
      <c r="Z157"/>
      <c r="AA157"/>
    </row>
    <row r="158" spans="1:27" x14ac:dyDescent="0.25">
      <c r="A158" s="37"/>
      <c r="B158" s="37"/>
      <c r="S158" s="146" t="str">
        <f>'Informations de base'!$E$71</f>
        <v>Ministère chargé du plan</v>
      </c>
      <c r="T158" s="271">
        <f t="shared" si="41"/>
        <v>0</v>
      </c>
      <c r="U158" s="271">
        <f t="shared" si="41"/>
        <v>0</v>
      </c>
      <c r="V158" s="271">
        <f t="shared" si="41"/>
        <v>0</v>
      </c>
      <c r="W158" s="271">
        <f t="shared" si="41"/>
        <v>0</v>
      </c>
      <c r="X158" s="271">
        <f t="shared" si="41"/>
        <v>0</v>
      </c>
      <c r="Y158" s="271">
        <f t="shared" si="41"/>
        <v>0</v>
      </c>
      <c r="Z158"/>
      <c r="AA158"/>
    </row>
    <row r="159" spans="1:27" x14ac:dyDescent="0.25">
      <c r="A159" s="37"/>
      <c r="B159" s="37"/>
      <c r="S159" s="146" t="str">
        <f>'Informations de base'!$E$72</f>
        <v xml:space="preserve">Ministère chargé de l'énergie et des mines </v>
      </c>
      <c r="T159" s="271">
        <f t="shared" si="41"/>
        <v>0</v>
      </c>
      <c r="U159" s="271">
        <f t="shared" si="41"/>
        <v>0</v>
      </c>
      <c r="V159" s="271">
        <f t="shared" si="41"/>
        <v>0</v>
      </c>
      <c r="W159" s="271">
        <f t="shared" si="41"/>
        <v>0</v>
      </c>
      <c r="X159" s="271">
        <f t="shared" si="41"/>
        <v>0</v>
      </c>
      <c r="Y159" s="271">
        <f t="shared" si="41"/>
        <v>0</v>
      </c>
      <c r="Z159"/>
      <c r="AA159"/>
    </row>
    <row r="160" spans="1:27" x14ac:dyDescent="0.25">
      <c r="A160" s="37"/>
      <c r="B160" s="37"/>
      <c r="S160" s="146" t="str">
        <f>'Informations de base'!$E$73</f>
        <v xml:space="preserve">Ministère chargé de l'enseignement supérieur </v>
      </c>
      <c r="T160" s="271">
        <f t="shared" si="41"/>
        <v>0</v>
      </c>
      <c r="U160" s="271">
        <f t="shared" si="41"/>
        <v>0</v>
      </c>
      <c r="V160" s="271">
        <f t="shared" si="41"/>
        <v>0</v>
      </c>
      <c r="W160" s="271">
        <f t="shared" si="41"/>
        <v>0</v>
      </c>
      <c r="X160" s="271">
        <f t="shared" si="41"/>
        <v>0</v>
      </c>
      <c r="Y160" s="271">
        <f t="shared" si="41"/>
        <v>0</v>
      </c>
      <c r="Z160"/>
      <c r="AA160"/>
    </row>
    <row r="161" spans="1:27" x14ac:dyDescent="0.25">
      <c r="A161" s="37"/>
      <c r="B161" s="37"/>
      <c r="S161" s="146" t="str">
        <f>'Informations de base'!$E74</f>
        <v>Ministère  chargé des affaires étrangères et de la coopération</v>
      </c>
      <c r="T161" s="271">
        <f t="shared" si="41"/>
        <v>0</v>
      </c>
      <c r="U161" s="271">
        <f t="shared" si="41"/>
        <v>0</v>
      </c>
      <c r="V161" s="271">
        <f t="shared" si="41"/>
        <v>0</v>
      </c>
      <c r="W161" s="271">
        <f t="shared" si="41"/>
        <v>0</v>
      </c>
      <c r="X161" s="271">
        <f t="shared" si="41"/>
        <v>0</v>
      </c>
      <c r="Y161" s="271">
        <f t="shared" si="41"/>
        <v>0</v>
      </c>
      <c r="Z161"/>
      <c r="AA161"/>
    </row>
    <row r="162" spans="1:27" x14ac:dyDescent="0.25">
      <c r="A162" s="37"/>
      <c r="B162" s="37"/>
      <c r="S162" s="146" t="str">
        <f>'Informations de base'!$E75</f>
        <v>Ministère chargé de la communication</v>
      </c>
      <c r="T162" s="271">
        <f t="shared" ref="T162:Y169" si="42">SUMIF($G$7:$G$106,$S162,T$7:T$106)</f>
        <v>0</v>
      </c>
      <c r="U162" s="271">
        <f t="shared" si="42"/>
        <v>0</v>
      </c>
      <c r="V162" s="271">
        <f t="shared" si="42"/>
        <v>0</v>
      </c>
      <c r="W162" s="271">
        <f t="shared" si="42"/>
        <v>0</v>
      </c>
      <c r="X162" s="271">
        <f t="shared" si="42"/>
        <v>0</v>
      </c>
      <c r="Y162" s="271">
        <f t="shared" si="42"/>
        <v>0</v>
      </c>
      <c r="Z162"/>
      <c r="AA162"/>
    </row>
    <row r="163" spans="1:27" x14ac:dyDescent="0.25">
      <c r="A163" s="37"/>
      <c r="B163" s="37"/>
      <c r="S163" s="146" t="str">
        <f>'Informations de base'!$E76</f>
        <v xml:space="preserve">Ministère chargé de l'économie maritime </v>
      </c>
      <c r="T163" s="271">
        <f t="shared" si="42"/>
        <v>0</v>
      </c>
      <c r="U163" s="271">
        <f t="shared" si="42"/>
        <v>0</v>
      </c>
      <c r="V163" s="271">
        <f t="shared" si="42"/>
        <v>0</v>
      </c>
      <c r="W163" s="271">
        <f t="shared" si="42"/>
        <v>0</v>
      </c>
      <c r="X163" s="271">
        <f t="shared" si="42"/>
        <v>0</v>
      </c>
      <c r="Y163" s="271">
        <f t="shared" si="42"/>
        <v>0</v>
      </c>
      <c r="Z163"/>
      <c r="AA163"/>
    </row>
    <row r="164" spans="1:27" x14ac:dyDescent="0.25">
      <c r="A164" s="37"/>
      <c r="B164" s="37"/>
      <c r="S164" s="146" t="str">
        <f>'Informations de base'!$E77</f>
        <v xml:space="preserve">Ministère chargé des transports </v>
      </c>
      <c r="T164" s="271">
        <f t="shared" si="42"/>
        <v>0</v>
      </c>
      <c r="U164" s="271">
        <f t="shared" si="42"/>
        <v>0</v>
      </c>
      <c r="V164" s="271">
        <f t="shared" si="42"/>
        <v>0</v>
      </c>
      <c r="W164" s="271">
        <f t="shared" si="42"/>
        <v>0</v>
      </c>
      <c r="X164" s="271">
        <f t="shared" si="42"/>
        <v>0</v>
      </c>
      <c r="Y164" s="271">
        <f t="shared" si="42"/>
        <v>0</v>
      </c>
      <c r="Z164"/>
      <c r="AA164"/>
    </row>
    <row r="165" spans="1:27" x14ac:dyDescent="0.25">
      <c r="A165" s="37"/>
      <c r="B165" s="37"/>
      <c r="S165" s="146" t="str">
        <f>'Informations de base'!$E78</f>
        <v>Ministère chargé du commerce</v>
      </c>
      <c r="T165" s="271">
        <f t="shared" si="42"/>
        <v>0</v>
      </c>
      <c r="U165" s="271">
        <f t="shared" si="42"/>
        <v>0</v>
      </c>
      <c r="V165" s="271">
        <f t="shared" si="42"/>
        <v>0</v>
      </c>
      <c r="W165" s="271">
        <f t="shared" si="42"/>
        <v>0</v>
      </c>
      <c r="X165" s="271">
        <f t="shared" si="42"/>
        <v>0</v>
      </c>
      <c r="Y165" s="271">
        <f t="shared" si="42"/>
        <v>0</v>
      </c>
      <c r="Z165"/>
      <c r="AA165"/>
    </row>
    <row r="166" spans="1:27" x14ac:dyDescent="0.25">
      <c r="A166" s="37"/>
      <c r="B166" s="37"/>
      <c r="S166" s="146" t="str">
        <f>'Informations de base'!$E79</f>
        <v>Autre 14</v>
      </c>
      <c r="T166" s="271">
        <f t="shared" si="42"/>
        <v>0</v>
      </c>
      <c r="U166" s="271">
        <f t="shared" si="42"/>
        <v>0</v>
      </c>
      <c r="V166" s="271">
        <f t="shared" si="42"/>
        <v>0</v>
      </c>
      <c r="W166" s="271">
        <f t="shared" si="42"/>
        <v>0</v>
      </c>
      <c r="X166" s="271">
        <f t="shared" si="42"/>
        <v>0</v>
      </c>
      <c r="Y166" s="271">
        <f t="shared" si="42"/>
        <v>0</v>
      </c>
      <c r="Z166"/>
      <c r="AA166"/>
    </row>
    <row r="167" spans="1:27" x14ac:dyDescent="0.25">
      <c r="A167" s="37"/>
      <c r="B167" s="37"/>
      <c r="S167" s="146" t="str">
        <f>'Informations de base'!$E80</f>
        <v>Autre 15</v>
      </c>
      <c r="T167" s="271">
        <f t="shared" si="42"/>
        <v>0</v>
      </c>
      <c r="U167" s="271">
        <f t="shared" si="42"/>
        <v>0</v>
      </c>
      <c r="V167" s="271">
        <f t="shared" si="42"/>
        <v>0</v>
      </c>
      <c r="W167" s="271">
        <f t="shared" si="42"/>
        <v>0</v>
      </c>
      <c r="X167" s="271">
        <f t="shared" si="42"/>
        <v>0</v>
      </c>
      <c r="Y167" s="271">
        <f t="shared" si="42"/>
        <v>0</v>
      </c>
      <c r="Z167"/>
      <c r="AA167"/>
    </row>
    <row r="168" spans="1:27" x14ac:dyDescent="0.25">
      <c r="A168" s="37"/>
      <c r="B168" s="37"/>
      <c r="S168" s="146" t="str">
        <f>'Informations de base'!$E81</f>
        <v>Autre 16</v>
      </c>
      <c r="T168" s="271">
        <f t="shared" si="42"/>
        <v>0</v>
      </c>
      <c r="U168" s="271">
        <f t="shared" si="42"/>
        <v>0</v>
      </c>
      <c r="V168" s="271">
        <f t="shared" si="42"/>
        <v>0</v>
      </c>
      <c r="W168" s="271">
        <f t="shared" si="42"/>
        <v>0</v>
      </c>
      <c r="X168" s="271">
        <f t="shared" si="42"/>
        <v>0</v>
      </c>
      <c r="Y168" s="271">
        <f t="shared" si="42"/>
        <v>0</v>
      </c>
      <c r="Z168"/>
      <c r="AA168"/>
    </row>
    <row r="169" spans="1:27" x14ac:dyDescent="0.25">
      <c r="A169" s="37"/>
      <c r="B169" s="37"/>
      <c r="S169" s="146" t="str">
        <f>'Informations de base'!$E82</f>
        <v>Autre 17</v>
      </c>
      <c r="T169" s="271">
        <f t="shared" si="42"/>
        <v>0</v>
      </c>
      <c r="U169" s="271">
        <f t="shared" si="42"/>
        <v>0</v>
      </c>
      <c r="V169" s="271">
        <f t="shared" si="42"/>
        <v>0</v>
      </c>
      <c r="W169" s="271">
        <f t="shared" si="42"/>
        <v>0</v>
      </c>
      <c r="X169" s="271">
        <f t="shared" si="42"/>
        <v>0</v>
      </c>
      <c r="Y169" s="271">
        <f t="shared" si="42"/>
        <v>0</v>
      </c>
      <c r="Z169"/>
      <c r="AA169"/>
    </row>
    <row r="170" spans="1:27" x14ac:dyDescent="0.25">
      <c r="A170" s="37"/>
      <c r="B170" s="37"/>
      <c r="S170"/>
      <c r="T170" s="272"/>
      <c r="U170" s="272"/>
      <c r="V170" s="272"/>
      <c r="W170" s="272"/>
      <c r="X170" s="272"/>
      <c r="Y170" s="272"/>
      <c r="Z170"/>
      <c r="AA170"/>
    </row>
    <row r="171" spans="1:27" x14ac:dyDescent="0.25">
      <c r="A171" s="37"/>
      <c r="B171" s="37"/>
      <c r="S171"/>
      <c r="T171" s="272"/>
      <c r="U171" s="272"/>
      <c r="V171" s="272"/>
      <c r="W171" s="272"/>
      <c r="X171" s="272"/>
      <c r="Y171" s="272"/>
      <c r="Z171"/>
      <c r="AA171"/>
    </row>
    <row r="172" spans="1:27" x14ac:dyDescent="0.25">
      <c r="A172" s="37"/>
      <c r="B172" s="37"/>
      <c r="S172"/>
      <c r="T172" s="272"/>
      <c r="U172" s="272"/>
      <c r="V172" s="272"/>
      <c r="W172" s="272"/>
      <c r="X172" s="272"/>
      <c r="Y172" s="272"/>
      <c r="Z172"/>
      <c r="AA172"/>
    </row>
    <row r="173" spans="1:27" x14ac:dyDescent="0.25">
      <c r="A173" s="37"/>
      <c r="B173" s="37"/>
      <c r="S173"/>
      <c r="T173" s="272"/>
      <c r="U173" s="272"/>
      <c r="V173" s="272"/>
      <c r="W173" s="272"/>
      <c r="X173" s="272"/>
      <c r="Y173" s="272"/>
      <c r="Z173"/>
      <c r="AA173"/>
    </row>
    <row r="174" spans="1:27" x14ac:dyDescent="0.25">
      <c r="A174" s="37"/>
      <c r="B174" s="37"/>
    </row>
    <row r="175" spans="1:27" x14ac:dyDescent="0.25">
      <c r="A175" s="37"/>
      <c r="B175" s="37"/>
    </row>
    <row r="176" spans="1:27" x14ac:dyDescent="0.25">
      <c r="A176" s="37"/>
      <c r="B176" s="37"/>
    </row>
    <row r="177" spans="1:27" x14ac:dyDescent="0.25">
      <c r="A177" s="37"/>
      <c r="B177" s="37"/>
    </row>
    <row r="178" spans="1:27" x14ac:dyDescent="0.25">
      <c r="A178" s="37"/>
      <c r="B178" s="37"/>
    </row>
    <row r="179" spans="1:27" x14ac:dyDescent="0.25">
      <c r="A179" s="37"/>
      <c r="B179" s="37"/>
    </row>
    <row r="180" spans="1:27" x14ac:dyDescent="0.25">
      <c r="A180" s="37"/>
      <c r="B180" s="37"/>
    </row>
    <row r="181" spans="1:27" x14ac:dyDescent="0.25">
      <c r="A181" s="37"/>
      <c r="B181" s="37"/>
    </row>
    <row r="182" spans="1:27" x14ac:dyDescent="0.25">
      <c r="A182" s="543"/>
      <c r="B182" s="543"/>
      <c r="C182" s="544"/>
      <c r="D182" s="543"/>
      <c r="E182" s="543"/>
      <c r="F182" s="543"/>
      <c r="G182" s="543"/>
      <c r="H182" s="543"/>
      <c r="I182" s="543"/>
      <c r="J182" s="543"/>
      <c r="K182" s="543"/>
      <c r="L182" s="543"/>
      <c r="M182" s="543"/>
      <c r="N182" s="543"/>
      <c r="O182" s="543"/>
      <c r="P182" s="543"/>
      <c r="Q182" s="543"/>
      <c r="R182" s="543"/>
      <c r="S182" s="543"/>
      <c r="T182" s="545" t="str">
        <f>T6</f>
        <v>Coût estimé 2021</v>
      </c>
      <c r="U182" s="545" t="str">
        <f t="shared" ref="U182:Y182" si="43">U6</f>
        <v>Coût estimé 2022</v>
      </c>
      <c r="V182" s="545" t="str">
        <f t="shared" si="43"/>
        <v>Coût estimé 2023</v>
      </c>
      <c r="W182" s="545" t="str">
        <f t="shared" si="43"/>
        <v>Coût estimé 2024</v>
      </c>
      <c r="X182" s="545" t="str">
        <f t="shared" si="43"/>
        <v>Coût estimé 2025</v>
      </c>
      <c r="Y182" s="545" t="str">
        <f t="shared" si="43"/>
        <v>Total5Ans</v>
      </c>
      <c r="Z182" s="188">
        <f>SUM(Y183:Y184)</f>
        <v>0</v>
      </c>
      <c r="AA182" s="543"/>
    </row>
    <row r="183" spans="1:27" x14ac:dyDescent="0.25">
      <c r="A183" s="543"/>
      <c r="B183" s="543"/>
      <c r="C183" s="544"/>
      <c r="D183" s="543"/>
      <c r="E183" s="543"/>
      <c r="F183" s="543"/>
      <c r="G183" s="543"/>
      <c r="H183" s="543"/>
      <c r="I183" s="543"/>
      <c r="J183" s="543"/>
      <c r="K183" s="543"/>
      <c r="L183" s="543"/>
      <c r="M183" s="543"/>
      <c r="N183" s="543"/>
      <c r="O183" s="543"/>
      <c r="P183" s="543"/>
      <c r="Q183" s="543"/>
      <c r="R183" s="543" t="s">
        <v>881</v>
      </c>
      <c r="S183" s="545" t="s">
        <v>879</v>
      </c>
      <c r="T183" s="546" cm="1">
        <f t="array" ref="T183">SUM(SUMIFS(T$7:T$106,$L7:$L106,{"oui","o","financé"}))</f>
        <v>0</v>
      </c>
      <c r="U183" s="546" cm="1">
        <f t="array" ref="U183">SUM(SUMIFS(U$7:U$106,$L7:$L106,{"oui","o","financé"}))</f>
        <v>0</v>
      </c>
      <c r="V183" s="546" cm="1">
        <f t="array" ref="V183">SUM(SUMIFS(V$7:V$106,$L7:$L106,{"oui","o","financé"}))</f>
        <v>0</v>
      </c>
      <c r="W183" s="546" cm="1">
        <f t="array" ref="W183">SUM(SUMIFS(W$7:W$106,$L7:$L106,{"oui","o","financé"}))</f>
        <v>0</v>
      </c>
      <c r="X183" s="546" cm="1">
        <f t="array" ref="X183">SUM(SUMIFS(X$7:X$106,$L7:$L106,{"oui","o","financé"}))</f>
        <v>0</v>
      </c>
      <c r="Y183" s="546" cm="1">
        <f t="array" ref="Y183">SUM(SUMIFS(Y$7:Y$106,$L7:$L106,{"oui","o","financé"}))</f>
        <v>0</v>
      </c>
      <c r="Z183"/>
      <c r="AA183" s="543"/>
    </row>
    <row r="184" spans="1:27" x14ac:dyDescent="0.25">
      <c r="A184" s="543"/>
      <c r="B184" s="543"/>
      <c r="C184" s="544"/>
      <c r="D184" s="543"/>
      <c r="E184" s="543"/>
      <c r="F184" s="543"/>
      <c r="G184" s="543"/>
      <c r="H184" s="543"/>
      <c r="I184" s="543"/>
      <c r="J184" s="543"/>
      <c r="K184" s="543"/>
      <c r="L184" s="543"/>
      <c r="M184" s="543"/>
      <c r="N184" s="543"/>
      <c r="O184" s="543"/>
      <c r="P184" s="543"/>
      <c r="Q184" s="543"/>
      <c r="R184" s="543" t="s">
        <v>818</v>
      </c>
      <c r="S184" s="545" t="s">
        <v>880</v>
      </c>
      <c r="T184" s="546" cm="1">
        <f t="array" ref="T184">SUM(SUMIFS(T$7:T$106,$L7:$L106,{"non","n","pas financé"}))</f>
        <v>0</v>
      </c>
      <c r="U184" s="546" cm="1">
        <f t="array" ref="U184">SUM(SUMIFS(U$7:U$106,$L7:$L106,{"non","n","pas financé"}))</f>
        <v>0</v>
      </c>
      <c r="V184" s="546" cm="1">
        <f t="array" ref="V184">SUM(SUMIFS(V$7:V$106,$L7:$L106,{"non","n","pas financé"}))</f>
        <v>0</v>
      </c>
      <c r="W184" s="546" cm="1">
        <f t="array" ref="W184">SUM(SUMIFS(W$7:W$106,$L7:$L106,{"non","n","pas financé"}))</f>
        <v>0</v>
      </c>
      <c r="X184" s="546" cm="1">
        <f t="array" ref="X184">SUM(SUMIFS(X$7:X$106,$L7:$L106,{"non","n","pas financé"}))</f>
        <v>0</v>
      </c>
      <c r="Y184" s="546" cm="1">
        <f t="array" ref="Y184">SUM(SUMIFS(Y$7:Y$106,$L7:$L106,{"non","n","pas financé"}))</f>
        <v>0</v>
      </c>
      <c r="Z184"/>
      <c r="AA184" s="543"/>
    </row>
  </sheetData>
  <mergeCells count="8">
    <mergeCell ref="C4:G4"/>
    <mergeCell ref="DR2:DV2"/>
    <mergeCell ref="CN2:CR2"/>
    <mergeCell ref="CS2:CW2"/>
    <mergeCell ref="CX2:DB2"/>
    <mergeCell ref="DC2:DG2"/>
    <mergeCell ref="DH2:DL2"/>
    <mergeCell ref="DM2:DQ2"/>
  </mergeCells>
  <dataValidations count="2">
    <dataValidation allowBlank="1" showErrorMessage="1" promptTitle="Planning recommendations" prompt="Please enter the recommendations related to this Technical Area.  Recommendations may be from JEE or any other evaluation of the systems, infrastructure and operability related to this Technical Area." sqref="H4" xr:uid="{00000000-0002-0000-0D00-000000000000}"/>
    <dataValidation allowBlank="1" showInputMessage="1" showErrorMessage="1" promptTitle="Recommendations de planning" prompt="Veuillez saisir les recommendations de l'EEC (JEE) faites pour ce Thématique. " sqref="C4" xr:uid="{00000000-0002-0000-0D00-000001000000}"/>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28</vt:i4>
      </vt:variant>
      <vt:variant>
        <vt:lpstr>Charts</vt:lpstr>
      </vt:variant>
      <vt:variant>
        <vt:i4>1</vt:i4>
      </vt:variant>
      <vt:variant>
        <vt:lpstr>Named Ranges</vt:lpstr>
      </vt:variant>
      <vt:variant>
        <vt:i4>64</vt:i4>
      </vt:variant>
    </vt:vector>
  </HeadingPairs>
  <TitlesOfParts>
    <vt:vector size="93" baseType="lpstr">
      <vt:lpstr>Outils de navigation</vt:lpstr>
      <vt:lpstr>Basic Inputs</vt:lpstr>
      <vt:lpstr>Informations de base</vt:lpstr>
      <vt:lpstr>Internal data</vt:lpstr>
      <vt:lpstr>P1. Instruments juridiques</vt:lpstr>
      <vt:lpstr>P2. Financement</vt:lpstr>
      <vt:lpstr>P3. Coordination du RSI</vt:lpstr>
      <vt:lpstr>P4. RAM</vt:lpstr>
      <vt:lpstr>P5. Zoonoses</vt:lpstr>
      <vt:lpstr>P.6. SSA</vt:lpstr>
      <vt:lpstr>P.7. Sécurité et sûreté bio</vt:lpstr>
      <vt:lpstr>P8. Vaccination</vt:lpstr>
      <vt:lpstr>D.1. Système national de labo</vt:lpstr>
      <vt:lpstr>D2. Surveillance</vt:lpstr>
      <vt:lpstr>D3. Ressources humaines</vt:lpstr>
      <vt:lpstr>R.1. Gestion des urgences san.</vt:lpstr>
      <vt:lpstr>R2. Lien Santé publique et séc</vt:lpstr>
      <vt:lpstr>R.3. Prestation de services</vt:lpstr>
      <vt:lpstr>R.4. PCI</vt:lpstr>
      <vt:lpstr>R5. CREC</vt:lpstr>
      <vt:lpstr>PoEs. Points d’entrée</vt:lpstr>
      <vt:lpstr>C.E. Événements chimiques</vt:lpstr>
      <vt:lpstr>R.E. Sit. urgence radiologique</vt:lpstr>
      <vt:lpstr>Autre domaine technique</vt:lpstr>
      <vt:lpstr>Tableaux récapitulatifs</vt:lpstr>
      <vt:lpstr>Graphiques</vt:lpstr>
      <vt:lpstr>Liste en attente</vt:lpstr>
      <vt:lpstr>Liste approvisionnement</vt:lpstr>
      <vt:lpstr>Camembert</vt:lpstr>
      <vt:lpstr>Admin1</vt:lpstr>
      <vt:lpstr>Admin2</vt:lpstr>
      <vt:lpstr>Admin3</vt:lpstr>
      <vt:lpstr>Admin4</vt:lpstr>
      <vt:lpstr>CarCost</vt:lpstr>
      <vt:lpstr>CarCostFar</vt:lpstr>
      <vt:lpstr>CDCCat</vt:lpstr>
      <vt:lpstr>Cdiem</vt:lpstr>
      <vt:lpstr>CDiemL</vt:lpstr>
      <vt:lpstr>Clunch</vt:lpstr>
      <vt:lpstr>ColumnShifting</vt:lpstr>
      <vt:lpstr>ConsRateNat</vt:lpstr>
      <vt:lpstr>ConsTravelNat</vt:lpstr>
      <vt:lpstr>CostCat</vt:lpstr>
      <vt:lpstr>CountriesCodes</vt:lpstr>
      <vt:lpstr>Country</vt:lpstr>
      <vt:lpstr>CountryName</vt:lpstr>
      <vt:lpstr>Crent</vt:lpstr>
      <vt:lpstr>Ctrainer</vt:lpstr>
      <vt:lpstr>Donor1</vt:lpstr>
      <vt:lpstr>Donor2</vt:lpstr>
      <vt:lpstr>Donor3</vt:lpstr>
      <vt:lpstr>Donor4</vt:lpstr>
      <vt:lpstr>Donor5</vt:lpstr>
      <vt:lpstr>Donor6</vt:lpstr>
      <vt:lpstr>Donor7</vt:lpstr>
      <vt:lpstr>Donor8</vt:lpstr>
      <vt:lpstr>Donor9</vt:lpstr>
      <vt:lpstr>DriverPD</vt:lpstr>
      <vt:lpstr>Exchange_rate_local_currency_USD</vt:lpstr>
      <vt:lpstr>ExtraDaysFar</vt:lpstr>
      <vt:lpstr>FirstYear</vt:lpstr>
      <vt:lpstr>FuelFV</vt:lpstr>
      <vt:lpstr>Gov</vt:lpstr>
      <vt:lpstr>HRFTE</vt:lpstr>
      <vt:lpstr>HRlist</vt:lpstr>
      <vt:lpstr>HRsalaries</vt:lpstr>
      <vt:lpstr>IntFlight</vt:lpstr>
      <vt:lpstr>ListGeo</vt:lpstr>
      <vt:lpstr>ListUnit</vt:lpstr>
      <vt:lpstr>ListUnits</vt:lpstr>
      <vt:lpstr>Other1</vt:lpstr>
      <vt:lpstr>Other2</vt:lpstr>
      <vt:lpstr>PComp</vt:lpstr>
      <vt:lpstr>PerDiemCons</vt:lpstr>
      <vt:lpstr>PerDiemConsInt</vt:lpstr>
      <vt:lpstr>PerDiemConsNat</vt:lpstr>
      <vt:lpstr>POther1</vt:lpstr>
      <vt:lpstr>POther2</vt:lpstr>
      <vt:lpstr>PrintPP</vt:lpstr>
      <vt:lpstr>ProcurementList</vt:lpstr>
      <vt:lpstr>RateCons</vt:lpstr>
      <vt:lpstr>RateConsInt</vt:lpstr>
      <vt:lpstr>RateConsNat</vt:lpstr>
      <vt:lpstr>Report</vt:lpstr>
      <vt:lpstr>Results</vt:lpstr>
      <vt:lpstr>ResultsRank</vt:lpstr>
      <vt:lpstr>Stationary</vt:lpstr>
      <vt:lpstr>SupervDiem</vt:lpstr>
      <vt:lpstr>Teabreak</vt:lpstr>
      <vt:lpstr>Total</vt:lpstr>
      <vt:lpstr>TravelFar</vt:lpstr>
      <vt:lpstr>TrDiem</vt:lpstr>
      <vt:lpstr>Vehicles</vt:lpstr>
    </vt:vector>
  </TitlesOfParts>
  <Company>WHO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WHO NAPHS</dc:creator>
  <cp:lastModifiedBy>WANGO, Roland Kimbi</cp:lastModifiedBy>
  <dcterms:created xsi:type="dcterms:W3CDTF">2018-05-26T08:30:34Z</dcterms:created>
  <dcterms:modified xsi:type="dcterms:W3CDTF">2024-04-30T09:27:12Z</dcterms:modified>
</cp:coreProperties>
</file>